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7" i="7"/>
  <c r="K137"/>
  <c r="M137" s="1"/>
  <c r="L139"/>
  <c r="K139"/>
  <c r="M139" s="1"/>
  <c r="L130"/>
  <c r="M130" s="1"/>
  <c r="K130"/>
  <c r="L136"/>
  <c r="K136"/>
  <c r="M136" s="1"/>
  <c r="K173"/>
  <c r="M173" s="1"/>
  <c r="K163"/>
  <c r="K162"/>
  <c r="L133"/>
  <c r="K133"/>
  <c r="L132"/>
  <c r="K132"/>
  <c r="L69"/>
  <c r="K69"/>
  <c r="K172"/>
  <c r="M172" s="1"/>
  <c r="K174"/>
  <c r="M174" s="1"/>
  <c r="L131"/>
  <c r="K131"/>
  <c r="L19"/>
  <c r="K19"/>
  <c r="K171"/>
  <c r="M171" s="1"/>
  <c r="L72"/>
  <c r="K72"/>
  <c r="L128"/>
  <c r="K128"/>
  <c r="L129"/>
  <c r="K129"/>
  <c r="K170"/>
  <c r="M170" s="1"/>
  <c r="L71"/>
  <c r="K71"/>
  <c r="L127"/>
  <c r="K127"/>
  <c r="L126"/>
  <c r="K126"/>
  <c r="L125"/>
  <c r="K125"/>
  <c r="K169"/>
  <c r="M169" s="1"/>
  <c r="K70"/>
  <c r="L70"/>
  <c r="L124"/>
  <c r="K124"/>
  <c r="L123"/>
  <c r="K123"/>
  <c r="L56"/>
  <c r="K56"/>
  <c r="L18"/>
  <c r="K18"/>
  <c r="L122"/>
  <c r="K122"/>
  <c r="L121"/>
  <c r="K121"/>
  <c r="L120"/>
  <c r="K120"/>
  <c r="L115"/>
  <c r="K115"/>
  <c r="L118"/>
  <c r="K118"/>
  <c r="L119"/>
  <c r="K119"/>
  <c r="L114"/>
  <c r="K114"/>
  <c r="L49"/>
  <c r="K49"/>
  <c r="L60"/>
  <c r="K60"/>
  <c r="L59"/>
  <c r="K59"/>
  <c r="L66"/>
  <c r="K66"/>
  <c r="L65"/>
  <c r="K65"/>
  <c r="L67"/>
  <c r="K67"/>
  <c r="L117"/>
  <c r="K117"/>
  <c r="L116"/>
  <c r="K116"/>
  <c r="L112"/>
  <c r="K112"/>
  <c r="L104"/>
  <c r="K104"/>
  <c r="L64"/>
  <c r="K64"/>
  <c r="L63"/>
  <c r="K63"/>
  <c r="L62"/>
  <c r="K62"/>
  <c r="M133" l="1"/>
  <c r="M129"/>
  <c r="M19"/>
  <c r="M69"/>
  <c r="M131"/>
  <c r="M132"/>
  <c r="M72"/>
  <c r="M128"/>
  <c r="M126"/>
  <c r="M71"/>
  <c r="M125"/>
  <c r="M127"/>
  <c r="M123"/>
  <c r="M18"/>
  <c r="M70"/>
  <c r="M124"/>
  <c r="M56"/>
  <c r="M66"/>
  <c r="M119"/>
  <c r="M60"/>
  <c r="M65"/>
  <c r="M122"/>
  <c r="M121"/>
  <c r="M120"/>
  <c r="M114"/>
  <c r="M115"/>
  <c r="M118"/>
  <c r="M59"/>
  <c r="M49"/>
  <c r="M117"/>
  <c r="M67"/>
  <c r="M63"/>
  <c r="M104"/>
  <c r="M116"/>
  <c r="M112"/>
  <c r="M64"/>
  <c r="M62"/>
  <c r="L55"/>
  <c r="K55"/>
  <c r="L54"/>
  <c r="K54"/>
  <c r="L185"/>
  <c r="K185"/>
  <c r="K168"/>
  <c r="M168" s="1"/>
  <c r="K167"/>
  <c r="M167" s="1"/>
  <c r="K160"/>
  <c r="K159"/>
  <c r="L111"/>
  <c r="K111"/>
  <c r="L113"/>
  <c r="K113"/>
  <c r="L110"/>
  <c r="K110"/>
  <c r="L109"/>
  <c r="K109"/>
  <c r="K166"/>
  <c r="M166" s="1"/>
  <c r="K165"/>
  <c r="M165" s="1"/>
  <c r="L108"/>
  <c r="K108"/>
  <c r="L57"/>
  <c r="K57"/>
  <c r="L61"/>
  <c r="K61"/>
  <c r="L107"/>
  <c r="K107"/>
  <c r="L184"/>
  <c r="K184"/>
  <c r="L12"/>
  <c r="K12"/>
  <c r="K164"/>
  <c r="M164" s="1"/>
  <c r="L100"/>
  <c r="K100"/>
  <c r="L58"/>
  <c r="K58"/>
  <c r="L17"/>
  <c r="K17"/>
  <c r="K161"/>
  <c r="M161" s="1"/>
  <c r="L102"/>
  <c r="K102"/>
  <c r="L103"/>
  <c r="K103"/>
  <c r="L16"/>
  <c r="K16"/>
  <c r="L101"/>
  <c r="K101"/>
  <c r="L53"/>
  <c r="K53"/>
  <c r="L38"/>
  <c r="K38"/>
  <c r="K158"/>
  <c r="M158" s="1"/>
  <c r="L52"/>
  <c r="K52"/>
  <c r="L51"/>
  <c r="K51"/>
  <c r="L50"/>
  <c r="K50"/>
  <c r="L96"/>
  <c r="K96"/>
  <c r="L15"/>
  <c r="K15"/>
  <c r="L33"/>
  <c r="K33"/>
  <c r="K157"/>
  <c r="M157" s="1"/>
  <c r="L99"/>
  <c r="K99"/>
  <c r="L46"/>
  <c r="K46"/>
  <c r="L48"/>
  <c r="K48"/>
  <c r="L41"/>
  <c r="K41"/>
  <c r="M53" l="1"/>
  <c r="M102"/>
  <c r="M109"/>
  <c r="M55"/>
  <c r="M12"/>
  <c r="M110"/>
  <c r="M184"/>
  <c r="M113"/>
  <c r="M185"/>
  <c r="M54"/>
  <c r="M100"/>
  <c r="M111"/>
  <c r="M58"/>
  <c r="M61"/>
  <c r="M107"/>
  <c r="M108"/>
  <c r="M57"/>
  <c r="M17"/>
  <c r="M16"/>
  <c r="M103"/>
  <c r="M101"/>
  <c r="M38"/>
  <c r="M48"/>
  <c r="M52"/>
  <c r="M33"/>
  <c r="M99"/>
  <c r="M50"/>
  <c r="M51"/>
  <c r="M96"/>
  <c r="M15"/>
  <c r="M46"/>
  <c r="M41"/>
  <c r="K156"/>
  <c r="M156" s="1"/>
  <c r="L97"/>
  <c r="K97"/>
  <c r="L95"/>
  <c r="K95"/>
  <c r="L98"/>
  <c r="K98"/>
  <c r="L35"/>
  <c r="K35"/>
  <c r="L42"/>
  <c r="K42"/>
  <c r="K155"/>
  <c r="M155" s="1"/>
  <c r="L45"/>
  <c r="K45"/>
  <c r="L47"/>
  <c r="K47"/>
  <c r="K154"/>
  <c r="M154" s="1"/>
  <c r="L44"/>
  <c r="K44"/>
  <c r="L94"/>
  <c r="K94"/>
  <c r="L91"/>
  <c r="K91"/>
  <c r="L14"/>
  <c r="K14"/>
  <c r="L11"/>
  <c r="K11"/>
  <c r="L43"/>
  <c r="K43"/>
  <c r="L37"/>
  <c r="K37"/>
  <c r="L93"/>
  <c r="K93"/>
  <c r="M35" l="1"/>
  <c r="M45"/>
  <c r="M11"/>
  <c r="M42"/>
  <c r="M97"/>
  <c r="M47"/>
  <c r="M43"/>
  <c r="M95"/>
  <c r="M98"/>
  <c r="M37"/>
  <c r="M91"/>
  <c r="M94"/>
  <c r="M44"/>
  <c r="M14"/>
  <c r="M93"/>
  <c r="L92"/>
  <c r="K92"/>
  <c r="L90"/>
  <c r="K90"/>
  <c r="L40"/>
  <c r="K40"/>
  <c r="K148"/>
  <c r="M148" s="1"/>
  <c r="K150"/>
  <c r="M150" s="1"/>
  <c r="K153"/>
  <c r="M153" s="1"/>
  <c r="K152"/>
  <c r="M152" s="1"/>
  <c r="L39"/>
  <c r="K39"/>
  <c r="L88"/>
  <c r="K88"/>
  <c r="M86"/>
  <c r="L86"/>
  <c r="K86"/>
  <c r="M40" l="1"/>
  <c r="M92"/>
  <c r="M90"/>
  <c r="M88"/>
  <c r="M39"/>
  <c r="L34" l="1"/>
  <c r="K34"/>
  <c r="K151"/>
  <c r="M151" s="1"/>
  <c r="L36"/>
  <c r="K36"/>
  <c r="K361"/>
  <c r="L361" s="1"/>
  <c r="L89"/>
  <c r="K89"/>
  <c r="K149"/>
  <c r="M149" s="1"/>
  <c r="L32"/>
  <c r="K32"/>
  <c r="L31"/>
  <c r="K31"/>
  <c r="M36" l="1"/>
  <c r="M31"/>
  <c r="M34"/>
  <c r="M89"/>
  <c r="M32"/>
  <c r="L13"/>
  <c r="K13"/>
  <c r="M13" l="1"/>
  <c r="L10" l="1"/>
  <c r="K10"/>
  <c r="M10" l="1"/>
  <c r="K358" l="1"/>
  <c r="L358" s="1"/>
  <c r="M7" l="1"/>
  <c r="F346" l="1"/>
  <c r="K347"/>
  <c r="L347" s="1"/>
  <c r="K338"/>
  <c r="L338" s="1"/>
  <c r="K341"/>
  <c r="L341" s="1"/>
  <c r="K349" l="1"/>
  <c r="L349" s="1"/>
  <c r="F340"/>
  <c r="F339"/>
  <c r="F337"/>
  <c r="K337" s="1"/>
  <c r="L337" s="1"/>
  <c r="F317"/>
  <c r="F269"/>
  <c r="K348" l="1"/>
  <c r="L348" s="1"/>
  <c r="K346"/>
  <c r="L346" s="1"/>
  <c r="K352"/>
  <c r="L352" s="1"/>
  <c r="K353"/>
  <c r="L353" s="1"/>
  <c r="K345"/>
  <c r="L345" s="1"/>
  <c r="K355"/>
  <c r="L355" s="1"/>
  <c r="K351"/>
  <c r="L351" s="1"/>
  <c r="K344" l="1"/>
  <c r="L344" s="1"/>
  <c r="K333"/>
  <c r="L333" s="1"/>
  <c r="K335"/>
  <c r="L335" s="1"/>
  <c r="K332"/>
  <c r="L332" s="1"/>
  <c r="K334"/>
  <c r="L334" s="1"/>
  <c r="K263"/>
  <c r="L263" s="1"/>
  <c r="K316"/>
  <c r="L316" s="1"/>
  <c r="K330"/>
  <c r="L330" s="1"/>
  <c r="K331"/>
  <c r="L331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19"/>
  <c r="L319" s="1"/>
  <c r="K318"/>
  <c r="L318" s="1"/>
  <c r="K317"/>
  <c r="L317" s="1"/>
  <c r="K313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89"/>
  <c r="L289" s="1"/>
  <c r="K287"/>
  <c r="L287" s="1"/>
  <c r="K285"/>
  <c r="L285" s="1"/>
  <c r="K284"/>
  <c r="L284" s="1"/>
  <c r="K283"/>
  <c r="L283" s="1"/>
  <c r="K281"/>
  <c r="L281" s="1"/>
  <c r="K280"/>
  <c r="L280" s="1"/>
  <c r="K279"/>
  <c r="L279" s="1"/>
  <c r="K278"/>
  <c r="K277"/>
  <c r="L277" s="1"/>
  <c r="K276"/>
  <c r="L276" s="1"/>
  <c r="K274"/>
  <c r="L274" s="1"/>
  <c r="K273"/>
  <c r="L273" s="1"/>
  <c r="K272"/>
  <c r="L272" s="1"/>
  <c r="K271"/>
  <c r="L271" s="1"/>
  <c r="K270"/>
  <c r="L270" s="1"/>
  <c r="K269"/>
  <c r="L269" s="1"/>
  <c r="H268"/>
  <c r="K268" s="1"/>
  <c r="L268" s="1"/>
  <c r="K265"/>
  <c r="L265" s="1"/>
  <c r="K264"/>
  <c r="L264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H234"/>
  <c r="K234" s="1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D7" i="6"/>
  <c r="K6" i="4"/>
  <c r="K6" i="3"/>
  <c r="L6" i="2"/>
</calcChain>
</file>

<file path=xl/sharedStrings.xml><?xml version="1.0" encoding="utf-8"?>
<sst xmlns="http://schemas.openxmlformats.org/spreadsheetml/2006/main" count="8101" uniqueCount="3934">
  <si>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</si>
  <si>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</si>
  <si>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</si>
  <si>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</si>
  <si>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</si>
  <si>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</si>
  <si>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</si>
  <si>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</si>
  <si>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</si>
  <si>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</si>
  <si>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</si>
  <si>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</si>
  <si>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</si>
  <si>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</si>
  <si>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</si>
  <si>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</si>
  <si>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</si>
  <si>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</si>
  <si>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</si>
  <si>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</si>
  <si>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</si>
  <si>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</si>
  <si>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</si>
  <si>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</si>
  <si>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</si>
  <si>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</si>
  <si>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</si>
  <si>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</si>
  <si>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</si>
  <si>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</si>
  <si>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</si>
  <si>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</si>
  <si>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</si>
  <si>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</si>
  <si>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</si>
  <si>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</si>
  <si>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</si>
  <si>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</si>
  <si>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</si>
  <si>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</si>
  <si>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</si>
  <si>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</si>
  <si>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</si>
  <si>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</si>
  <si>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</si>
  <si>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</si>
  <si>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</si>
  <si>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</si>
  <si>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</si>
  <si>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</si>
  <si>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</si>
  <si>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</si>
  <si>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</si>
  <si>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</si>
  <si>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</si>
  <si>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</si>
  <si>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</si>
  <si>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</si>
  <si>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</si>
  <si>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</si>
  <si>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</si>
  <si>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</si>
  <si>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</si>
  <si>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</si>
  <si>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</si>
  <si>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</si>
  <si>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</si>
  <si>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</si>
  <si>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</si>
  <si>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</si>
  <si>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</si>
  <si>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</si>
  <si>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</si>
  <si>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</si>
  <si>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</si>
  <si>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</si>
  <si>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</si>
  <si>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</si>
  <si>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</si>
  <si>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</si>
  <si>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</si>
  <si>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</si>
  <si>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</si>
  <si>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</si>
  <si>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</si>
  <si>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</si>
  <si>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</si>
  <si>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</si>
  <si>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</si>
  <si>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</si>
  <si>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</si>
  <si>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</si>
  <si>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</si>
  <si>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</si>
  <si>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</si>
  <si>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</si>
  <si>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</si>
  <si>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</si>
  <si>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</si>
  <si>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</si>
  <si>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</si>
  <si>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</si>
  <si>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</si>
  <si>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</si>
  <si>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</si>
  <si>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</si>
  <si>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</si>
  <si>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</si>
  <si>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</si>
  <si>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</si>
  <si>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</si>
  <si>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</si>
  <si>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</si>
  <si>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</si>
  <si>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</si>
  <si>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</si>
  <si>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</si>
  <si>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</si>
  <si>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</si>
  <si>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</si>
  <si>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</si>
  <si>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</si>
  <si>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</si>
  <si>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</si>
  <si>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</si>
  <si>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</si>
  <si>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</si>
  <si>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</si>
  <si>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</si>
  <si>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</si>
  <si>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</si>
  <si>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</si>
  <si>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</si>
  <si>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</si>
  <si>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</si>
  <si>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</si>
  <si>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</si>
  <si>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</si>
  <si>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</si>
  <si>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</si>
  <si>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</si>
  <si>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</si>
  <si>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</si>
  <si>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</si>
  <si>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</si>
  <si>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</si>
  <si>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</si>
  <si>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</si>
  <si>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</si>
  <si>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</si>
  <si>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</si>
  <si>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</si>
  <si>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</si>
  <si>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</si>
  <si>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</si>
  <si>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</si>
  <si>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</si>
  <si>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</si>
  <si>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</si>
  <si>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</si>
  <si>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</si>
  <si>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</si>
  <si>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</si>
  <si>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</si>
  <si>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</si>
  <si>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</si>
  <si>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</si>
  <si>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</si>
  <si>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</si>
  <si>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</si>
  <si>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</si>
  <si>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</si>
  <si>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</si>
  <si>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</si>
  <si>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</si>
  <si>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</si>
  <si>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</si>
  <si>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</si>
  <si>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</si>
  <si>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</si>
  <si>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</si>
  <si>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</si>
  <si>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</si>
  <si>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</si>
  <si>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</si>
  <si>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</si>
  <si>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</si>
  <si>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</si>
  <si>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</si>
  <si>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</si>
  <si>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</si>
  <si>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</si>
  <si>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</si>
  <si>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</si>
  <si>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</si>
  <si>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</si>
  <si>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</si>
  <si>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</si>
  <si>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</si>
  <si>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</si>
  <si>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</si>
  <si>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</si>
  <si>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</si>
  <si>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</si>
  <si>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</si>
  <si>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</si>
  <si>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</si>
  <si>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</si>
  <si>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</si>
  <si>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</si>
  <si>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</si>
  <si>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</si>
  <si>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</si>
  <si>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</si>
  <si>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</si>
  <si>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</si>
  <si>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</si>
  <si>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</si>
  <si>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</si>
  <si>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</si>
  <si>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</si>
  <si>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</si>
  <si>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</si>
  <si>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</si>
  <si>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</si>
  <si>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</si>
  <si>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</si>
  <si>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</si>
  <si>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</si>
  <si>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</si>
  <si>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</si>
  <si>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</si>
  <si>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</si>
  <si>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</si>
  <si>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</si>
  <si>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</si>
  <si>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</si>
  <si>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</si>
  <si>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</si>
  <si>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</si>
  <si>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</si>
  <si>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</si>
  <si>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</si>
  <si>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</si>
  <si>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</si>
  <si>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</si>
  <si>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</si>
  <si>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</si>
  <si>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</si>
  <si>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</si>
  <si>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</si>
  <si>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</si>
  <si>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</si>
  <si>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</si>
  <si>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</si>
  <si>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</si>
  <si>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</si>
  <si>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</si>
  <si>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</si>
  <si>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</si>
  <si>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</si>
  <si>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</si>
  <si>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</si>
  <si>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</si>
  <si>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</si>
  <si>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</si>
  <si>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</si>
  <si>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</si>
  <si>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</si>
  <si>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</si>
  <si>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</si>
  <si>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</si>
  <si>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</si>
  <si>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</si>
  <si>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</si>
  <si>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</si>
  <si>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</si>
  <si>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</si>
  <si>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</si>
  <si>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</si>
  <si>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</si>
  <si>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</si>
  <si>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</si>
  <si>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</si>
  <si>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</si>
  <si>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</si>
  <si>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</si>
  <si>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</si>
  <si>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</si>
  <si>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</si>
  <si>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</si>
  <si>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</si>
  <si>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</si>
  <si>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</si>
  <si>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</si>
  <si>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</si>
  <si>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</si>
  <si>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</si>
  <si>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</si>
  <si>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</si>
  <si>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</si>
  <si>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</si>
  <si>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</si>
  <si>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</si>
  <si>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</si>
  <si>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</si>
  <si>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</si>
  <si>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</si>
  <si>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</si>
  <si>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</si>
  <si>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</si>
  <si>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</si>
  <si>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</si>
  <si>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</si>
  <si>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</si>
  <si>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</si>
  <si>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</si>
  <si>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</si>
  <si>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</si>
  <si>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</si>
  <si>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</si>
  <si>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</si>
  <si>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</si>
  <si>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</si>
  <si>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</si>
  <si>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</si>
  <si>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</si>
  <si>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</si>
  <si>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</si>
  <si>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</si>
  <si>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</si>
  <si>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</si>
  <si>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</si>
  <si>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</si>
  <si>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</si>
  <si>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</si>
  <si>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</si>
  <si>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</si>
  <si>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</si>
  <si>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</si>
  <si>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</si>
  <si>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</si>
  <si>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</si>
  <si>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</si>
  <si>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</si>
  <si>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</si>
  <si>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</si>
  <si>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</si>
  <si>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</si>
  <si>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</si>
  <si>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</si>
  <si>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</si>
  <si>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</si>
  <si>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</si>
  <si>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</si>
  <si>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</si>
  <si>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</si>
  <si>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</si>
  <si>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</si>
  <si>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</si>
  <si>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</si>
  <si>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</si>
  <si>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</si>
  <si>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</si>
  <si>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</si>
  <si>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</si>
  <si>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</si>
  <si>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</si>
  <si>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</si>
  <si>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</si>
  <si>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</si>
  <si>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</si>
  <si>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</si>
  <si>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</si>
  <si>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</si>
  <si>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</si>
  <si>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</si>
  <si>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</si>
  <si>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</si>
  <si>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</si>
  <si>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</si>
  <si>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</si>
  <si>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</si>
  <si>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</si>
  <si>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</si>
  <si>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</si>
  <si>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</si>
  <si>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</si>
  <si>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</si>
  <si>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</si>
  <si>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</si>
  <si>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</si>
  <si>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</si>
  <si>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</si>
  <si>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</si>
  <si>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</si>
  <si>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</si>
  <si>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</si>
  <si>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</si>
  <si>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</si>
  <si>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</si>
  <si>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</si>
  <si>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</si>
  <si>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</si>
  <si>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</si>
  <si>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</si>
  <si>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</si>
  <si>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</si>
  <si>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</si>
  <si>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</si>
  <si>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</si>
  <si>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</si>
  <si>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</si>
  <si>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</si>
  <si>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</si>
  <si>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</si>
  <si>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</si>
  <si>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</si>
  <si>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</si>
  <si>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</si>
  <si>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</si>
  <si>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</si>
  <si>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</si>
  <si>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</si>
  <si>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</si>
  <si>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</si>
  <si>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</si>
  <si>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</si>
  <si>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</si>
  <si>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</si>
  <si>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</si>
  <si>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</si>
  <si>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</si>
  <si>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</si>
  <si>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</si>
  <si>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</si>
  <si>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</si>
  <si>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</si>
  <si>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</si>
  <si>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</si>
  <si>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</si>
  <si>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</si>
  <si>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</si>
  <si>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</si>
  <si>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</si>
  <si>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</si>
  <si>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</si>
  <si>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</si>
  <si>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</si>
  <si>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</si>
  <si>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</si>
  <si>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</si>
  <si>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</si>
  <si>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</si>
  <si>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</si>
  <si>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</si>
  <si>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</si>
  <si>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</si>
  <si>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</si>
  <si>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</si>
  <si>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</si>
  <si>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</si>
  <si>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</si>
  <si>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</si>
  <si>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</si>
  <si>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</si>
  <si>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</si>
  <si>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</si>
  <si>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</si>
  <si>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</si>
  <si>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</si>
  <si>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</si>
  <si>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</si>
  <si>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</si>
  <si>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</si>
  <si>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</si>
  <si>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</si>
  <si>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</si>
  <si>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</si>
  <si>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</si>
  <si>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</si>
  <si>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</si>
  <si>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</si>
  <si>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</si>
  <si>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</si>
  <si>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</si>
  <si>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</si>
  <si>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</si>
  <si>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</si>
  <si>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</si>
  <si>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</si>
  <si>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</si>
  <si>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</si>
  <si>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</si>
  <si>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</si>
  <si>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</si>
  <si>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</si>
  <si>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</si>
  <si>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</si>
  <si>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</si>
  <si>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</si>
  <si>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</si>
  <si>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</si>
  <si>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</si>
  <si>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</si>
  <si>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</si>
  <si>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</si>
  <si>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</si>
  <si>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</si>
  <si>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</si>
  <si>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</si>
  <si>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</si>
  <si>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</si>
  <si>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</si>
  <si>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</si>
  <si>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</si>
  <si>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</si>
  <si>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</si>
  <si>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</si>
  <si>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</si>
  <si>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</si>
  <si>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</si>
  <si>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</si>
  <si>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</si>
  <si>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</si>
  <si>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</si>
  <si>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</si>
  <si>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</si>
  <si>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</si>
  <si>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</si>
  <si>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</si>
  <si>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</si>
  <si>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</si>
  <si>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</si>
  <si>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</si>
  <si>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</si>
  <si>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</si>
  <si>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</si>
  <si>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</si>
  <si>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</si>
  <si>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</si>
  <si>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</si>
  <si>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</si>
  <si>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</si>
  <si>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</si>
  <si>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</si>
  <si>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</si>
  <si>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</si>
  <si>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</si>
  <si>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</si>
  <si>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</si>
  <si>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</si>
  <si>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</si>
  <si>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</si>
  <si>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</si>
  <si>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</si>
  <si>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</si>
  <si>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</si>
  <si>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</si>
  <si>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</si>
  <si>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</si>
  <si>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</si>
  <si>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</si>
  <si>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</si>
  <si>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</si>
  <si>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</si>
  <si>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</si>
  <si>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</si>
  <si>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</si>
  <si>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</si>
  <si>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</si>
  <si>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</si>
  <si>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</si>
  <si>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</si>
  <si>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</si>
  <si>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</si>
  <si>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</si>
  <si>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</si>
  <si>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</si>
  <si>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</si>
  <si>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</si>
  <si>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</si>
  <si>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</si>
  <si>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</si>
  <si>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</si>
  <si>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</si>
  <si>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</si>
  <si>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</si>
  <si>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</si>
  <si>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</si>
  <si>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</si>
  <si>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</si>
  <si>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</si>
  <si>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</si>
  <si>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</si>
  <si>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</si>
  <si>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</si>
  <si>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</si>
  <si>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</si>
  <si>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</si>
  <si>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</si>
  <si>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</si>
  <si>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</si>
  <si>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</si>
  <si>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</si>
  <si>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</si>
  <si>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</si>
  <si>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</si>
  <si>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</si>
  <si>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</si>
  <si>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</si>
  <si>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</si>
  <si>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</si>
  <si>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</si>
  <si>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</si>
  <si>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</si>
  <si>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</si>
  <si>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</si>
  <si>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</si>
  <si>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</si>
  <si>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</si>
  <si>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</si>
  <si>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</si>
  <si>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</si>
  <si>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</si>
  <si>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</si>
  <si>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</si>
  <si>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</si>
  <si>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</si>
  <si>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</si>
  <si>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</si>
  <si>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</si>
  <si>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</si>
  <si>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</si>
  <si>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</si>
  <si>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</si>
  <si>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</si>
  <si>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</si>
  <si>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</si>
  <si>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</si>
  <si>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</si>
  <si>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</si>
  <si>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</si>
  <si>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</si>
  <si>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</si>
  <si>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</si>
  <si>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</si>
  <si>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</si>
  <si>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</si>
  <si>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</si>
  <si>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</si>
  <si>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</si>
  <si>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</si>
  <si>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</si>
  <si>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</si>
  <si>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</si>
  <si>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</si>
  <si>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</si>
  <si>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</si>
  <si>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</si>
  <si>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</si>
  <si>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</si>
  <si>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</si>
  <si>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</si>
  <si>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</si>
  <si>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</si>
  <si>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</si>
  <si>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</si>
  <si>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</si>
  <si>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</si>
  <si>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</si>
  <si>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</si>
  <si>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</si>
  <si>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</si>
  <si>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</si>
  <si>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</si>
  <si>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</si>
  <si>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</si>
  <si>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</si>
  <si>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</si>
  <si>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</si>
  <si>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</si>
  <si>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</si>
  <si>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</si>
  <si>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</si>
  <si>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</si>
  <si>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</si>
  <si>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</si>
  <si>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</si>
  <si>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</si>
  <si>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</si>
  <si>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</si>
  <si>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</si>
  <si>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</si>
  <si>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</si>
  <si>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</si>
  <si>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</si>
  <si>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</si>
  <si>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</si>
  <si>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</si>
  <si>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</si>
  <si>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</si>
  <si>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</si>
  <si>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</si>
  <si>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</si>
  <si>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</si>
  <si>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</si>
  <si>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</si>
  <si>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</si>
  <si>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</si>
  <si>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</si>
  <si>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</si>
  <si>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</si>
  <si>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</si>
  <si>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</si>
  <si>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</si>
  <si>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</si>
  <si>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</si>
  <si>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</si>
  <si>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</si>
  <si>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</si>
  <si>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</si>
  <si>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</si>
  <si>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</si>
  <si>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</si>
  <si>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</si>
  <si>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</si>
  <si>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</si>
  <si>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</si>
  <si>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</si>
  <si>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</si>
  <si>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</si>
  <si>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</si>
  <si>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</si>
  <si>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</si>
  <si>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</si>
  <si>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</si>
  <si>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</si>
  <si>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</si>
  <si>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</si>
  <si>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</si>
  <si>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</si>
  <si>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</si>
  <si>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</si>
  <si>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</si>
  <si>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</si>
  <si>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</si>
  <si>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</si>
  <si>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</si>
  <si>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</si>
  <si>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</si>
  <si>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</si>
  <si>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</si>
  <si>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</si>
  <si>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</si>
  <si>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</si>
  <si>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</si>
  <si>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</si>
  <si>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</si>
  <si>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</si>
  <si>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</si>
  <si>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</si>
  <si>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</si>
  <si>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</si>
  <si>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</si>
  <si>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</si>
  <si>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</si>
  <si>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</si>
  <si>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</si>
  <si>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</si>
  <si>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</si>
  <si>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</si>
  <si>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</si>
  <si>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</si>
  <si>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</si>
  <si>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</si>
  <si>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</si>
  <si>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</si>
  <si>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</si>
  <si>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</si>
  <si>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</si>
  <si>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</si>
  <si>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</si>
  <si>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</si>
  <si>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</si>
  <si>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</si>
  <si>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</si>
  <si>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</si>
  <si>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</si>
  <si>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</si>
  <si>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</si>
  <si>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</si>
  <si>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</si>
  <si>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</si>
  <si>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</si>
  <si>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</si>
  <si>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</si>
  <si>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</si>
  <si>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</si>
  <si>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</si>
  <si>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</si>
  <si>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</si>
  <si>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</si>
  <si>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</si>
  <si>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</si>
  <si>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</si>
  <si>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</si>
  <si>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</si>
  <si>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</si>
  <si>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</si>
  <si>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</si>
  <si>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</si>
  <si>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</si>
  <si>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</si>
  <si>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</si>
  <si>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</si>
  <si>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</si>
  <si>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</si>
  <si>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</si>
  <si>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</si>
  <si>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</si>
  <si>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</si>
  <si>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</si>
  <si>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</si>
  <si>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</si>
  <si>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</si>
  <si>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</si>
  <si>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</si>
  <si>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</si>
  <si>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</si>
  <si>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</si>
  <si>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</si>
  <si>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</si>
  <si>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</si>
  <si>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</si>
  <si>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</si>
  <si>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</si>
  <si>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</si>
  <si>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</si>
  <si>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</si>
  <si>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</si>
  <si>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</si>
  <si>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</si>
  <si>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</si>
  <si>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</si>
  <si>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</si>
  <si>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</si>
  <si>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</si>
  <si>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</si>
  <si>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</si>
  <si>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</si>
  <si>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</si>
  <si>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</si>
  <si>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</si>
  <si>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</si>
  <si>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</si>
  <si>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</si>
  <si>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</si>
  <si>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</si>
  <si>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</si>
  <si>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</si>
  <si>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</si>
  <si>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</si>
  <si>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</si>
  <si>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</si>
  <si>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</si>
  <si>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</si>
  <si>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</si>
  <si>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</si>
  <si>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</si>
  <si>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</si>
  <si>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</si>
  <si>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</si>
  <si>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</si>
  <si>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</si>
  <si>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</si>
  <si>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</si>
  <si>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</si>
  <si>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</si>
  <si>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</si>
  <si>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</si>
  <si>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</si>
  <si>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</si>
  <si>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</si>
  <si>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</si>
  <si>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</si>
  <si>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</si>
  <si>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</si>
  <si>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</si>
  <si>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</si>
  <si>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</si>
  <si>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</si>
  <si>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</si>
  <si>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</si>
  <si>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</si>
  <si>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</si>
  <si>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</si>
  <si>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</si>
  <si>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</si>
  <si>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</si>
  <si>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</si>
  <si>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</si>
  <si>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</si>
  <si>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</si>
  <si>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</si>
  <si>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</si>
  <si>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</si>
  <si>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</si>
  <si>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</si>
  <si>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</si>
  <si>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</si>
  <si>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</si>
  <si>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</si>
  <si>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</si>
  <si>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</si>
  <si>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</si>
  <si>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</si>
  <si>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</si>
  <si>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</si>
  <si>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</si>
  <si>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</si>
  <si>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</si>
  <si>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</si>
  <si>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</si>
  <si>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</si>
  <si>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</si>
  <si>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</si>
  <si>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</si>
  <si>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</si>
  <si>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</si>
  <si>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</si>
  <si>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</si>
  <si>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</si>
  <si>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</si>
  <si>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</si>
  <si>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</si>
  <si>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</si>
  <si>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</si>
  <si>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</si>
  <si>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</si>
  <si>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</si>
  <si>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</si>
  <si>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</si>
  <si>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</si>
  <si>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</si>
  <si>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</si>
  <si>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</si>
  <si>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</si>
  <si>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</si>
  <si>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</si>
  <si>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</si>
  <si>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</si>
  <si>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</si>
  <si>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</si>
  <si>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</si>
  <si>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</si>
  <si>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</si>
  <si>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</si>
  <si>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</si>
  <si>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</si>
  <si>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</si>
  <si>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</si>
  <si>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</si>
  <si>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</si>
  <si>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</si>
  <si>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</si>
  <si>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</si>
  <si>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</si>
  <si>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</si>
  <si>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</si>
  <si>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</si>
  <si>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</si>
  <si>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</si>
  <si>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</si>
  <si>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</si>
  <si>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</si>
  <si>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</si>
  <si>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</si>
  <si>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</si>
  <si>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</si>
  <si>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</si>
  <si>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</si>
  <si>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</si>
  <si>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</si>
  <si>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</si>
  <si>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</si>
  <si>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</si>
  <si>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</si>
  <si>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</si>
  <si>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</si>
  <si>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</si>
  <si>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</si>
  <si>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</si>
  <si>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</si>
  <si>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</si>
  <si>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</si>
  <si>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</si>
  <si>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</si>
  <si>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</si>
  <si>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</si>
  <si>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</si>
  <si>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</si>
  <si>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</si>
  <si>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</si>
  <si>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</si>
  <si>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</si>
  <si>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</si>
  <si>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</si>
  <si>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</si>
  <si>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</si>
  <si>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</si>
  <si>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</si>
  <si>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</si>
  <si>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</si>
  <si>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</si>
  <si>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</si>
  <si>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</si>
  <si>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</si>
  <si>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</si>
  <si>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</si>
  <si>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</si>
  <si>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</si>
  <si>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</si>
  <si>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</si>
  <si>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</si>
  <si>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</si>
  <si>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</si>
  <si>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</si>
  <si>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</si>
  <si>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</si>
  <si>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</si>
  <si>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</si>
  <si>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</si>
  <si>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</si>
  <si>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</si>
  <si>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</si>
  <si>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</si>
  <si>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</si>
  <si>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</si>
  <si>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</si>
  <si>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</si>
  <si>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</si>
  <si>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</si>
  <si>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</si>
  <si>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</si>
  <si>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</si>
  <si>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</si>
  <si>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</si>
  <si>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</si>
  <si>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</si>
  <si>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</si>
  <si>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</si>
  <si>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</si>
  <si>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</si>
  <si>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</si>
  <si>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</si>
  <si>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</si>
  <si>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</si>
  <si>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</si>
  <si>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</si>
  <si>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</si>
  <si>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</si>
  <si>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</si>
  <si>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</si>
  <si>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</si>
  <si>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</si>
  <si>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</si>
  <si>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</si>
  <si>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</si>
  <si>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</si>
  <si>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</si>
  <si>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</si>
  <si>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</si>
  <si>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</si>
  <si>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</si>
  <si>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</si>
  <si>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</si>
  <si>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</si>
  <si>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</si>
  <si>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</si>
  <si>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</si>
  <si>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</si>
  <si>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</si>
  <si>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</si>
  <si>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</si>
  <si>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</si>
  <si>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</si>
  <si>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</si>
  <si>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</si>
  <si>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</si>
  <si>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</si>
  <si>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</si>
  <si>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</si>
  <si>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</si>
  <si>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</si>
  <si>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</si>
  <si>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</si>
  <si>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</si>
  <si>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</si>
  <si>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</si>
  <si>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</si>
  <si>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</si>
  <si>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</si>
  <si>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</si>
  <si>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</si>
  <si>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</si>
  <si>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</si>
  <si>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</si>
  <si>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</si>
  <si>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</si>
  <si>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</si>
  <si>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</si>
  <si>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</si>
  <si>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</si>
  <si>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</si>
  <si>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</si>
  <si>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</si>
  <si>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</si>
  <si>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</si>
  <si>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</si>
  <si>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</si>
  <si>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</si>
  <si>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</si>
  <si>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</si>
  <si>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</si>
  <si>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</si>
  <si>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</si>
  <si>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</si>
  <si>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</si>
  <si>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</si>
  <si>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</si>
  <si>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</si>
  <si>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</si>
  <si>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</si>
  <si>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</si>
  <si>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</si>
  <si>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</si>
  <si>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</si>
  <si>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</si>
  <si>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</si>
  <si>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</si>
  <si>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</si>
  <si>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</si>
  <si>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</si>
  <si>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</si>
  <si>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</si>
  <si>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</si>
  <si>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</si>
  <si>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</si>
  <si>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</si>
  <si>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</si>
  <si>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</si>
  <si>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</si>
  <si>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</si>
  <si>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</si>
  <si>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</si>
  <si>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</si>
  <si>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</si>
  <si>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</si>
  <si>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</si>
  <si>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</si>
  <si>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</si>
  <si>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</si>
  <si>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</si>
  <si>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</si>
  <si>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</si>
  <si>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</si>
  <si>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</si>
  <si>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</si>
  <si>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</si>
  <si>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</si>
  <si>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</si>
  <si>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</si>
  <si>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</si>
  <si>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</si>
  <si>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</si>
  <si>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</si>
  <si>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</si>
  <si>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</si>
  <si>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</si>
  <si>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</si>
  <si>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</si>
  <si>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</si>
  <si>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</si>
  <si>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</si>
  <si>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</si>
  <si>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</si>
  <si>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</si>
  <si>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</si>
  <si>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</si>
  <si>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</si>
  <si>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</si>
  <si>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</si>
  <si>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</si>
  <si>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</si>
  <si>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</si>
  <si>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</si>
  <si>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</si>
  <si>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</si>
  <si>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</si>
  <si>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</si>
  <si>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</si>
  <si>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</si>
  <si>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</si>
  <si>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</si>
  <si>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</si>
  <si>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</si>
  <si>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</si>
  <si>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</si>
  <si>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</si>
  <si>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</si>
  <si>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</si>
  <si>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</si>
  <si>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</si>
  <si>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</si>
  <si>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</si>
  <si>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</si>
  <si>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</si>
  <si>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</si>
  <si>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</si>
  <si>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</si>
  <si>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</si>
  <si>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</si>
  <si>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</si>
  <si>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</si>
  <si>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</si>
  <si>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</si>
  <si>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</si>
  <si>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</si>
  <si>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</si>
  <si>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</si>
  <si>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</si>
  <si>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</si>
  <si>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</si>
  <si>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</si>
  <si>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</si>
  <si>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</si>
  <si>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</si>
  <si>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</si>
  <si>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</si>
  <si>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</si>
  <si>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</si>
  <si>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</si>
  <si>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</si>
  <si>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</si>
  <si>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</si>
  <si>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</si>
  <si>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</si>
  <si>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</si>
  <si>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</si>
  <si>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</si>
  <si>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</si>
  <si>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</si>
  <si>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</si>
  <si>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</si>
  <si>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</si>
  <si>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</si>
  <si>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</si>
  <si>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</si>
  <si>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</si>
  <si>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</si>
  <si>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</si>
  <si>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</si>
  <si>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</si>
  <si>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</si>
  <si>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</si>
  <si>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</si>
  <si>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</si>
  <si>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</si>
  <si>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</si>
  <si>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</si>
  <si>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</si>
  <si>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</si>
  <si>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</si>
  <si>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</si>
  <si>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</si>
  <si>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</si>
  <si>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</si>
  <si>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</si>
  <si>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</si>
  <si>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</si>
  <si>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</si>
  <si>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</si>
  <si>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</si>
  <si>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</si>
  <si>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</si>
  <si>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</si>
  <si>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</si>
  <si>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</si>
  <si>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</si>
  <si>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</si>
  <si>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</si>
  <si>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</si>
  <si>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</si>
  <si>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</si>
  <si>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</si>
  <si>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</si>
  <si>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</si>
  <si>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</si>
  <si>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</si>
  <si>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</si>
  <si>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</si>
  <si>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</si>
  <si>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</si>
  <si>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</si>
  <si>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</si>
  <si>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</si>
  <si>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</si>
  <si>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</si>
  <si>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</si>
  <si>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</si>
  <si>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</si>
  <si>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</si>
  <si>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</si>
  <si>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</si>
  <si>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</si>
  <si>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</si>
  <si>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</si>
  <si>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</si>
  <si>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</si>
  <si>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</si>
  <si>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</si>
  <si>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</si>
  <si>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</si>
  <si>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</si>
  <si>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</si>
  <si>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</si>
  <si>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</si>
  <si>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</si>
  <si>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</si>
  <si>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</si>
  <si>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</si>
  <si>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</si>
  <si>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</si>
  <si>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</si>
  <si>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</si>
  <si>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</si>
  <si>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</si>
  <si>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</si>
  <si>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</si>
  <si>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</si>
  <si>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</si>
  <si>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</si>
  <si>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</si>
  <si>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</si>
  <si>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</si>
  <si>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</si>
  <si>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</si>
  <si>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</si>
  <si>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</si>
  <si>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</si>
  <si>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</si>
  <si>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</si>
  <si>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</si>
  <si>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</si>
  <si>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</si>
  <si>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</si>
  <si>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</si>
  <si>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</si>
  <si>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</si>
  <si>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</si>
  <si>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</si>
  <si>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</si>
  <si>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</si>
  <si>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</si>
  <si>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</si>
  <si>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</si>
  <si>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</si>
  <si>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</si>
  <si>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</si>
  <si>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</si>
  <si>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</si>
  <si>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</si>
  <si>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</si>
  <si>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</si>
  <si>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</si>
  <si>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</si>
  <si>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</si>
  <si>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</si>
  <si>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</si>
  <si>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</si>
  <si>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</si>
  <si>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</si>
  <si>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</si>
  <si>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</si>
  <si>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</si>
  <si>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</si>
  <si>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</si>
  <si>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</si>
  <si>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</si>
  <si>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</si>
  <si>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</si>
  <si>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</si>
  <si>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</si>
  <si>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</si>
  <si>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</si>
  <si>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</si>
  <si>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</si>
  <si>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</si>
  <si>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</si>
  <si>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</si>
  <si>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</si>
  <si>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</si>
  <si>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</si>
  <si>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</si>
  <si>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</si>
  <si>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</si>
  <si>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</si>
  <si>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</si>
  <si>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</si>
  <si>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</si>
  <si>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</si>
  <si>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</si>
  <si>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</si>
  <si>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</si>
  <si>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</si>
  <si>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</si>
  <si>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</si>
  <si>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</si>
  <si>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</si>
  <si>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</si>
  <si>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</si>
  <si>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</si>
  <si>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</si>
  <si>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</si>
  <si>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</si>
  <si>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</si>
  <si>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</si>
  <si>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</si>
  <si>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</si>
  <si>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</si>
  <si>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</si>
  <si>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</si>
  <si>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</si>
  <si>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</si>
  <si>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</si>
  <si>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</si>
  <si>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</si>
  <si>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</si>
  <si>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</si>
  <si>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</si>
  <si>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</si>
  <si>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</si>
  <si>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</si>
  <si>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</si>
  <si>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</si>
  <si>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</si>
  <si>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</si>
  <si>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</si>
  <si>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</si>
  <si>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</si>
  <si>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</si>
  <si>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</si>
  <si>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</si>
  <si>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</si>
  <si>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</si>
  <si>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</si>
  <si>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</si>
  <si>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</si>
  <si>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</si>
  <si>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</si>
  <si>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</si>
  <si>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</si>
  <si>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</si>
  <si>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</si>
  <si>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</si>
  <si>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</si>
  <si>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</si>
  <si>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</si>
  <si>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</si>
  <si>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</si>
  <si>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</si>
  <si>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</si>
  <si>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</si>
  <si>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</si>
  <si>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</si>
  <si>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</si>
  <si>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</si>
  <si>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</si>
  <si>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</si>
  <si>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</si>
  <si>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</si>
  <si>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</si>
  <si>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</si>
  <si>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</si>
  <si>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</si>
  <si>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</si>
  <si>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</si>
  <si>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</si>
  <si>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</si>
  <si>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</si>
  <si>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</si>
  <si>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</si>
  <si>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</si>
  <si>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</si>
  <si>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</si>
  <si>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</si>
  <si>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</si>
  <si>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</si>
  <si>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</si>
  <si>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</si>
  <si>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</si>
  <si>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</si>
  <si>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</si>
  <si>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</si>
  <si>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</si>
  <si>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</si>
  <si>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</si>
  <si>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</si>
  <si>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</si>
  <si>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</si>
  <si>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</si>
  <si>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</si>
  <si>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</si>
  <si>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</si>
  <si>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</si>
  <si>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</si>
  <si>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</si>
  <si>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</si>
  <si>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</si>
  <si>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</si>
  <si>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</si>
  <si>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</si>
  <si>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</si>
  <si>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</si>
  <si>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</si>
  <si>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</si>
  <si>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</si>
  <si>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</si>
  <si>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</si>
  <si>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</si>
  <si>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</si>
  <si>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</si>
  <si>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</si>
  <si>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</si>
  <si>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</si>
  <si>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</si>
  <si>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</si>
  <si>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</si>
  <si>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</si>
  <si>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</si>
  <si>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</si>
  <si>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</si>
  <si>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</si>
  <si>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</si>
  <si>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</si>
  <si>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</si>
  <si>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</si>
  <si>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</si>
  <si>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</si>
  <si>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</si>
  <si>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</si>
  <si>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</si>
  <si>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</si>
  <si>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</si>
  <si>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</si>
  <si>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</si>
  <si>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</si>
  <si>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</si>
  <si>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</si>
  <si>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</si>
  <si>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</si>
  <si>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</si>
  <si>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</si>
  <si>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</si>
  <si>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</si>
  <si>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</si>
  <si>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</si>
  <si>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</si>
  <si>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</si>
  <si>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</si>
  <si>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</si>
  <si>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</si>
  <si>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</si>
  <si>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</si>
  <si>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</si>
  <si>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</si>
  <si>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</si>
  <si>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</si>
  <si>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</si>
  <si>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</si>
  <si>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</si>
  <si>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</si>
  <si>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</si>
  <si>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</si>
  <si>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</si>
  <si>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</si>
  <si>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</si>
  <si>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</si>
  <si>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</si>
  <si>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</si>
  <si>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</si>
  <si>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</si>
  <si>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</si>
  <si>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</si>
  <si>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</si>
  <si>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</si>
  <si>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</si>
  <si>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</si>
  <si>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</si>
  <si>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</si>
  <si>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</si>
  <si>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</si>
  <si>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</si>
  <si>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</si>
  <si>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</si>
  <si>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</si>
  <si>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</si>
  <si>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</si>
  <si>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</si>
  <si>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</si>
  <si>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</si>
  <si>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</si>
  <si>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</si>
  <si>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</si>
  <si>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</si>
  <si>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</si>
  <si>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</si>
  <si>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</si>
  <si>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</si>
  <si>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</si>
  <si>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</si>
  <si>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</si>
  <si>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</si>
  <si>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</si>
  <si>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</si>
  <si>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</si>
  <si>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</si>
  <si>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</si>
  <si>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</si>
  <si>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</si>
  <si>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</si>
  <si>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</si>
  <si>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</si>
  <si>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</si>
  <si>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</si>
  <si>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</si>
  <si>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</si>
  <si>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</si>
  <si>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</si>
  <si>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</si>
  <si>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</si>
  <si>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</si>
  <si>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</si>
  <si>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</si>
  <si>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</si>
  <si>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</si>
  <si>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</si>
  <si>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</si>
  <si>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</si>
  <si>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</si>
  <si>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</si>
  <si>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</si>
  <si>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</si>
  <si>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</si>
  <si>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</si>
  <si>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</si>
  <si>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</si>
  <si>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</si>
  <si>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</si>
  <si>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</si>
  <si>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</si>
  <si>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</si>
  <si>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</si>
  <si>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</si>
  <si>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</si>
  <si>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</si>
  <si>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</si>
  <si>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</si>
  <si>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</si>
  <si>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</si>
  <si>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</si>
  <si>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</si>
  <si>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</si>
  <si>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</si>
  <si>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</si>
  <si>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</si>
  <si>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</si>
  <si>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</si>
  <si>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</si>
  <si>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</si>
  <si>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</si>
  <si>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</si>
  <si>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</si>
  <si>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</si>
  <si>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</si>
  <si>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</si>
  <si>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</si>
  <si>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</si>
  <si>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</si>
  <si>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</si>
  <si>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</si>
  <si>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</si>
  <si>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</si>
  <si>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</si>
  <si>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</si>
  <si>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</si>
  <si>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</si>
  <si>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</si>
  <si>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</si>
  <si>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</si>
  <si>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</si>
  <si>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</si>
  <si>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</si>
  <si>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</si>
  <si>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</si>
  <si>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</si>
  <si>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</si>
  <si>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</si>
  <si>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</si>
  <si>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</si>
  <si>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</si>
  <si>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</si>
  <si>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</si>
  <si>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</si>
  <si>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</si>
  <si>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</si>
  <si>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</si>
  <si>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</si>
  <si>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</si>
  <si>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</si>
  <si>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</si>
  <si>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</si>
  <si>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</si>
  <si>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</si>
  <si>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</si>
  <si>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</si>
  <si>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</si>
  <si>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</si>
  <si>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</si>
  <si>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</si>
  <si>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</si>
  <si>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</si>
  <si>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</si>
  <si>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</si>
  <si>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</si>
  <si>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</si>
  <si>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</si>
  <si>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</si>
  <si>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</si>
  <si>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</si>
  <si>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</si>
  <si>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</si>
  <si>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</si>
  <si>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</si>
  <si>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</si>
  <si>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</si>
  <si>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</si>
  <si>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</si>
  <si>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</si>
  <si>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</si>
  <si>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</si>
  <si>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</si>
  <si>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</si>
  <si>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</si>
  <si>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</si>
  <si>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</si>
  <si>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</si>
  <si>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</si>
  <si>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</si>
  <si>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</si>
  <si>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</si>
  <si>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</si>
  <si>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</si>
  <si>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</si>
  <si>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</si>
  <si>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</si>
  <si>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</si>
  <si>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</si>
  <si>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</si>
  <si>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</si>
  <si>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</si>
  <si>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</si>
  <si>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</si>
  <si>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</si>
  <si>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</si>
  <si>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</si>
  <si>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</si>
  <si>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</si>
  <si>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</si>
  <si>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</si>
  <si>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</si>
  <si>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</si>
  <si>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</si>
  <si>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</si>
  <si>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</si>
  <si>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</si>
  <si>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</si>
  <si>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</si>
  <si>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</si>
  <si>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</si>
  <si>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</si>
  <si>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</si>
  <si>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</si>
  <si>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</si>
  <si>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</si>
  <si>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</si>
  <si>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</si>
  <si>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</si>
  <si>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</si>
  <si>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</si>
  <si>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</si>
  <si>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</si>
  <si>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</si>
  <si>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</si>
  <si>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</si>
  <si>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</si>
  <si>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</si>
  <si>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</si>
  <si>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</si>
  <si>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</si>
  <si>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</si>
  <si>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</si>
  <si>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</si>
  <si>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</si>
  <si>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</si>
  <si>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</si>
  <si>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</si>
  <si>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</si>
  <si>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</si>
  <si>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</si>
  <si>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</si>
  <si>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</si>
  <si>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</si>
  <si>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</si>
  <si>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</si>
  <si>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</si>
  <si>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</si>
  <si>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</si>
  <si>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</si>
  <si>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</si>
  <si>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</si>
  <si>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</si>
  <si>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</si>
  <si>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</si>
  <si>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</si>
  <si>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</si>
  <si>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</si>
  <si>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</si>
  <si>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</si>
  <si>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</si>
  <si>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</si>
  <si>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</si>
  <si>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</si>
  <si>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</si>
  <si>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</si>
  <si>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</si>
  <si>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</si>
  <si>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</si>
  <si>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</si>
  <si>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</si>
  <si>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</si>
  <si>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</si>
  <si>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</si>
  <si>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</si>
  <si>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</si>
  <si>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</si>
  <si>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</si>
  <si>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</si>
  <si>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</si>
  <si>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</si>
  <si>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</si>
  <si>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</si>
  <si>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</si>
  <si>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</si>
  <si>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</si>
  <si>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</si>
  <si>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</si>
  <si>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</si>
  <si>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</si>
  <si>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</si>
  <si>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</si>
  <si>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</si>
  <si>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</si>
  <si>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</si>
  <si>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</si>
  <si>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</si>
  <si>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</si>
  <si>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</si>
  <si>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</si>
  <si>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</si>
  <si>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</si>
  <si>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</si>
  <si>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</si>
  <si>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</si>
  <si>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</si>
  <si>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</si>
  <si>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</si>
  <si>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</si>
  <si>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</si>
  <si>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</si>
  <si>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</si>
  <si>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</si>
  <si>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</si>
  <si>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</si>
  <si>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</si>
  <si>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</si>
  <si>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</si>
  <si>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</si>
  <si>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</si>
  <si>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</si>
  <si>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</si>
  <si>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</si>
  <si>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</si>
  <si>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</si>
  <si>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</si>
  <si>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</si>
  <si>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</si>
  <si>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</si>
  <si>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</si>
  <si>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</si>
  <si>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</si>
  <si>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</si>
  <si>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</si>
  <si>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</si>
  <si>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</si>
  <si>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</si>
  <si>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</si>
  <si>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</si>
  <si>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</si>
  <si>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</si>
  <si>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</si>
  <si>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</si>
  <si>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</si>
  <si>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</si>
  <si>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</si>
  <si>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</si>
  <si>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</si>
  <si>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</si>
  <si>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</si>
  <si>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</si>
  <si>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</si>
  <si>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</si>
  <si>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</si>
  <si>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</si>
  <si>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</si>
  <si>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</si>
  <si>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</si>
  <si>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</si>
  <si>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</si>
  <si>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</si>
  <si>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</si>
  <si>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</si>
  <si>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</si>
  <si>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</si>
  <si>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</si>
  <si>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</si>
  <si>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</si>
  <si>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</si>
  <si>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</si>
  <si>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</si>
  <si>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</si>
  <si>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</si>
  <si>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</si>
  <si>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</si>
  <si>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</si>
  <si>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</si>
  <si>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</si>
  <si>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</si>
  <si>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</si>
  <si>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</si>
  <si>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</si>
  <si>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</si>
  <si>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</si>
  <si>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</si>
  <si>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</si>
  <si>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</si>
  <si>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</si>
  <si>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</si>
  <si>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</si>
  <si>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</si>
  <si>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</si>
  <si>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</si>
  <si>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</si>
  <si>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</si>
  <si>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</si>
  <si>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</si>
  <si>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</si>
  <si>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</si>
  <si>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</si>
  <si>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</si>
  <si>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</si>
  <si>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</si>
  <si>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</si>
  <si>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</si>
  <si>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</si>
  <si>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</si>
  <si>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</si>
  <si>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</si>
  <si>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</si>
  <si>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</si>
  <si>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</si>
  <si>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</si>
  <si>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</si>
  <si>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</si>
  <si>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</si>
  <si>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</si>
  <si>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</si>
  <si>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</si>
  <si>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</si>
  <si>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</si>
  <si>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</si>
  <si>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</si>
  <si>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</si>
  <si>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</si>
  <si>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</si>
  <si>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</si>
  <si>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</si>
  <si>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</si>
  <si>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</si>
  <si>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</si>
  <si>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</si>
  <si>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</si>
  <si>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</si>
  <si>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</si>
  <si>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</si>
  <si>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</si>
  <si>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</si>
  <si>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</si>
  <si>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</si>
  <si>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</si>
  <si>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</si>
  <si>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</si>
  <si>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</si>
  <si>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</si>
  <si>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</si>
  <si>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</si>
  <si>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</si>
  <si>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</si>
  <si>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</si>
  <si>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</si>
  <si>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</si>
  <si>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</si>
  <si>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</si>
  <si>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</si>
  <si>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</si>
  <si>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</si>
  <si>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</si>
  <si>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</si>
  <si>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</si>
  <si>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</si>
  <si>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</si>
  <si>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</si>
  <si>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</si>
  <si>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</si>
  <si>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</si>
  <si>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</si>
  <si>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</si>
  <si>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</si>
  <si>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</si>
  <si>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</si>
  <si>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</si>
  <si>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</si>
  <si>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</si>
  <si>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</si>
  <si>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</si>
  <si>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</si>
  <si>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</si>
  <si>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</si>
  <si>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</si>
  <si>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</si>
  <si>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</si>
  <si>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</si>
  <si>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</si>
  <si>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</si>
  <si>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</si>
  <si>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</si>
  <si>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</si>
  <si>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</si>
  <si>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</si>
  <si>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</si>
  <si>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</si>
  <si>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</si>
  <si>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</si>
  <si>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</si>
  <si>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</si>
  <si>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</si>
  <si>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</si>
  <si>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</si>
  <si>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</si>
  <si>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</si>
  <si>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</si>
  <si>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</si>
  <si>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</si>
  <si>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</si>
  <si>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</si>
  <si>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</si>
  <si>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</si>
  <si>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</si>
  <si>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</si>
  <si>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</si>
  <si>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</si>
  <si>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</si>
  <si>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</si>
  <si>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</si>
  <si>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</si>
  <si>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</si>
  <si>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</si>
  <si>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</si>
  <si>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</si>
  <si>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</si>
  <si>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</si>
  <si>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</si>
  <si>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</si>
  <si>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</si>
  <si>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</si>
  <si>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</si>
  <si>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</si>
  <si>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</si>
  <si>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</si>
  <si>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</si>
  <si>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</si>
  <si>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</si>
  <si>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</si>
  <si>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</si>
  <si>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</si>
  <si>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</si>
  <si>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</si>
  <si>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</si>
  <si>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</si>
  <si>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</si>
  <si>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</si>
  <si>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</si>
  <si>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</si>
  <si>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</si>
  <si>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</si>
  <si>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</si>
  <si>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</si>
  <si>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</si>
  <si>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</si>
  <si>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</si>
  <si>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</si>
  <si>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</si>
  <si>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</si>
  <si>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</si>
  <si>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</si>
  <si>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</si>
  <si>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</si>
  <si>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</si>
  <si>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</si>
  <si>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</si>
  <si>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</si>
  <si>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</si>
  <si>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</si>
  <si>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</si>
  <si>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</si>
  <si>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</si>
  <si>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</si>
  <si>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</si>
  <si>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</si>
  <si>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</si>
  <si>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</si>
  <si>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</si>
  <si>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</si>
  <si>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</si>
  <si>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</si>
  <si>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</si>
  <si>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</si>
  <si>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</si>
  <si>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</si>
  <si>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</si>
  <si>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</si>
  <si>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</si>
  <si>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</si>
  <si>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</si>
  <si>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</si>
  <si>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</si>
  <si>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</si>
  <si>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</si>
  <si>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</si>
  <si>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</si>
  <si>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</si>
  <si>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</si>
  <si>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</si>
  <si>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</si>
  <si>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</si>
  <si>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</si>
  <si>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</si>
  <si>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</si>
  <si>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</si>
  <si>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</si>
  <si>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</si>
  <si>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</si>
  <si>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</si>
  <si>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</si>
  <si>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</si>
  <si>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</si>
  <si>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</si>
  <si>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</si>
  <si>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</si>
  <si>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</si>
  <si>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</si>
  <si>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</si>
  <si>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</si>
  <si>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</si>
  <si>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</si>
  <si>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</si>
  <si>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</si>
  <si>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</si>
  <si>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</si>
  <si>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</si>
  <si>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</si>
  <si>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</si>
  <si>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</si>
  <si>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</si>
  <si>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</si>
  <si>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</si>
  <si>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</si>
  <si>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</si>
  <si>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</si>
  <si>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</si>
  <si>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</si>
  <si>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</si>
  <si>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</si>
  <si>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</si>
  <si>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</si>
  <si>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</si>
  <si>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</si>
  <si>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</si>
  <si>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</si>
  <si>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</si>
  <si>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</si>
  <si>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</si>
  <si>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</si>
  <si>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</si>
  <si>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</si>
  <si>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</si>
  <si>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</si>
  <si>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</si>
  <si>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</si>
  <si>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</si>
  <si>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</si>
  <si>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</si>
  <si>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</si>
  <si>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</si>
  <si>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</si>
  <si>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</si>
  <si>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</si>
  <si>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</si>
  <si>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</si>
  <si>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</si>
  <si>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</si>
  <si>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</si>
  <si>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</si>
  <si>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</si>
  <si>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</si>
  <si>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</si>
  <si>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</si>
  <si>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</si>
  <si>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</si>
  <si>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</si>
  <si>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</si>
  <si>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</si>
  <si>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</si>
  <si>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</si>
  <si>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</si>
  <si>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</si>
  <si>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</si>
  <si>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</si>
  <si>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</si>
  <si>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</si>
  <si>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</si>
  <si>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</si>
  <si>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</si>
  <si>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</si>
  <si>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</si>
  <si>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</si>
  <si>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</si>
  <si>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</si>
  <si>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</si>
  <si>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</si>
  <si>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</si>
  <si>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</si>
  <si>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</si>
  <si>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</si>
  <si>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</si>
  <si>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</si>
  <si>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</si>
  <si>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</si>
  <si>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</si>
  <si>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</si>
  <si>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</si>
  <si>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</si>
  <si>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</si>
  <si>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</si>
  <si>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</si>
  <si>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</si>
  <si>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</si>
  <si>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</si>
  <si>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</si>
  <si>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</si>
  <si>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</si>
  <si>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</si>
  <si>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</si>
  <si>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</si>
  <si>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</si>
  <si>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</si>
  <si>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</si>
  <si>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</si>
  <si>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</si>
  <si>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</si>
  <si>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</si>
  <si>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</si>
  <si>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</si>
  <si>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</si>
  <si>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</si>
  <si>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</si>
  <si>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</si>
  <si>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</si>
  <si>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</si>
  <si>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</si>
  <si>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</si>
  <si>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</si>
  <si>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</si>
  <si>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</si>
  <si>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</si>
  <si>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</si>
  <si>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</si>
  <si>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</si>
  <si>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</si>
  <si>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</si>
  <si>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</si>
  <si>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</si>
  <si>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</si>
  <si>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</si>
  <si>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</si>
  <si>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</si>
  <si>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</si>
  <si>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</si>
  <si>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</si>
  <si>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</si>
  <si>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</si>
  <si>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</si>
  <si>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</si>
  <si>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</si>
  <si>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</si>
  <si>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</si>
  <si>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</si>
  <si>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</si>
  <si>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</si>
  <si>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</si>
  <si>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</si>
  <si>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</si>
  <si>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</si>
  <si>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</si>
  <si>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</si>
  <si>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</si>
  <si>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</si>
  <si>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</si>
  <si>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</si>
  <si>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</si>
  <si>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</si>
  <si>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</si>
  <si>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</si>
  <si>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</si>
  <si>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</si>
  <si>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</si>
  <si>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</si>
  <si>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</si>
  <si>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</si>
  <si>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</si>
  <si>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</si>
  <si>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</si>
  <si>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</si>
  <si>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</si>
  <si>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</si>
  <si>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</si>
  <si>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</si>
  <si>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</si>
  <si>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</si>
  <si>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</si>
  <si>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</si>
  <si>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</si>
  <si>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</si>
  <si>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</si>
  <si>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</si>
  <si>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</si>
  <si>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</si>
  <si>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</si>
  <si>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</si>
  <si>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</si>
  <si>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</si>
  <si>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</si>
  <si>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</si>
  <si>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</si>
  <si>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</si>
  <si>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</si>
  <si>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</si>
  <si>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</si>
  <si>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</si>
  <si>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</si>
  <si>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</si>
  <si>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</si>
  <si>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</si>
  <si>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</si>
  <si>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</si>
  <si>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</si>
  <si>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</si>
  <si>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</si>
  <si>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</si>
  <si>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</si>
  <si>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</si>
  <si>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</si>
  <si>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</si>
  <si>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</si>
  <si>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</si>
  <si>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</si>
  <si>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</si>
  <si>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</si>
  <si>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</si>
  <si>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</si>
  <si>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</si>
  <si>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</si>
  <si>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</si>
  <si>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</si>
  <si>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</si>
  <si>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</si>
  <si>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</si>
  <si>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</si>
  <si>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</si>
  <si>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</si>
  <si>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</si>
  <si>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</si>
  <si>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</si>
  <si>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</si>
  <si>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</si>
  <si>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</si>
  <si>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</si>
  <si>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</si>
  <si>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</si>
  <si>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</si>
  <si>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</si>
  <si>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</si>
  <si>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</si>
  <si>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</si>
  <si>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</si>
  <si>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</si>
  <si>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</si>
  <si>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</si>
  <si>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</si>
  <si>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</si>
  <si>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</si>
  <si>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</si>
  <si>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</si>
  <si>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</si>
  <si>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</si>
  <si>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</si>
  <si>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</si>
  <si>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</si>
  <si>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</si>
  <si>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</si>
  <si>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</si>
  <si>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</si>
  <si>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</si>
  <si>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</si>
  <si>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</si>
  <si>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</si>
  <si>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</si>
  <si>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</si>
  <si>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</si>
  <si>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</si>
  <si>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</si>
  <si>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</si>
  <si>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</si>
  <si>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</si>
  <si>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</si>
  <si>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</si>
  <si>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</si>
  <si>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</si>
  <si>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</si>
  <si>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</si>
  <si>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</si>
  <si>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</si>
  <si>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</si>
  <si>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</si>
  <si>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</si>
  <si>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</si>
  <si>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</si>
  <si>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</si>
  <si>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</si>
  <si>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</si>
  <si>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</si>
  <si>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</si>
  <si>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</si>
  <si>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</si>
  <si>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</si>
  <si>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</si>
  <si>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</si>
  <si>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</si>
  <si>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</si>
  <si>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</si>
  <si>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</si>
  <si>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</si>
  <si>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</si>
  <si>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</si>
  <si>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</si>
  <si>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</si>
  <si>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</si>
  <si>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</si>
  <si>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</si>
  <si>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</si>
  <si>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</si>
  <si>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</si>
  <si>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</si>
  <si>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</si>
  <si>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</si>
  <si>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</si>
  <si>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</si>
  <si>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</si>
  <si>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</si>
  <si>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</si>
  <si>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</si>
  <si>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</si>
  <si>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</si>
  <si>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</si>
  <si>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</si>
  <si>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</si>
  <si>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</si>
  <si>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</si>
  <si>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</si>
  <si>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</si>
  <si>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</si>
  <si>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</si>
  <si>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</si>
  <si>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</si>
  <si>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</si>
  <si>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</si>
  <si>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</si>
  <si>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</si>
  <si>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</si>
  <si>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</si>
  <si>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</si>
  <si>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</si>
  <si>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</si>
  <si>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</si>
  <si>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</si>
  <si>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</si>
  <si>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</si>
  <si>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</si>
  <si>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</si>
  <si>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</si>
  <si>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</si>
  <si>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</si>
  <si>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</si>
  <si>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</si>
  <si>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</si>
  <si>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</si>
  <si>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</si>
  <si>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</si>
  <si>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</si>
  <si>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</si>
  <si>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</si>
  <si>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</si>
  <si>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</si>
  <si>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</si>
  <si>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</si>
  <si>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</si>
  <si>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</si>
  <si>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</si>
  <si>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</si>
  <si>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</si>
  <si>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</si>
  <si>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</si>
  <si>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</si>
  <si>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</si>
  <si>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</si>
  <si>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</si>
  <si>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</si>
  <si>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</si>
  <si>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</si>
  <si>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</si>
  <si>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</si>
  <si>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</si>
  <si>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</si>
  <si>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</si>
  <si>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</si>
  <si>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</si>
  <si>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</si>
  <si>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</si>
  <si>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</si>
  <si>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</si>
  <si>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</si>
  <si>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</si>
  <si>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</si>
  <si>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</si>
  <si>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</si>
  <si>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</si>
  <si>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</si>
  <si>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</si>
  <si>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</si>
  <si>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</si>
  <si>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</si>
  <si>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</si>
  <si>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</si>
  <si>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</si>
  <si>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</si>
  <si>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</si>
  <si>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</si>
  <si>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</si>
  <si>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</si>
  <si>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</si>
  <si>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</si>
  <si>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</si>
  <si>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</si>
  <si>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</si>
  <si>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</si>
  <si>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</si>
  <si>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</si>
  <si>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</si>
  <si>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</si>
  <si>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</si>
  <si>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</si>
  <si>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</si>
  <si>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</si>
  <si>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</si>
  <si>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</si>
  <si>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</si>
  <si>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</si>
  <si>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</si>
  <si>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</si>
  <si>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</si>
  <si>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</si>
  <si>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</si>
  <si>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</si>
  <si>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</si>
  <si>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</si>
  <si>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</si>
  <si>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</si>
  <si>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</si>
  <si>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</si>
  <si>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</si>
  <si>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</si>
  <si>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</si>
  <si>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</si>
  <si>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</si>
  <si>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</si>
  <si>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</si>
  <si>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</si>
  <si>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</si>
  <si>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</si>
  <si>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</si>
  <si>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</si>
  <si>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</si>
  <si>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</si>
  <si>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</si>
  <si>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</si>
  <si>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</si>
  <si>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</si>
  <si>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</si>
  <si>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</si>
  <si>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</si>
  <si>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</si>
  <si>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</si>
  <si>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</si>
  <si>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</si>
  <si>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</si>
  <si>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</si>
  <si>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</si>
  <si>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</si>
  <si>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</si>
  <si>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</si>
  <si>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</si>
  <si>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</si>
  <si>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</si>
  <si>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</si>
  <si>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</si>
  <si>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</si>
  <si>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</si>
  <si>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</si>
  <si>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</si>
  <si>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</si>
  <si>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</si>
  <si>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</si>
  <si>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</si>
  <si>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</si>
  <si>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</si>
  <si>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</si>
  <si>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</si>
  <si>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</si>
  <si>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</si>
  <si>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</si>
  <si>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</si>
  <si>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</si>
  <si>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</si>
  <si>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</si>
  <si>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</si>
  <si>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</si>
  <si>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</si>
  <si>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</si>
  <si>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</si>
  <si>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</si>
  <si>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</si>
  <si>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</si>
  <si>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</si>
  <si>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</si>
  <si>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</si>
  <si>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</si>
  <si>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</si>
  <si>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</si>
  <si>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</si>
  <si>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</si>
  <si>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</si>
  <si>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</si>
  <si>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</si>
  <si>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</si>
  <si>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</si>
  <si>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</si>
  <si>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</si>
  <si>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</si>
  <si>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</si>
  <si>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</si>
  <si>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</si>
  <si>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</si>
  <si>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</si>
  <si>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</si>
  <si>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</si>
  <si>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</si>
  <si>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</si>
  <si>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</si>
  <si>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</si>
  <si>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</si>
  <si>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</si>
  <si>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</si>
  <si>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</si>
  <si>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</si>
  <si>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</si>
  <si>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</si>
  <si>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</si>
  <si>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</si>
  <si>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</si>
  <si>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</si>
  <si>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</si>
  <si>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</si>
  <si>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</si>
  <si>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</si>
  <si>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</si>
  <si>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</si>
  <si>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</si>
  <si>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</si>
  <si>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</si>
  <si>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</si>
  <si>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</si>
  <si>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</si>
  <si>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</si>
  <si>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</si>
  <si>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</si>
  <si>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</si>
  <si>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</si>
  <si>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</si>
  <si>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</si>
  <si>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</si>
  <si>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</si>
  <si>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</si>
  <si>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</si>
  <si>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</si>
  <si>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</si>
  <si>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</si>
  <si>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</si>
  <si>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</si>
  <si>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</si>
  <si>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</si>
  <si>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</si>
  <si>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</si>
  <si>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</si>
  <si>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</si>
  <si>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</si>
  <si>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</si>
  <si>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</si>
  <si>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</si>
  <si>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</si>
  <si>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</si>
  <si>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</si>
  <si>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</si>
  <si>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</si>
  <si>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</si>
  <si>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</si>
  <si>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</si>
  <si>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</si>
  <si>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</si>
  <si>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</si>
  <si>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</si>
  <si>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</si>
  <si>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</si>
  <si>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</si>
  <si>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</si>
  <si>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</si>
  <si>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</si>
  <si>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</si>
  <si>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</si>
  <si>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</si>
  <si>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</si>
  <si>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</si>
  <si>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</si>
  <si>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</si>
  <si>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</si>
  <si>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</si>
  <si>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</si>
  <si>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</si>
  <si>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</si>
  <si>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</si>
  <si>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</si>
  <si>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</si>
  <si>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</si>
  <si>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</si>
  <si>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</si>
  <si>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</si>
  <si>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</si>
  <si>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</si>
  <si>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</si>
  <si>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</si>
  <si>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</si>
  <si>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</si>
  <si>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</si>
  <si>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</si>
  <si>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</si>
  <si>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</si>
  <si>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</si>
  <si>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</si>
  <si>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</si>
  <si>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</si>
  <si>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</si>
  <si>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</si>
  <si>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</si>
  <si>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</si>
  <si>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</si>
  <si>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</si>
  <si>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</si>
  <si>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</si>
  <si>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</si>
  <si>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</si>
  <si>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</si>
  <si>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</si>
  <si>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</si>
  <si>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</si>
  <si>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</si>
  <si>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</si>
  <si>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</si>
  <si>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</si>
  <si>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</si>
  <si>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</si>
  <si>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</si>
  <si>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</si>
  <si>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</si>
  <si>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</si>
  <si>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</si>
  <si>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</si>
  <si>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</si>
  <si>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</si>
  <si>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</si>
  <si>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</si>
  <si>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</si>
  <si>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</si>
  <si>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</si>
  <si>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</si>
  <si>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</si>
  <si>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</si>
  <si>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</si>
  <si>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</si>
  <si>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</si>
  <si>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</si>
  <si>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</si>
  <si>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</si>
  <si>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</si>
  <si>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</si>
  <si>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</si>
  <si>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</si>
  <si>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</si>
  <si>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</si>
  <si>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</si>
  <si>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</si>
  <si>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</si>
  <si>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</si>
  <si>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</si>
  <si>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</si>
  <si>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</si>
  <si>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</si>
  <si>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</si>
  <si>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</si>
  <si>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</si>
  <si>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</si>
  <si>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</si>
  <si>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</si>
  <si>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</si>
  <si>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</si>
  <si>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</si>
  <si>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</si>
  <si>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</si>
  <si>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</si>
  <si>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</si>
  <si>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</si>
  <si>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</si>
  <si>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</si>
  <si>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</si>
  <si>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</si>
  <si>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</si>
  <si>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</si>
  <si>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</si>
  <si>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</si>
  <si>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</si>
  <si>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</si>
  <si>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</si>
  <si>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</si>
  <si>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</si>
  <si>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</si>
  <si>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</si>
  <si>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</si>
  <si>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</si>
  <si>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</si>
  <si>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</si>
  <si>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</si>
  <si>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</si>
  <si>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</si>
  <si>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</si>
  <si>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</si>
  <si>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</si>
  <si>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</si>
  <si>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</si>
  <si>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</si>
  <si>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</si>
  <si>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</si>
  <si>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</si>
  <si>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</si>
  <si>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</si>
  <si>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</si>
  <si>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</si>
  <si>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</si>
  <si>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</si>
  <si>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</si>
  <si>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</si>
  <si>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</si>
  <si>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</si>
  <si>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</si>
  <si>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</si>
  <si>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</si>
  <si>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</si>
  <si>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</si>
  <si>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</si>
  <si>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</si>
  <si>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</si>
  <si>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</si>
  <si>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</si>
  <si>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</si>
  <si>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</si>
  <si>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</si>
  <si>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</si>
  <si>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</si>
  <si>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</si>
  <si>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</si>
  <si>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</si>
  <si>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</si>
  <si>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</si>
  <si>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</si>
  <si>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</si>
  <si>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</si>
  <si>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</si>
  <si>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</si>
  <si>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</si>
  <si>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</si>
  <si>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</si>
  <si>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</si>
  <si>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</si>
  <si>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</si>
  <si>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</si>
  <si>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</si>
  <si>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</si>
  <si>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</si>
  <si>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</si>
  <si>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</si>
  <si>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</si>
  <si>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</si>
  <si>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</si>
  <si>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</si>
  <si>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</si>
  <si>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</si>
  <si>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</si>
  <si>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</si>
  <si>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</si>
  <si>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</si>
  <si>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</si>
  <si>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</si>
  <si>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</si>
  <si>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</si>
  <si>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</si>
  <si>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</si>
  <si>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</si>
  <si>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</si>
  <si>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</si>
  <si>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</si>
  <si>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</si>
  <si>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</si>
  <si>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</si>
  <si>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</si>
  <si>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</si>
  <si>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</si>
  <si>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</si>
  <si>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</si>
  <si>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</si>
  <si>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</si>
  <si>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</si>
  <si>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</si>
  <si>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</si>
  <si>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</si>
  <si>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</si>
  <si>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</si>
  <si>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</si>
  <si>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</si>
  <si>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</si>
  <si>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</si>
  <si>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</si>
  <si>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</si>
  <si>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</si>
  <si>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</si>
  <si>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</si>
  <si>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</si>
  <si>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</si>
  <si>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</si>
  <si>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</si>
  <si>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</si>
  <si>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</si>
  <si>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</si>
  <si>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</si>
  <si>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</si>
  <si>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</si>
  <si>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</si>
  <si>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</si>
  <si>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</si>
  <si>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</si>
  <si>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</si>
  <si>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</si>
  <si>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</si>
  <si>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</si>
  <si>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</si>
  <si>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</si>
  <si>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</si>
  <si>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</si>
  <si>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</si>
  <si>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</si>
  <si>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</si>
  <si>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</si>
  <si>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</si>
  <si>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</si>
  <si>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</si>
  <si>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</si>
  <si>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</si>
  <si>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</si>
  <si>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</si>
  <si>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</si>
  <si>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</si>
  <si>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</si>
  <si>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</si>
  <si>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</si>
  <si>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</si>
  <si>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</si>
  <si>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</si>
  <si>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</si>
  <si>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</si>
  <si>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</si>
  <si>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</si>
  <si>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</si>
  <si>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</si>
  <si>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</si>
  <si>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</si>
  <si>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</si>
  <si>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</si>
  <si>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</si>
  <si>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</si>
  <si>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</si>
  <si>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</si>
  <si>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</si>
  <si>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</si>
  <si>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</si>
  <si>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</si>
  <si>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</si>
  <si>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</si>
  <si>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</si>
  <si>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</si>
  <si>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</si>
  <si>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</si>
  <si>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</si>
  <si>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</si>
  <si>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</si>
  <si>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</si>
  <si>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</si>
  <si>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</si>
  <si>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</si>
  <si>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</si>
  <si>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</si>
  <si>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</si>
  <si>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</si>
  <si>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</si>
  <si>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</si>
  <si>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</si>
  <si>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</si>
  <si>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</si>
  <si>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</si>
  <si>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</si>
  <si>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</si>
  <si>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</si>
  <si>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</si>
  <si>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</si>
  <si>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</si>
  <si>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</si>
  <si>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</si>
  <si>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</si>
  <si>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</si>
  <si>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</si>
  <si>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</si>
  <si>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</si>
  <si>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</si>
  <si>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</si>
  <si>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</si>
  <si>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</si>
  <si>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</si>
  <si>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</si>
  <si>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</si>
  <si>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</si>
  <si>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</si>
  <si>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</si>
  <si>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</si>
  <si>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</si>
  <si>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</si>
  <si>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</si>
  <si>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</si>
  <si>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</si>
  <si>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</si>
  <si>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</si>
  <si>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</si>
  <si>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</si>
  <si>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</si>
  <si>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</si>
  <si>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</si>
  <si>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</si>
  <si>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</si>
  <si>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</si>
  <si>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</si>
  <si>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</si>
  <si>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</si>
  <si>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</si>
  <si>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</si>
  <si>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</si>
  <si>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</si>
  <si>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</si>
  <si>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</si>
  <si>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</si>
  <si>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</si>
  <si>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</si>
  <si>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</si>
  <si>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</si>
  <si>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</si>
  <si>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</si>
  <si>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</si>
  <si>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</si>
  <si>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</si>
  <si>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</si>
  <si>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</si>
  <si>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</si>
  <si>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</si>
  <si>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</si>
  <si>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</si>
  <si>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</si>
  <si>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</si>
  <si>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</si>
  <si>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</si>
  <si>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</si>
  <si>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</si>
  <si>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</si>
  <si>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</si>
  <si>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</si>
  <si>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</si>
  <si>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</si>
  <si>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</si>
  <si>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</si>
  <si>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</si>
  <si>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</si>
  <si>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</si>
  <si>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</si>
  <si>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</si>
  <si>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</si>
  <si>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</si>
  <si>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</si>
  <si>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</si>
  <si>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</si>
  <si>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</si>
  <si>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</si>
  <si>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</si>
  <si>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</si>
  <si>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</si>
  <si>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</si>
  <si>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</si>
  <si>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</si>
  <si>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</si>
  <si>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</si>
  <si>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</si>
  <si>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</si>
  <si>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</si>
  <si>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</si>
  <si>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</si>
  <si>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</si>
  <si>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</si>
  <si>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</si>
  <si>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</si>
  <si>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</si>
  <si>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</si>
  <si>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</si>
  <si>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</si>
  <si>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</si>
  <si>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</si>
  <si>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</si>
  <si>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</si>
  <si>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</si>
  <si>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</si>
  <si>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</si>
  <si>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</si>
  <si>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</si>
  <si>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</si>
  <si>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</si>
  <si>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</si>
  <si>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</si>
  <si>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</si>
  <si>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</si>
  <si>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</si>
  <si>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</si>
  <si>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</si>
  <si>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</si>
  <si>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</si>
  <si>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</si>
  <si>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</si>
  <si>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</si>
  <si>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</si>
  <si>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</si>
  <si>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</si>
  <si>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</si>
  <si>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</si>
  <si>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</si>
  <si>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</si>
  <si>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</si>
  <si>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</si>
  <si>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</si>
  <si>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</si>
  <si>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</si>
  <si>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</si>
  <si>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</si>
  <si>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</si>
  <si>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</si>
  <si>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</si>
  <si>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</si>
  <si>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</si>
  <si>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</si>
  <si>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</si>
  <si>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</si>
  <si>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</si>
  <si>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</si>
  <si>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</si>
  <si>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</si>
  <si>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</si>
  <si>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</si>
  <si>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</si>
  <si>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</si>
  <si>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</si>
  <si>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</si>
  <si>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</si>
  <si>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</si>
  <si>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</si>
  <si>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</si>
  <si>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</si>
  <si>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</si>
  <si>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</si>
  <si>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</si>
  <si>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</si>
  <si>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</si>
  <si>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</si>
  <si>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</si>
  <si>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</si>
  <si>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</si>
  <si>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</si>
  <si>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</si>
  <si>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</si>
  <si>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</si>
  <si>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</si>
  <si>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</si>
  <si>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</si>
  <si>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</si>
  <si>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</si>
  <si>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</si>
  <si>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</si>
  <si>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</si>
  <si>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</si>
  <si>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</si>
  <si>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</si>
  <si>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</si>
  <si>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</si>
  <si>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</si>
  <si>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</si>
  <si>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</si>
  <si>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</si>
  <si>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</si>
  <si>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</si>
  <si>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</si>
  <si>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</si>
  <si>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</si>
  <si>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</si>
  <si>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</si>
  <si>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</si>
  <si>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</si>
  <si>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</si>
  <si>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</si>
  <si>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</si>
  <si>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</si>
  <si>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</si>
  <si>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</si>
  <si>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</si>
  <si>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</si>
  <si>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</si>
  <si>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</si>
  <si>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</si>
  <si>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</si>
  <si>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</si>
  <si>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</si>
  <si>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</si>
  <si>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</si>
  <si>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</si>
  <si>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</si>
  <si>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</si>
  <si>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</si>
  <si>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</si>
  <si>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</si>
  <si>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</si>
  <si>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</si>
  <si>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</si>
  <si>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</si>
  <si>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</si>
  <si>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</si>
  <si>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</si>
  <si>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</si>
  <si>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</si>
  <si>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</si>
  <si>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</si>
  <si>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</si>
  <si>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</si>
  <si>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</si>
  <si>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</si>
  <si>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</si>
  <si>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</si>
  <si>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</si>
  <si>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</si>
  <si>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</si>
  <si>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</si>
  <si>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</si>
  <si>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</si>
  <si>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</si>
  <si>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</si>
  <si>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</si>
  <si>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</si>
  <si>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</si>
  <si>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</si>
  <si>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</si>
  <si>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</si>
  <si>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</si>
  <si>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</si>
  <si>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</si>
  <si>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</si>
  <si>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</si>
  <si>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</si>
  <si>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</si>
  <si>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</si>
  <si>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</si>
  <si>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</si>
  <si>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</si>
  <si>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</si>
  <si>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</si>
  <si>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</si>
  <si>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</si>
  <si>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</si>
  <si>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</si>
  <si>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</si>
  <si>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</si>
  <si>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</si>
  <si>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</si>
  <si>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</si>
  <si>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</si>
  <si>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</si>
  <si>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</si>
  <si>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</si>
  <si>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</si>
  <si>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</si>
  <si>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</si>
  <si>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</si>
  <si>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</si>
  <si>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</si>
  <si>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</si>
  <si>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</si>
  <si>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</si>
  <si>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</si>
  <si>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</si>
  <si>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</si>
  <si>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</si>
  <si>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</si>
  <si>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</si>
  <si>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</si>
  <si>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</si>
  <si>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</si>
  <si>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</si>
  <si>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</si>
  <si>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</si>
  <si>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</si>
  <si>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</si>
  <si>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</si>
  <si>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</si>
  <si>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</si>
  <si>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</si>
  <si>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</si>
  <si>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</si>
  <si>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</si>
  <si>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</si>
  <si>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</si>
  <si>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</si>
  <si>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</si>
  <si>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</si>
  <si>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</si>
  <si>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</si>
  <si>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</si>
  <si>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</si>
  <si>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</si>
  <si>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</si>
  <si>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</si>
  <si>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</si>
  <si>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</si>
  <si>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</si>
  <si>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</si>
  <si>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</si>
  <si>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</si>
  <si>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</si>
  <si>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</si>
  <si>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</si>
  <si>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</si>
  <si>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</si>
  <si>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</si>
  <si>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</si>
  <si>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</si>
  <si>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</si>
  <si>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</si>
  <si>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</si>
  <si>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</si>
  <si>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</si>
  <si>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</si>
  <si>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</si>
  <si>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</si>
  <si>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</si>
  <si>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</si>
  <si>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</si>
  <si>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</si>
  <si>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</si>
  <si>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</si>
  <si>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</si>
  <si>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</si>
  <si>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</si>
  <si>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</si>
  <si>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</si>
  <si>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</si>
  <si>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</si>
  <si>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</si>
  <si>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</si>
  <si>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</si>
  <si>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</si>
  <si>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</si>
  <si>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</si>
  <si>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</si>
  <si>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</si>
  <si>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</si>
  <si>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</si>
  <si>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</si>
  <si>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</si>
  <si>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</si>
  <si>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</si>
  <si>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</si>
  <si>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</si>
  <si>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</si>
  <si>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</si>
  <si>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</si>
  <si>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</si>
  <si>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</si>
  <si>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</si>
  <si>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</si>
  <si>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</si>
  <si>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</si>
  <si>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</si>
  <si>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</si>
  <si>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</si>
  <si>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</si>
  <si>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</si>
  <si>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</si>
  <si>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</si>
  <si>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</si>
  <si>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</si>
  <si>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</si>
  <si>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</si>
  <si>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</si>
  <si>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</si>
  <si>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</si>
  <si>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</si>
  <si>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</si>
  <si>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</si>
  <si>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</si>
  <si>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</si>
  <si>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</si>
  <si>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</si>
  <si>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</si>
  <si>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</si>
  <si>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</si>
  <si>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</si>
  <si>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</si>
  <si>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</si>
  <si>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</si>
  <si>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</si>
  <si>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</si>
  <si>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</si>
  <si>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</si>
  <si>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</si>
  <si>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</si>
  <si>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</si>
  <si>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</si>
  <si>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</si>
  <si>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</si>
  <si>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</si>
  <si>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</si>
  <si>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</si>
  <si>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</si>
  <si>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</si>
  <si>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</si>
  <si>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</si>
  <si>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</si>
  <si>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</si>
  <si>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</si>
  <si>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</si>
  <si>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</si>
  <si>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</si>
  <si>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</si>
  <si>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</si>
  <si>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</si>
  <si>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</si>
  <si>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</si>
  <si>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</si>
  <si>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</si>
  <si>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</si>
  <si>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</si>
  <si>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</si>
  <si>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</si>
  <si>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</si>
  <si>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</si>
  <si>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</si>
  <si>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</si>
  <si>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</si>
  <si>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</si>
  <si>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</si>
  <si>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</si>
  <si>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</si>
  <si>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</si>
  <si>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</si>
  <si>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</si>
  <si>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</si>
  <si>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</si>
  <si>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</si>
  <si>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</si>
  <si>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</si>
  <si>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</si>
  <si>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</si>
  <si>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</si>
  <si>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</si>
  <si>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</si>
  <si>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</si>
  <si>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</si>
  <si>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</si>
  <si>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</si>
  <si>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</si>
  <si>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</si>
  <si>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</si>
  <si>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</si>
  <si>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</si>
  <si>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</si>
  <si>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</si>
  <si>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</si>
  <si>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</si>
  <si>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</si>
  <si>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</si>
  <si>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</si>
  <si>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</si>
  <si>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</si>
  <si>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</si>
  <si>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</si>
  <si>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</si>
  <si>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</si>
  <si>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</si>
  <si>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</si>
  <si>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</si>
  <si>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</si>
  <si>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</si>
  <si>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</si>
  <si>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</si>
  <si>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</si>
  <si>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</si>
  <si>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</si>
  <si>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</si>
  <si>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</si>
  <si>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</si>
  <si>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</si>
  <si>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</si>
  <si>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</si>
  <si>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</si>
  <si>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</si>
  <si>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</si>
  <si>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</si>
  <si>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</si>
  <si>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</si>
  <si>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</si>
  <si>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</si>
  <si>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</si>
  <si>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</si>
  <si>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</si>
  <si>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</si>
  <si>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</si>
  <si>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</si>
  <si>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</si>
  <si>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</si>
  <si>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</si>
  <si>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</si>
  <si>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</si>
  <si>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</si>
  <si>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</si>
  <si>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</si>
  <si>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</si>
  <si>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</si>
  <si>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</si>
  <si>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</si>
  <si>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</si>
  <si>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</si>
  <si>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</si>
  <si>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</si>
  <si>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</si>
  <si>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</si>
  <si>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</si>
  <si>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</si>
  <si>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</si>
  <si>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</si>
  <si>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</si>
  <si>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</si>
  <si>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</si>
  <si>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</si>
  <si>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</si>
  <si>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</si>
  <si>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</si>
  <si>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</si>
  <si>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</si>
  <si>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</si>
  <si>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</si>
  <si>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</si>
  <si>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</si>
  <si>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</si>
  <si>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</si>
  <si>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</si>
  <si>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</si>
  <si>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</si>
  <si>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</si>
  <si>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</si>
  <si>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</si>
  <si>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</si>
  <si>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</si>
  <si>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</si>
  <si>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</si>
  <si>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</si>
  <si>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</si>
  <si>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</si>
  <si>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</si>
  <si>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</si>
  <si>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</si>
  <si>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</si>
  <si>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</si>
  <si>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</si>
  <si>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</si>
  <si>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</si>
  <si>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</si>
  <si>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</si>
  <si>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</si>
  <si>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</si>
  <si>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</si>
  <si>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</si>
  <si>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</si>
  <si>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</si>
  <si>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</si>
  <si>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</si>
  <si>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</si>
  <si>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</si>
  <si>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</si>
  <si>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</si>
  <si>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</si>
  <si>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</si>
  <si>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</si>
  <si>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</si>
  <si>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</si>
  <si>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</si>
  <si>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</si>
  <si>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</si>
  <si>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</si>
  <si>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</si>
  <si>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</si>
  <si>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</si>
  <si>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</si>
  <si>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</si>
  <si>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</si>
  <si>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</si>
  <si>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</si>
  <si>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</si>
  <si>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</si>
  <si>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</si>
  <si>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</si>
  <si>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</si>
  <si>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</si>
  <si>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</si>
  <si>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</si>
  <si>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</si>
  <si>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</si>
  <si>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</si>
  <si>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</si>
  <si>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</si>
  <si>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</si>
  <si>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</si>
  <si>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</si>
  <si>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</si>
  <si>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</si>
  <si>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</si>
  <si>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</si>
  <si>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</si>
  <si>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</si>
  <si>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</si>
  <si>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</si>
  <si>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DABUR 520 CE DEC</t>
  </si>
  <si>
    <t xml:space="preserve">DABUR 510 CE DEC 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</si>
  <si>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</si>
  <si>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</si>
  <si>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</si>
  <si>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</si>
  <si>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</si>
  <si>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</si>
  <si>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</si>
  <si>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Profit of Rs.82.5/-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</si>
  <si>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</si>
  <si>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</si>
  <si>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</si>
  <si>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</si>
  <si>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</si>
  <si>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</si>
  <si>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</si>
  <si>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</si>
  <si>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</si>
  <si>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</si>
  <si>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</si>
  <si>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</si>
  <si>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</si>
  <si>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</si>
  <si>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</si>
  <si>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</si>
  <si>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</si>
  <si>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</si>
  <si>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</si>
  <si>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</si>
  <si>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</si>
  <si>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</si>
  <si>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</si>
  <si>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</si>
  <si>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</si>
  <si>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</si>
  <si>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</si>
  <si>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</si>
  <si>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</si>
  <si>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</si>
  <si>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</si>
  <si>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</si>
  <si>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</si>
  <si>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</si>
  <si>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</si>
  <si>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</si>
  <si>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</si>
  <si>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</si>
  <si>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</si>
  <si>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</si>
  <si>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</si>
  <si>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</si>
  <si>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</si>
  <si>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</si>
  <si>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</si>
  <si>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</si>
  <si>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Loss of Rs.64/-</t>
  </si>
  <si>
    <t>Profit of Rs.4/-</t>
  </si>
  <si>
    <t>230-228</t>
  </si>
  <si>
    <t>Profit of Rs.5/-</t>
  </si>
  <si>
    <t>NIFTY 13300 PE 24-DEC</t>
  </si>
  <si>
    <t>187-193</t>
  </si>
  <si>
    <t>MNIL</t>
  </si>
  <si>
    <t>Loss of Rs.150/-</t>
  </si>
  <si>
    <t>Profit of Rs.20.5/-</t>
  </si>
  <si>
    <t>BRITANNIA DEC FUT</t>
  </si>
  <si>
    <t>340-350</t>
  </si>
  <si>
    <t>385-389</t>
  </si>
  <si>
    <t>425-435</t>
  </si>
  <si>
    <t>660-670</t>
  </si>
  <si>
    <t>400-402</t>
  </si>
  <si>
    <t>420-425</t>
  </si>
  <si>
    <t>Loss of Rs.44/-</t>
  </si>
  <si>
    <t>VGCL</t>
  </si>
  <si>
    <t>VIBRANT GLOBAL INFRAPROJECT PRIVATE LIMITED</t>
  </si>
  <si>
    <t>PANSARI</t>
  </si>
  <si>
    <t>Pansari Developers Ltd.</t>
  </si>
  <si>
    <t>ADESH BROKING HOUSE  PRIVATE LIMITED</t>
  </si>
  <si>
    <t>ALPHA LEON ENTERPRISES LLP</t>
  </si>
  <si>
    <t>MARFATIA NISHIL SURENDRA</t>
  </si>
  <si>
    <t>NIFTY 13650 PE 24-DEC</t>
  </si>
  <si>
    <t>NIFTY 13500 PE 31-DEC</t>
  </si>
  <si>
    <t>BANKNIFTY 30300 PE 24-DEC</t>
  </si>
  <si>
    <t>Loss of Rs.92.5/-</t>
  </si>
  <si>
    <t>Profit of Rs.12/-</t>
  </si>
  <si>
    <t>CADILAHC DEC FUT</t>
  </si>
  <si>
    <t>3200-3230</t>
  </si>
  <si>
    <t>3500-3600</t>
  </si>
  <si>
    <t>Profit of Rs.170/-</t>
  </si>
  <si>
    <t>Part Profit of Rs.13/-</t>
  </si>
  <si>
    <t>Loss of Rs.85/-</t>
  </si>
  <si>
    <t>BECTORFOOD</t>
  </si>
  <si>
    <t>VINOD GARG</t>
  </si>
  <si>
    <t>Mrs Bectors Food Spe Ltd</t>
  </si>
  <si>
    <t>THE HINDUSTAN TIIMES LTD</t>
  </si>
  <si>
    <t>EARTHSTONE HOLDING (TWO) PRIVATE LTD</t>
  </si>
  <si>
    <t>ICICIPRULI DEC FUT</t>
  </si>
  <si>
    <t>Profit of Rs.7.5/-</t>
  </si>
  <si>
    <t>SUNPHARMA DEC FUT</t>
  </si>
  <si>
    <t>591.5-592.5</t>
  </si>
  <si>
    <t>906-908</t>
  </si>
  <si>
    <t>HINDUNILVR 2400 CE DEC</t>
  </si>
  <si>
    <t>20-22</t>
  </si>
  <si>
    <t>Loss of Rs.40.5/-</t>
  </si>
  <si>
    <t>HINDALCO DEC FUT</t>
  </si>
  <si>
    <t>235-234</t>
  </si>
  <si>
    <t>450-452</t>
  </si>
  <si>
    <t>470-475</t>
  </si>
  <si>
    <t>484-486</t>
  </si>
  <si>
    <t>AKASHDEEP</t>
  </si>
  <si>
    <t>HARISH MAKHARIA</t>
  </si>
  <si>
    <t>NISHIL SURENDRABHAI MARFATIA</t>
  </si>
  <si>
    <t>DEEPAK MANILAL PATEL</t>
  </si>
  <si>
    <t>SHISHIND</t>
  </si>
  <si>
    <t>VARSHABEN D KORADIYA</t>
  </si>
  <si>
    <t>Aro Granite Industries Li</t>
  </si>
  <si>
    <t>MONEY GROW INVESTMENT</t>
  </si>
  <si>
    <t>JAMSHANG ABHESHANGBHAI CHAVDA</t>
  </si>
  <si>
    <t>PINAKINI ARUNKUMAR SOLANKI</t>
  </si>
  <si>
    <t>Snowman Logistics Ltd.</t>
  </si>
  <si>
    <t>PARTH INFIN BROKERS PVT LTD</t>
  </si>
  <si>
    <t>Sutlej Textiles and Indus</t>
  </si>
  <si>
    <t>Vikas Multicorp Limited</t>
  </si>
  <si>
    <t>ADANI LOGISTICS LIMITED</t>
  </si>
  <si>
    <t>Loss of Rs.59.5/-</t>
  </si>
  <si>
    <t>CUMMINSIND  JAN FUT</t>
  </si>
  <si>
    <t>576-578</t>
  </si>
  <si>
    <t>NIFTY JAN FUT</t>
  </si>
  <si>
    <t>Profit of Rs.75/-</t>
  </si>
  <si>
    <t>HDFCLIFE DEC FUT</t>
  </si>
  <si>
    <t>672-673</t>
  </si>
  <si>
    <t>Profit of Rs.1.9/-</t>
  </si>
  <si>
    <t>820-825</t>
  </si>
  <si>
    <t>855-865</t>
  </si>
  <si>
    <t>1230-1235</t>
  </si>
  <si>
    <t>ACRYSIL</t>
  </si>
  <si>
    <t>EVEREST FINANCE AND INVESTMENT COMPANY</t>
  </si>
  <si>
    <t>BCLENTERPR</t>
  </si>
  <si>
    <t>HIMADRI JIGAR SHAH</t>
  </si>
  <si>
    <t>FPA GLOBAL OPPORTUNITY FUND A SERIES FUND OF FPA HAWKEYE FUND LLC</t>
  </si>
  <si>
    <t>PHAEACIAN ACCENT INTERNATIONAL VALUE FUND</t>
  </si>
  <si>
    <t>GALACTICO</t>
  </si>
  <si>
    <t>DIKSHITA DILIP RAKHECHA</t>
  </si>
  <si>
    <t>ARYAMAN BROKING LIMITED</t>
  </si>
  <si>
    <t>GGL</t>
  </si>
  <si>
    <t>SHAIKH ASRAFALI NURULHUDA</t>
  </si>
  <si>
    <t>GOYALASS</t>
  </si>
  <si>
    <t>GADABANI DURGA PRASAD</t>
  </si>
  <si>
    <t>HKG</t>
  </si>
  <si>
    <t>DIWAKAR TOMER</t>
  </si>
  <si>
    <t>KANUNGO</t>
  </si>
  <si>
    <t>KPL</t>
  </si>
  <si>
    <t>DEEPAK BANSAL</t>
  </si>
  <si>
    <t>NAVEEN GUPTA</t>
  </si>
  <si>
    <t>KRISHNA TRADE AND COMMERCE PRIVATE LIMITED</t>
  </si>
  <si>
    <t>ALKA SINGH</t>
  </si>
  <si>
    <t>SITA RAM</t>
  </si>
  <si>
    <t>MADHAVI KISAN BADHALE</t>
  </si>
  <si>
    <t>VIKRAMKUMAR KARANRAJ SAKARIA HUF</t>
  </si>
  <si>
    <t>KUSHALHIRENKUMARPATEL</t>
  </si>
  <si>
    <t>AAKASH DILIP DOSHI . .</t>
  </si>
  <si>
    <t>AARNAH CAPITAL ADVISORS PVT LTD</t>
  </si>
  <si>
    <t>SYNEMATIC MEDIA AND CONSULTING PRIVATE LIMITED</t>
  </si>
  <si>
    <t>RIDHIMAA GUPTA</t>
  </si>
  <si>
    <t>PURPLE</t>
  </si>
  <si>
    <t>RDBRIL</t>
  </si>
  <si>
    <t>AUM CAPITAL MARKET PRIVATE LIMITED</t>
  </si>
  <si>
    <t>PARIJAT VYAPAAR PVT LTD</t>
  </si>
  <si>
    <t>SYNCOMF</t>
  </si>
  <si>
    <t>VAIBHAV VINOD GARG</t>
  </si>
  <si>
    <t>VIDLI</t>
  </si>
  <si>
    <t>RISHIRAJ ANIL KULKARNI</t>
  </si>
  <si>
    <t>CONWY HOSPITALITY PRIVATE LIMITED</t>
  </si>
  <si>
    <t>VMV</t>
  </si>
  <si>
    <t>RAMESH R VYAS</t>
  </si>
  <si>
    <t>AGC Networks Limited</t>
  </si>
  <si>
    <t>EBONY ADVISORS LLP</t>
  </si>
  <si>
    <t>DEEP  AGARWAL</t>
  </si>
  <si>
    <t>GRAVITON RESEARCH CAPITAL LLP</t>
  </si>
  <si>
    <t>Nava Bharat Ventures Ltd.</t>
  </si>
  <si>
    <t>NK SECURITIES RESEARCH PRIVATE LIMITED</t>
  </si>
  <si>
    <t>Onward Technologies Ltd</t>
  </si>
  <si>
    <t>SHANTI JAIN</t>
  </si>
  <si>
    <t>Pritish Nandy Comm. Ltd.</t>
  </si>
  <si>
    <t>PRITISH NANDY</t>
  </si>
  <si>
    <t>REPL</t>
  </si>
  <si>
    <t>Rudrabhishek Enterp Ltd</t>
  </si>
  <si>
    <t>SANGEETA PAREEKH</t>
  </si>
  <si>
    <t>SIGMA</t>
  </si>
  <si>
    <t>Sigma Solve Limited</t>
  </si>
  <si>
    <t>AKSHAT KAYAL HUF</t>
  </si>
  <si>
    <t>XTX MARKETS LLP</t>
  </si>
  <si>
    <t>QE SECURITIES</t>
  </si>
  <si>
    <t>KUMAR CHAMPALAL NAVEEN</t>
  </si>
  <si>
    <t>MINESH JORMALBHAI MEHTA</t>
  </si>
  <si>
    <t>Urja Global Limited</t>
  </si>
  <si>
    <t>CHETAN RASIKLAL SHAH</t>
  </si>
  <si>
    <t>NCUBE VENTURES LLP</t>
  </si>
  <si>
    <t>BABULAL BUBNA (HUF)</t>
  </si>
  <si>
    <t>ADHEESH KABRA HUF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</si>
</sst>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72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164" fontId="7" fillId="58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0" fillId="58" borderId="38" xfId="0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44195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4" sqref="K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44195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76" t="s">
        <v>16</v>
      </c>
      <c r="B9" s="678" t="s">
        <v>17</v>
      </c>
      <c r="C9" s="678" t="s">
        <v>18</v>
      </c>
      <c r="D9" s="273" t="s">
        <v>19</v>
      </c>
      <c r="E9" s="273" t="s">
        <v>20</v>
      </c>
      <c r="F9" s="673" t="s">
        <v>21</v>
      </c>
      <c r="G9" s="674"/>
      <c r="H9" s="675"/>
      <c r="I9" s="673" t="s">
        <v>22</v>
      </c>
      <c r="J9" s="674"/>
      <c r="K9" s="675"/>
      <c r="L9" s="273"/>
      <c r="M9" s="280"/>
      <c r="N9" s="280"/>
      <c r="O9" s="280"/>
    </row>
    <row r="10" spans="1:15" ht="59.25" customHeight="1">
      <c r="A10" s="677"/>
      <c r="B10" s="679" t="s">
        <v>17</v>
      </c>
      <c r="C10" s="679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31360.1</v>
      </c>
      <c r="E11" s="302">
        <v>31266.366666666669</v>
      </c>
      <c r="F11" s="314">
        <v>31115.733333333337</v>
      </c>
      <c r="G11" s="314">
        <v>30871.366666666669</v>
      </c>
      <c r="H11" s="314">
        <v>30720.733333333337</v>
      </c>
      <c r="I11" s="314">
        <v>31510.733333333337</v>
      </c>
      <c r="J11" s="314">
        <v>31661.366666666669</v>
      </c>
      <c r="K11" s="314">
        <v>31905.733333333337</v>
      </c>
      <c r="L11" s="301">
        <v>31417</v>
      </c>
      <c r="M11" s="301">
        <v>31022</v>
      </c>
      <c r="N11" s="318">
        <v>1910000</v>
      </c>
      <c r="O11" s="319">
        <v>3.2418480831340114E-2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13935.05</v>
      </c>
      <c r="E12" s="315">
        <v>13922.833333333334</v>
      </c>
      <c r="F12" s="316">
        <v>13880.216666666667</v>
      </c>
      <c r="G12" s="316">
        <v>13825.383333333333</v>
      </c>
      <c r="H12" s="316">
        <v>13782.766666666666</v>
      </c>
      <c r="I12" s="316">
        <v>13977.666666666668</v>
      </c>
      <c r="J12" s="316">
        <v>14020.283333333333</v>
      </c>
      <c r="K12" s="316">
        <v>14075.116666666669</v>
      </c>
      <c r="L12" s="303">
        <v>13965.45</v>
      </c>
      <c r="M12" s="303">
        <v>13868</v>
      </c>
      <c r="N12" s="318">
        <v>14414400</v>
      </c>
      <c r="O12" s="319">
        <v>1.0000578068096422E-2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1617.65</v>
      </c>
      <c r="E13" s="315">
        <v>1618.5833333333333</v>
      </c>
      <c r="F13" s="316">
        <v>1605.1666666666665</v>
      </c>
      <c r="G13" s="316">
        <v>1592.6833333333332</v>
      </c>
      <c r="H13" s="316">
        <v>1579.2666666666664</v>
      </c>
      <c r="I13" s="316">
        <v>1631.0666666666666</v>
      </c>
      <c r="J13" s="316">
        <v>1644.4833333333331</v>
      </c>
      <c r="K13" s="316">
        <v>1656.9666666666667</v>
      </c>
      <c r="L13" s="303">
        <v>1632</v>
      </c>
      <c r="M13" s="303">
        <v>1606.1</v>
      </c>
      <c r="N13" s="318">
        <v>3200000</v>
      </c>
      <c r="O13" s="319">
        <v>-7.1362085013962151E-3</v>
      </c>
    </row>
    <row r="14" spans="1:15" ht="15">
      <c r="A14" s="276">
        <v>4</v>
      </c>
      <c r="B14" s="386" t="s">
        <v>39</v>
      </c>
      <c r="C14" s="276" t="s">
        <v>40</v>
      </c>
      <c r="D14" s="315">
        <v>489.7</v>
      </c>
      <c r="E14" s="315">
        <v>491.11666666666662</v>
      </c>
      <c r="F14" s="316">
        <v>483.38333333333321</v>
      </c>
      <c r="G14" s="316">
        <v>477.06666666666661</v>
      </c>
      <c r="H14" s="316">
        <v>469.3333333333332</v>
      </c>
      <c r="I14" s="316">
        <v>497.43333333333322</v>
      </c>
      <c r="J14" s="316">
        <v>505.16666666666669</v>
      </c>
      <c r="K14" s="316">
        <v>511.48333333333323</v>
      </c>
      <c r="L14" s="303">
        <v>498.85</v>
      </c>
      <c r="M14" s="303">
        <v>484.8</v>
      </c>
      <c r="N14" s="318">
        <v>18990000</v>
      </c>
      <c r="O14" s="319">
        <v>-2.993461381283204E-2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484.8</v>
      </c>
      <c r="E15" s="315">
        <v>484.65000000000003</v>
      </c>
      <c r="F15" s="316">
        <v>479.10000000000008</v>
      </c>
      <c r="G15" s="316">
        <v>473.40000000000003</v>
      </c>
      <c r="H15" s="316">
        <v>467.85000000000008</v>
      </c>
      <c r="I15" s="316">
        <v>490.35000000000008</v>
      </c>
      <c r="J15" s="316">
        <v>495.90000000000003</v>
      </c>
      <c r="K15" s="316">
        <v>501.60000000000008</v>
      </c>
      <c r="L15" s="303">
        <v>490.2</v>
      </c>
      <c r="M15" s="303">
        <v>478.95</v>
      </c>
      <c r="N15" s="318">
        <v>52427500</v>
      </c>
      <c r="O15" s="319">
        <v>-2.7106714856381968E-3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937.8</v>
      </c>
      <c r="E16" s="315">
        <v>934.25</v>
      </c>
      <c r="F16" s="316">
        <v>927.85</v>
      </c>
      <c r="G16" s="316">
        <v>917.9</v>
      </c>
      <c r="H16" s="316">
        <v>911.5</v>
      </c>
      <c r="I16" s="316">
        <v>944.2</v>
      </c>
      <c r="J16" s="316">
        <v>950.60000000000014</v>
      </c>
      <c r="K16" s="316">
        <v>960.55000000000007</v>
      </c>
      <c r="L16" s="303">
        <v>940.65</v>
      </c>
      <c r="M16" s="303">
        <v>924.3</v>
      </c>
      <c r="N16" s="318">
        <v>1617000</v>
      </c>
      <c r="O16" s="319">
        <v>-4.8263684520306063E-2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244.75</v>
      </c>
      <c r="E17" s="315">
        <v>245.43333333333331</v>
      </c>
      <c r="F17" s="316">
        <v>242.16666666666663</v>
      </c>
      <c r="G17" s="316">
        <v>239.58333333333331</v>
      </c>
      <c r="H17" s="316">
        <v>236.31666666666663</v>
      </c>
      <c r="I17" s="316">
        <v>248.01666666666662</v>
      </c>
      <c r="J17" s="316">
        <v>251.28333333333333</v>
      </c>
      <c r="K17" s="316">
        <v>253.86666666666662</v>
      </c>
      <c r="L17" s="303">
        <v>248.7</v>
      </c>
      <c r="M17" s="303">
        <v>242.85</v>
      </c>
      <c r="N17" s="318">
        <v>20775000</v>
      </c>
      <c r="O17" s="319">
        <v>2.8974739970282319E-2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2381.6</v>
      </c>
      <c r="E18" s="315">
        <v>2391.2000000000003</v>
      </c>
      <c r="F18" s="316">
        <v>2365.4000000000005</v>
      </c>
      <c r="G18" s="316">
        <v>2349.2000000000003</v>
      </c>
      <c r="H18" s="316">
        <v>2323.4000000000005</v>
      </c>
      <c r="I18" s="316">
        <v>2407.4000000000005</v>
      </c>
      <c r="J18" s="316">
        <v>2433.2000000000007</v>
      </c>
      <c r="K18" s="316">
        <v>2449.4000000000005</v>
      </c>
      <c r="L18" s="303">
        <v>2417</v>
      </c>
      <c r="M18" s="303">
        <v>2375</v>
      </c>
      <c r="N18" s="318">
        <v>2101500</v>
      </c>
      <c r="O18" s="319">
        <v>-3.0834914611005695E-3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180.85</v>
      </c>
      <c r="E19" s="315">
        <v>180.19999999999996</v>
      </c>
      <c r="F19" s="316">
        <v>178.19999999999993</v>
      </c>
      <c r="G19" s="316">
        <v>175.54999999999998</v>
      </c>
      <c r="H19" s="316">
        <v>173.54999999999995</v>
      </c>
      <c r="I19" s="316">
        <v>182.84999999999991</v>
      </c>
      <c r="J19" s="316">
        <v>184.84999999999997</v>
      </c>
      <c r="K19" s="316">
        <v>187.49999999999989</v>
      </c>
      <c r="L19" s="303">
        <v>182.2</v>
      </c>
      <c r="M19" s="303">
        <v>177.55</v>
      </c>
      <c r="N19" s="318">
        <v>11785000</v>
      </c>
      <c r="O19" s="319">
        <v>-1.5455304928989139E-2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95.25</v>
      </c>
      <c r="E20" s="315">
        <v>95.2</v>
      </c>
      <c r="F20" s="316">
        <v>94.300000000000011</v>
      </c>
      <c r="G20" s="316">
        <v>93.350000000000009</v>
      </c>
      <c r="H20" s="316">
        <v>92.450000000000017</v>
      </c>
      <c r="I20" s="316">
        <v>96.15</v>
      </c>
      <c r="J20" s="316">
        <v>97.050000000000011</v>
      </c>
      <c r="K20" s="316">
        <v>98</v>
      </c>
      <c r="L20" s="303">
        <v>96.1</v>
      </c>
      <c r="M20" s="303">
        <v>94.25</v>
      </c>
      <c r="N20" s="318">
        <v>45027000</v>
      </c>
      <c r="O20" s="319">
        <v>8.2627972591696897E-3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2700.35</v>
      </c>
      <c r="E21" s="315">
        <v>2697.6833333333329</v>
      </c>
      <c r="F21" s="316">
        <v>2678.766666666666</v>
      </c>
      <c r="G21" s="316">
        <v>2657.1833333333329</v>
      </c>
      <c r="H21" s="316">
        <v>2638.266666666666</v>
      </c>
      <c r="I21" s="316">
        <v>2719.266666666666</v>
      </c>
      <c r="J21" s="316">
        <v>2738.1833333333329</v>
      </c>
      <c r="K21" s="316">
        <v>2759.766666666666</v>
      </c>
      <c r="L21" s="303">
        <v>2716.6</v>
      </c>
      <c r="M21" s="303">
        <v>2676.1</v>
      </c>
      <c r="N21" s="318">
        <v>5203800</v>
      </c>
      <c r="O21" s="319">
        <v>-3.3898305084745762E-3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904.6</v>
      </c>
      <c r="E22" s="315">
        <v>907.1</v>
      </c>
      <c r="F22" s="316">
        <v>894.6</v>
      </c>
      <c r="G22" s="316">
        <v>884.6</v>
      </c>
      <c r="H22" s="316">
        <v>872.1</v>
      </c>
      <c r="I22" s="316">
        <v>917.1</v>
      </c>
      <c r="J22" s="316">
        <v>929.6</v>
      </c>
      <c r="K22" s="316">
        <v>939.6</v>
      </c>
      <c r="L22" s="303">
        <v>919.6</v>
      </c>
      <c r="M22" s="303">
        <v>897.1</v>
      </c>
      <c r="N22" s="318">
        <v>10039250</v>
      </c>
      <c r="O22" s="319">
        <v>-8.4740322270013477E-3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631.95000000000005</v>
      </c>
      <c r="E23" s="315">
        <v>628.91666666666663</v>
      </c>
      <c r="F23" s="316">
        <v>623.38333333333321</v>
      </c>
      <c r="G23" s="316">
        <v>614.81666666666661</v>
      </c>
      <c r="H23" s="316">
        <v>609.28333333333319</v>
      </c>
      <c r="I23" s="316">
        <v>637.48333333333323</v>
      </c>
      <c r="J23" s="316">
        <v>643.01666666666677</v>
      </c>
      <c r="K23" s="316">
        <v>651.58333333333326</v>
      </c>
      <c r="L23" s="303">
        <v>634.45000000000005</v>
      </c>
      <c r="M23" s="303">
        <v>620.35</v>
      </c>
      <c r="N23" s="318">
        <v>51032400</v>
      </c>
      <c r="O23" s="319">
        <v>-4.8904904530138521E-3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3436.6</v>
      </c>
      <c r="E24" s="315">
        <v>3438.8166666666671</v>
      </c>
      <c r="F24" s="316">
        <v>3418.7833333333342</v>
      </c>
      <c r="G24" s="316">
        <v>3400.9666666666672</v>
      </c>
      <c r="H24" s="316">
        <v>3380.9333333333343</v>
      </c>
      <c r="I24" s="316">
        <v>3456.6333333333341</v>
      </c>
      <c r="J24" s="316">
        <v>3476.666666666667</v>
      </c>
      <c r="K24" s="316">
        <v>3494.483333333334</v>
      </c>
      <c r="L24" s="303">
        <v>3458.85</v>
      </c>
      <c r="M24" s="303">
        <v>3421</v>
      </c>
      <c r="N24" s="318">
        <v>1695000</v>
      </c>
      <c r="O24" s="319">
        <v>4.4267374944665782E-4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8998.85</v>
      </c>
      <c r="E25" s="315">
        <v>8998.6333333333332</v>
      </c>
      <c r="F25" s="316">
        <v>8912.2666666666664</v>
      </c>
      <c r="G25" s="316">
        <v>8825.6833333333325</v>
      </c>
      <c r="H25" s="316">
        <v>8739.3166666666657</v>
      </c>
      <c r="I25" s="316">
        <v>9085.2166666666672</v>
      </c>
      <c r="J25" s="316">
        <v>9171.5833333333321</v>
      </c>
      <c r="K25" s="316">
        <v>9258.1666666666679</v>
      </c>
      <c r="L25" s="303">
        <v>9085</v>
      </c>
      <c r="M25" s="303">
        <v>8912.0499999999993</v>
      </c>
      <c r="N25" s="318">
        <v>954875</v>
      </c>
      <c r="O25" s="319">
        <v>-2.4767011362185624E-2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5208.3</v>
      </c>
      <c r="E26" s="315">
        <v>5212.2</v>
      </c>
      <c r="F26" s="316">
        <v>5169.45</v>
      </c>
      <c r="G26" s="316">
        <v>5130.6000000000004</v>
      </c>
      <c r="H26" s="316">
        <v>5087.8500000000004</v>
      </c>
      <c r="I26" s="316">
        <v>5251.0499999999993</v>
      </c>
      <c r="J26" s="316">
        <v>5293.7999999999993</v>
      </c>
      <c r="K26" s="316">
        <v>5332.6499999999987</v>
      </c>
      <c r="L26" s="303">
        <v>5254.95</v>
      </c>
      <c r="M26" s="303">
        <v>5173.3500000000004</v>
      </c>
      <c r="N26" s="318">
        <v>6637000</v>
      </c>
      <c r="O26" s="319">
        <v>4.8996364785838471E-2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1563.8</v>
      </c>
      <c r="E27" s="315">
        <v>1569.8999999999999</v>
      </c>
      <c r="F27" s="316">
        <v>1547.8999999999996</v>
      </c>
      <c r="G27" s="316">
        <v>1531.9999999999998</v>
      </c>
      <c r="H27" s="316">
        <v>1509.9999999999995</v>
      </c>
      <c r="I27" s="316">
        <v>1585.7999999999997</v>
      </c>
      <c r="J27" s="316">
        <v>1607.8000000000002</v>
      </c>
      <c r="K27" s="316">
        <v>1623.6999999999998</v>
      </c>
      <c r="L27" s="303">
        <v>1591.9</v>
      </c>
      <c r="M27" s="303">
        <v>1554</v>
      </c>
      <c r="N27" s="318">
        <v>1947600</v>
      </c>
      <c r="O27" s="319">
        <v>8.2832884655208109E-3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413.95</v>
      </c>
      <c r="E28" s="315">
        <v>413.86666666666662</v>
      </c>
      <c r="F28" s="316">
        <v>407.48333333333323</v>
      </c>
      <c r="G28" s="316">
        <v>401.01666666666659</v>
      </c>
      <c r="H28" s="316">
        <v>394.63333333333321</v>
      </c>
      <c r="I28" s="316">
        <v>420.33333333333326</v>
      </c>
      <c r="J28" s="316">
        <v>426.71666666666658</v>
      </c>
      <c r="K28" s="316">
        <v>433.18333333333328</v>
      </c>
      <c r="L28" s="303">
        <v>420.25</v>
      </c>
      <c r="M28" s="303">
        <v>407.4</v>
      </c>
      <c r="N28" s="318">
        <v>10783800</v>
      </c>
      <c r="O28" s="319">
        <v>-3.5265700483091786E-2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62.35</v>
      </c>
      <c r="E29" s="315">
        <v>62.949999999999996</v>
      </c>
      <c r="F29" s="316">
        <v>61.55</v>
      </c>
      <c r="G29" s="316">
        <v>60.75</v>
      </c>
      <c r="H29" s="316">
        <v>59.35</v>
      </c>
      <c r="I29" s="316">
        <v>63.749999999999993</v>
      </c>
      <c r="J29" s="316">
        <v>65.149999999999977</v>
      </c>
      <c r="K29" s="316">
        <v>65.949999999999989</v>
      </c>
      <c r="L29" s="303">
        <v>64.349999999999994</v>
      </c>
      <c r="M29" s="303">
        <v>62.15</v>
      </c>
      <c r="N29" s="318">
        <v>65598700</v>
      </c>
      <c r="O29" s="319">
        <v>0.14452136773013885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1589.55</v>
      </c>
      <c r="E30" s="315">
        <v>1595.1833333333334</v>
      </c>
      <c r="F30" s="316">
        <v>1574.3666666666668</v>
      </c>
      <c r="G30" s="316">
        <v>1559.1833333333334</v>
      </c>
      <c r="H30" s="316">
        <v>1538.3666666666668</v>
      </c>
      <c r="I30" s="316">
        <v>1610.3666666666668</v>
      </c>
      <c r="J30" s="316">
        <v>1631.1833333333334</v>
      </c>
      <c r="K30" s="316">
        <v>1646.3666666666668</v>
      </c>
      <c r="L30" s="303">
        <v>1616</v>
      </c>
      <c r="M30" s="303">
        <v>1580</v>
      </c>
      <c r="N30" s="318">
        <v>1155000</v>
      </c>
      <c r="O30" s="319">
        <v>-3.4926470588235295E-2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114.9</v>
      </c>
      <c r="E31" s="315">
        <v>115.23333333333333</v>
      </c>
      <c r="F31" s="316">
        <v>114.16666666666667</v>
      </c>
      <c r="G31" s="316">
        <v>113.43333333333334</v>
      </c>
      <c r="H31" s="316">
        <v>112.36666666666667</v>
      </c>
      <c r="I31" s="316">
        <v>115.96666666666667</v>
      </c>
      <c r="J31" s="316">
        <v>117.03333333333333</v>
      </c>
      <c r="K31" s="316">
        <v>117.76666666666667</v>
      </c>
      <c r="L31" s="303">
        <v>116.3</v>
      </c>
      <c r="M31" s="303">
        <v>114.5</v>
      </c>
      <c r="N31" s="318">
        <v>33060000</v>
      </c>
      <c r="O31" s="319">
        <v>-5.5989583333333336E-2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744.25</v>
      </c>
      <c r="E32" s="315">
        <v>742.68333333333339</v>
      </c>
      <c r="F32" s="316">
        <v>733.56666666666683</v>
      </c>
      <c r="G32" s="316">
        <v>722.88333333333344</v>
      </c>
      <c r="H32" s="316">
        <v>713.76666666666688</v>
      </c>
      <c r="I32" s="316">
        <v>753.36666666666679</v>
      </c>
      <c r="J32" s="316">
        <v>762.48333333333335</v>
      </c>
      <c r="K32" s="316">
        <v>773.16666666666674</v>
      </c>
      <c r="L32" s="303">
        <v>751.8</v>
      </c>
      <c r="M32" s="303">
        <v>732</v>
      </c>
      <c r="N32" s="318">
        <v>2468400</v>
      </c>
      <c r="O32" s="319">
        <v>3.125E-2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524.20000000000005</v>
      </c>
      <c r="E33" s="315">
        <v>525.7166666666667</v>
      </c>
      <c r="F33" s="316">
        <v>517.93333333333339</v>
      </c>
      <c r="G33" s="316">
        <v>511.66666666666674</v>
      </c>
      <c r="H33" s="316">
        <v>503.88333333333344</v>
      </c>
      <c r="I33" s="316">
        <v>531.98333333333335</v>
      </c>
      <c r="J33" s="316">
        <v>539.76666666666665</v>
      </c>
      <c r="K33" s="316">
        <v>546.0333333333333</v>
      </c>
      <c r="L33" s="303">
        <v>533.5</v>
      </c>
      <c r="M33" s="303">
        <v>519.45000000000005</v>
      </c>
      <c r="N33" s="318">
        <v>6189000</v>
      </c>
      <c r="O33" s="319">
        <v>-1.7385091688497261E-2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521.1</v>
      </c>
      <c r="E34" s="315">
        <v>520.81666666666672</v>
      </c>
      <c r="F34" s="316">
        <v>515.73333333333346</v>
      </c>
      <c r="G34" s="316">
        <v>510.36666666666679</v>
      </c>
      <c r="H34" s="316">
        <v>505.28333333333353</v>
      </c>
      <c r="I34" s="316">
        <v>526.18333333333339</v>
      </c>
      <c r="J34" s="316">
        <v>531.26666666666665</v>
      </c>
      <c r="K34" s="316">
        <v>536.63333333333333</v>
      </c>
      <c r="L34" s="303">
        <v>525.9</v>
      </c>
      <c r="M34" s="303">
        <v>515.45000000000005</v>
      </c>
      <c r="N34" s="318">
        <v>97123821</v>
      </c>
      <c r="O34" s="319">
        <v>-5.8168176133995223E-3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35.5</v>
      </c>
      <c r="E35" s="315">
        <v>35.199999999999996</v>
      </c>
      <c r="F35" s="316">
        <v>34.599999999999994</v>
      </c>
      <c r="G35" s="316">
        <v>33.699999999999996</v>
      </c>
      <c r="H35" s="316">
        <v>33.099999999999994</v>
      </c>
      <c r="I35" s="316">
        <v>36.099999999999994</v>
      </c>
      <c r="J35" s="316">
        <v>36.700000000000003</v>
      </c>
      <c r="K35" s="316">
        <v>37.599999999999994</v>
      </c>
      <c r="L35" s="303">
        <v>35.799999999999997</v>
      </c>
      <c r="M35" s="303">
        <v>34.299999999999997</v>
      </c>
      <c r="N35" s="318">
        <v>107121000</v>
      </c>
      <c r="O35" s="319">
        <v>-7.3944347149250828E-3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461.2</v>
      </c>
      <c r="E36" s="315">
        <v>465.56666666666661</v>
      </c>
      <c r="F36" s="316">
        <v>454.98333333333323</v>
      </c>
      <c r="G36" s="316">
        <v>448.76666666666665</v>
      </c>
      <c r="H36" s="316">
        <v>438.18333333333328</v>
      </c>
      <c r="I36" s="316">
        <v>471.78333333333319</v>
      </c>
      <c r="J36" s="316">
        <v>482.36666666666656</v>
      </c>
      <c r="K36" s="316">
        <v>488.58333333333314</v>
      </c>
      <c r="L36" s="303">
        <v>476.15</v>
      </c>
      <c r="M36" s="303">
        <v>459.35</v>
      </c>
      <c r="N36" s="318">
        <v>12284300</v>
      </c>
      <c r="O36" s="319">
        <v>0.13397027600849257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12861.4</v>
      </c>
      <c r="E37" s="315">
        <v>12848.449999999999</v>
      </c>
      <c r="F37" s="316">
        <v>12722.999999999998</v>
      </c>
      <c r="G37" s="316">
        <v>12584.599999999999</v>
      </c>
      <c r="H37" s="316">
        <v>12459.149999999998</v>
      </c>
      <c r="I37" s="316">
        <v>12986.849999999999</v>
      </c>
      <c r="J37" s="316">
        <v>13112.3</v>
      </c>
      <c r="K37" s="316">
        <v>13250.699999999999</v>
      </c>
      <c r="L37" s="303">
        <v>12973.9</v>
      </c>
      <c r="M37" s="303">
        <v>12710.05</v>
      </c>
      <c r="N37" s="318">
        <v>166450</v>
      </c>
      <c r="O37" s="319">
        <v>-2.3753665689149561E-2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381.85</v>
      </c>
      <c r="E38" s="315">
        <v>382.0333333333333</v>
      </c>
      <c r="F38" s="316">
        <v>377.41666666666663</v>
      </c>
      <c r="G38" s="316">
        <v>372.98333333333335</v>
      </c>
      <c r="H38" s="316">
        <v>368.36666666666667</v>
      </c>
      <c r="I38" s="316">
        <v>386.46666666666658</v>
      </c>
      <c r="J38" s="316">
        <v>391.08333333333326</v>
      </c>
      <c r="K38" s="316">
        <v>395.51666666666654</v>
      </c>
      <c r="L38" s="303">
        <v>386.65</v>
      </c>
      <c r="M38" s="303">
        <v>377.6</v>
      </c>
      <c r="N38" s="318">
        <v>28625400</v>
      </c>
      <c r="O38" s="319">
        <v>-2.9180147732128684E-2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3600.45</v>
      </c>
      <c r="E39" s="315">
        <v>3604.4833333333336</v>
      </c>
      <c r="F39" s="316">
        <v>3579.9666666666672</v>
      </c>
      <c r="G39" s="316">
        <v>3559.4833333333336</v>
      </c>
      <c r="H39" s="316">
        <v>3534.9666666666672</v>
      </c>
      <c r="I39" s="316">
        <v>3624.9666666666672</v>
      </c>
      <c r="J39" s="316">
        <v>3649.4833333333336</v>
      </c>
      <c r="K39" s="316">
        <v>3669.9666666666672</v>
      </c>
      <c r="L39" s="303">
        <v>3629</v>
      </c>
      <c r="M39" s="303">
        <v>3584</v>
      </c>
      <c r="N39" s="318">
        <v>2290800</v>
      </c>
      <c r="O39" s="319">
        <v>1.0320190526594337E-2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479.85</v>
      </c>
      <c r="E40" s="315">
        <v>482.68333333333339</v>
      </c>
      <c r="F40" s="316">
        <v>474.81666666666678</v>
      </c>
      <c r="G40" s="316">
        <v>469.78333333333336</v>
      </c>
      <c r="H40" s="316">
        <v>461.91666666666674</v>
      </c>
      <c r="I40" s="316">
        <v>487.71666666666681</v>
      </c>
      <c r="J40" s="316">
        <v>495.58333333333337</v>
      </c>
      <c r="K40" s="316">
        <v>500.61666666666684</v>
      </c>
      <c r="L40" s="303">
        <v>490.55</v>
      </c>
      <c r="M40" s="303">
        <v>477.65</v>
      </c>
      <c r="N40" s="318">
        <v>9880200</v>
      </c>
      <c r="O40" s="319">
        <v>-2.1994773519163763E-2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127</v>
      </c>
      <c r="E41" s="315">
        <v>126.3</v>
      </c>
      <c r="F41" s="316">
        <v>123.69999999999999</v>
      </c>
      <c r="G41" s="316">
        <v>120.39999999999999</v>
      </c>
      <c r="H41" s="316">
        <v>117.79999999999998</v>
      </c>
      <c r="I41" s="316">
        <v>129.6</v>
      </c>
      <c r="J41" s="316">
        <v>132.19999999999999</v>
      </c>
      <c r="K41" s="316">
        <v>135.5</v>
      </c>
      <c r="L41" s="303">
        <v>128.9</v>
      </c>
      <c r="M41" s="303">
        <v>123</v>
      </c>
      <c r="N41" s="318">
        <v>32724400</v>
      </c>
      <c r="O41" s="319">
        <v>-5.0047128219161425E-3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383.15</v>
      </c>
      <c r="E42" s="315">
        <v>384.9666666666667</v>
      </c>
      <c r="F42" s="316">
        <v>378.18333333333339</v>
      </c>
      <c r="G42" s="316">
        <v>373.2166666666667</v>
      </c>
      <c r="H42" s="316">
        <v>366.43333333333339</v>
      </c>
      <c r="I42" s="316">
        <v>389.93333333333339</v>
      </c>
      <c r="J42" s="316">
        <v>396.7166666666667</v>
      </c>
      <c r="K42" s="316">
        <v>401.68333333333339</v>
      </c>
      <c r="L42" s="303">
        <v>391.75</v>
      </c>
      <c r="M42" s="303">
        <v>380</v>
      </c>
      <c r="N42" s="318">
        <v>5602500</v>
      </c>
      <c r="O42" s="319">
        <v>5.7075471698113209E-2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827.95</v>
      </c>
      <c r="E43" s="315">
        <v>827.41666666666663</v>
      </c>
      <c r="F43" s="316">
        <v>818.23333333333323</v>
      </c>
      <c r="G43" s="316">
        <v>808.51666666666665</v>
      </c>
      <c r="H43" s="316">
        <v>799.33333333333326</v>
      </c>
      <c r="I43" s="316">
        <v>837.13333333333321</v>
      </c>
      <c r="J43" s="316">
        <v>846.31666666666661</v>
      </c>
      <c r="K43" s="316">
        <v>856.03333333333319</v>
      </c>
      <c r="L43" s="303">
        <v>836.6</v>
      </c>
      <c r="M43" s="303">
        <v>817.7</v>
      </c>
      <c r="N43" s="318">
        <v>16211000</v>
      </c>
      <c r="O43" s="319">
        <v>-3.9936102236421724E-3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135.25</v>
      </c>
      <c r="E44" s="315">
        <v>136.48333333333332</v>
      </c>
      <c r="F44" s="316">
        <v>133.46666666666664</v>
      </c>
      <c r="G44" s="316">
        <v>131.68333333333331</v>
      </c>
      <c r="H44" s="316">
        <v>128.66666666666663</v>
      </c>
      <c r="I44" s="316">
        <v>138.26666666666665</v>
      </c>
      <c r="J44" s="316">
        <v>141.28333333333336</v>
      </c>
      <c r="K44" s="316">
        <v>143.06666666666666</v>
      </c>
      <c r="L44" s="303">
        <v>139.5</v>
      </c>
      <c r="M44" s="303">
        <v>134.69999999999999</v>
      </c>
      <c r="N44" s="318">
        <v>36023500</v>
      </c>
      <c r="O44" s="319">
        <v>2.9572320285348456E-2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2686.65</v>
      </c>
      <c r="E45" s="315">
        <v>2698.4166666666665</v>
      </c>
      <c r="F45" s="316">
        <v>2664.4333333333329</v>
      </c>
      <c r="G45" s="316">
        <v>2642.2166666666662</v>
      </c>
      <c r="H45" s="316">
        <v>2608.2333333333327</v>
      </c>
      <c r="I45" s="316">
        <v>2720.6333333333332</v>
      </c>
      <c r="J45" s="316">
        <v>2754.6166666666668</v>
      </c>
      <c r="K45" s="316">
        <v>2776.8333333333335</v>
      </c>
      <c r="L45" s="303">
        <v>2732.4</v>
      </c>
      <c r="M45" s="303">
        <v>2676.2</v>
      </c>
      <c r="N45" s="318">
        <v>400875</v>
      </c>
      <c r="O45" s="319">
        <v>-7.6058772687986165E-2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1577.8</v>
      </c>
      <c r="E46" s="315">
        <v>1582.7166666666665</v>
      </c>
      <c r="F46" s="316">
        <v>1568.083333333333</v>
      </c>
      <c r="G46" s="316">
        <v>1558.3666666666666</v>
      </c>
      <c r="H46" s="316">
        <v>1543.7333333333331</v>
      </c>
      <c r="I46" s="316">
        <v>1592.4333333333329</v>
      </c>
      <c r="J46" s="316">
        <v>1607.0666666666666</v>
      </c>
      <c r="K46" s="316">
        <v>1616.7833333333328</v>
      </c>
      <c r="L46" s="303">
        <v>1597.35</v>
      </c>
      <c r="M46" s="303">
        <v>1573</v>
      </c>
      <c r="N46" s="318">
        <v>2734200</v>
      </c>
      <c r="O46" s="319">
        <v>5.1466803911477095E-3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397.8</v>
      </c>
      <c r="E47" s="315">
        <v>397.31666666666666</v>
      </c>
      <c r="F47" s="316">
        <v>390.98333333333335</v>
      </c>
      <c r="G47" s="316">
        <v>384.16666666666669</v>
      </c>
      <c r="H47" s="316">
        <v>377.83333333333337</v>
      </c>
      <c r="I47" s="316">
        <v>404.13333333333333</v>
      </c>
      <c r="J47" s="316">
        <v>410.4666666666667</v>
      </c>
      <c r="K47" s="316">
        <v>417.2833333333333</v>
      </c>
      <c r="L47" s="303">
        <v>403.65</v>
      </c>
      <c r="M47" s="303">
        <v>390.5</v>
      </c>
      <c r="N47" s="318">
        <v>11958513</v>
      </c>
      <c r="O47" s="319">
        <v>2.1358964090241624E-2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570.85</v>
      </c>
      <c r="E48" s="315">
        <v>571.35</v>
      </c>
      <c r="F48" s="316">
        <v>565.15000000000009</v>
      </c>
      <c r="G48" s="316">
        <v>559.45000000000005</v>
      </c>
      <c r="H48" s="316">
        <v>553.25000000000011</v>
      </c>
      <c r="I48" s="316">
        <v>577.05000000000007</v>
      </c>
      <c r="J48" s="316">
        <v>583.25000000000011</v>
      </c>
      <c r="K48" s="316">
        <v>588.95000000000005</v>
      </c>
      <c r="L48" s="303">
        <v>577.54999999999995</v>
      </c>
      <c r="M48" s="303">
        <v>565.65</v>
      </c>
      <c r="N48" s="318">
        <v>2212800</v>
      </c>
      <c r="O48" s="319">
        <v>-6.348400203148806E-2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529</v>
      </c>
      <c r="E49" s="315">
        <v>529.2833333333333</v>
      </c>
      <c r="F49" s="316">
        <v>524.26666666666665</v>
      </c>
      <c r="G49" s="316">
        <v>519.5333333333333</v>
      </c>
      <c r="H49" s="316">
        <v>514.51666666666665</v>
      </c>
      <c r="I49" s="316">
        <v>534.01666666666665</v>
      </c>
      <c r="J49" s="316">
        <v>539.0333333333333</v>
      </c>
      <c r="K49" s="316">
        <v>543.76666666666665</v>
      </c>
      <c r="L49" s="303">
        <v>534.29999999999995</v>
      </c>
      <c r="M49" s="303">
        <v>524.54999999999995</v>
      </c>
      <c r="N49" s="318">
        <v>15660000</v>
      </c>
      <c r="O49" s="319">
        <v>-3.9263803680981597E-2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3789.15</v>
      </c>
      <c r="E50" s="315">
        <v>3796.9</v>
      </c>
      <c r="F50" s="316">
        <v>3761.25</v>
      </c>
      <c r="G50" s="316">
        <v>3733.35</v>
      </c>
      <c r="H50" s="316">
        <v>3697.7</v>
      </c>
      <c r="I50" s="316">
        <v>3824.8</v>
      </c>
      <c r="J50" s="316">
        <v>3860.4500000000007</v>
      </c>
      <c r="K50" s="316">
        <v>3888.3500000000004</v>
      </c>
      <c r="L50" s="303">
        <v>3832.55</v>
      </c>
      <c r="M50" s="303">
        <v>3769</v>
      </c>
      <c r="N50" s="318">
        <v>2870800</v>
      </c>
      <c r="O50" s="319">
        <v>1.8808999929022643E-2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231.6</v>
      </c>
      <c r="E51" s="315">
        <v>232.21666666666667</v>
      </c>
      <c r="F51" s="316">
        <v>228.08333333333334</v>
      </c>
      <c r="G51" s="316">
        <v>224.56666666666666</v>
      </c>
      <c r="H51" s="316">
        <v>220.43333333333334</v>
      </c>
      <c r="I51" s="316">
        <v>235.73333333333335</v>
      </c>
      <c r="J51" s="316">
        <v>239.86666666666667</v>
      </c>
      <c r="K51" s="316">
        <v>243.38333333333335</v>
      </c>
      <c r="L51" s="303">
        <v>236.35</v>
      </c>
      <c r="M51" s="303">
        <v>228.7</v>
      </c>
      <c r="N51" s="318">
        <v>30046500</v>
      </c>
      <c r="O51" s="319">
        <v>2.3378666966393166E-2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5178</v>
      </c>
      <c r="E52" s="315">
        <v>5202.0333333333338</v>
      </c>
      <c r="F52" s="316">
        <v>5133.5666666666675</v>
      </c>
      <c r="G52" s="316">
        <v>5089.1333333333341</v>
      </c>
      <c r="H52" s="316">
        <v>5020.6666666666679</v>
      </c>
      <c r="I52" s="316">
        <v>5246.4666666666672</v>
      </c>
      <c r="J52" s="316">
        <v>5314.9333333333325</v>
      </c>
      <c r="K52" s="316">
        <v>5359.3666666666668</v>
      </c>
      <c r="L52" s="303">
        <v>5270.5</v>
      </c>
      <c r="M52" s="303">
        <v>5157.6000000000004</v>
      </c>
      <c r="N52" s="318">
        <v>2792250</v>
      </c>
      <c r="O52" s="319">
        <v>2.8733051988865943E-3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2467.15</v>
      </c>
      <c r="E53" s="315">
        <v>2471.1166666666668</v>
      </c>
      <c r="F53" s="316">
        <v>2433.2833333333338</v>
      </c>
      <c r="G53" s="316">
        <v>2399.416666666667</v>
      </c>
      <c r="H53" s="316">
        <v>2361.5833333333339</v>
      </c>
      <c r="I53" s="316">
        <v>2504.9833333333336</v>
      </c>
      <c r="J53" s="316">
        <v>2542.8166666666666</v>
      </c>
      <c r="K53" s="316">
        <v>2576.6833333333334</v>
      </c>
      <c r="L53" s="303">
        <v>2508.9499999999998</v>
      </c>
      <c r="M53" s="303">
        <v>2437.25</v>
      </c>
      <c r="N53" s="318">
        <v>2636900</v>
      </c>
      <c r="O53" s="319">
        <v>3.0361050328227571E-2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1271</v>
      </c>
      <c r="E54" s="315">
        <v>1259.2166666666667</v>
      </c>
      <c r="F54" s="316">
        <v>1241.8833333333334</v>
      </c>
      <c r="G54" s="316">
        <v>1212.7666666666667</v>
      </c>
      <c r="H54" s="316">
        <v>1195.4333333333334</v>
      </c>
      <c r="I54" s="316">
        <v>1288.3333333333335</v>
      </c>
      <c r="J54" s="316">
        <v>1305.6666666666665</v>
      </c>
      <c r="K54" s="316">
        <v>1334.7833333333335</v>
      </c>
      <c r="L54" s="303">
        <v>1276.55</v>
      </c>
      <c r="M54" s="303">
        <v>1230.0999999999999</v>
      </c>
      <c r="N54" s="318">
        <v>3545300</v>
      </c>
      <c r="O54" s="319">
        <v>-1.2863705972434915E-2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191.35</v>
      </c>
      <c r="E55" s="315">
        <v>189.41666666666666</v>
      </c>
      <c r="F55" s="316">
        <v>185.93333333333331</v>
      </c>
      <c r="G55" s="316">
        <v>180.51666666666665</v>
      </c>
      <c r="H55" s="316">
        <v>177.0333333333333</v>
      </c>
      <c r="I55" s="316">
        <v>194.83333333333331</v>
      </c>
      <c r="J55" s="316">
        <v>198.31666666666666</v>
      </c>
      <c r="K55" s="316">
        <v>203.73333333333332</v>
      </c>
      <c r="L55" s="303">
        <v>192.9</v>
      </c>
      <c r="M55" s="303">
        <v>184</v>
      </c>
      <c r="N55" s="318">
        <v>13219200</v>
      </c>
      <c r="O55" s="319">
        <v>1.3635124079629125E-3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67.45</v>
      </c>
      <c r="E56" s="315">
        <v>67.349999999999994</v>
      </c>
      <c r="F56" s="316">
        <v>66.449999999999989</v>
      </c>
      <c r="G56" s="316">
        <v>65.449999999999989</v>
      </c>
      <c r="H56" s="316">
        <v>64.549999999999983</v>
      </c>
      <c r="I56" s="316">
        <v>68.349999999999994</v>
      </c>
      <c r="J56" s="316">
        <v>69.25</v>
      </c>
      <c r="K56" s="316">
        <v>70.25</v>
      </c>
      <c r="L56" s="303">
        <v>68.25</v>
      </c>
      <c r="M56" s="303">
        <v>66.349999999999994</v>
      </c>
      <c r="N56" s="318">
        <v>91577000</v>
      </c>
      <c r="O56" s="319">
        <v>6.7748456537179702E-4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124.15</v>
      </c>
      <c r="E57" s="315">
        <v>123.71666666666665</v>
      </c>
      <c r="F57" s="316">
        <v>122.5333333333333</v>
      </c>
      <c r="G57" s="316">
        <v>120.91666666666664</v>
      </c>
      <c r="H57" s="316">
        <v>119.73333333333329</v>
      </c>
      <c r="I57" s="316">
        <v>125.33333333333331</v>
      </c>
      <c r="J57" s="316">
        <v>126.51666666666668</v>
      </c>
      <c r="K57" s="316">
        <v>128.13333333333333</v>
      </c>
      <c r="L57" s="303">
        <v>124.9</v>
      </c>
      <c r="M57" s="303">
        <v>122.1</v>
      </c>
      <c r="N57" s="318">
        <v>30018100</v>
      </c>
      <c r="O57" s="319">
        <v>0.11764705882352941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497.6</v>
      </c>
      <c r="E58" s="315">
        <v>497.88333333333338</v>
      </c>
      <c r="F58" s="316">
        <v>491.01666666666677</v>
      </c>
      <c r="G58" s="316">
        <v>484.43333333333339</v>
      </c>
      <c r="H58" s="316">
        <v>477.56666666666678</v>
      </c>
      <c r="I58" s="316">
        <v>504.46666666666675</v>
      </c>
      <c r="J58" s="316">
        <v>511.33333333333343</v>
      </c>
      <c r="K58" s="316">
        <v>517.91666666666674</v>
      </c>
      <c r="L58" s="303">
        <v>504.75</v>
      </c>
      <c r="M58" s="303">
        <v>491.3</v>
      </c>
      <c r="N58" s="318">
        <v>6276700</v>
      </c>
      <c r="O58" s="319">
        <v>-6.139294926913156E-2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26.75</v>
      </c>
      <c r="E59" s="315">
        <v>26.516666666666669</v>
      </c>
      <c r="F59" s="316">
        <v>25.833333333333339</v>
      </c>
      <c r="G59" s="316">
        <v>24.916666666666671</v>
      </c>
      <c r="H59" s="316">
        <v>24.233333333333341</v>
      </c>
      <c r="I59" s="316">
        <v>27.433333333333337</v>
      </c>
      <c r="J59" s="316">
        <v>28.116666666666667</v>
      </c>
      <c r="K59" s="316">
        <v>29.033333333333335</v>
      </c>
      <c r="L59" s="303">
        <v>27.2</v>
      </c>
      <c r="M59" s="303">
        <v>25.6</v>
      </c>
      <c r="N59" s="318">
        <v>80842500</v>
      </c>
      <c r="O59" s="319">
        <v>-6.6353331490185234E-3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740.7</v>
      </c>
      <c r="E60" s="315">
        <v>737.44999999999993</v>
      </c>
      <c r="F60" s="316">
        <v>729.24999999999989</v>
      </c>
      <c r="G60" s="316">
        <v>717.8</v>
      </c>
      <c r="H60" s="316">
        <v>709.59999999999991</v>
      </c>
      <c r="I60" s="316">
        <v>748.89999999999986</v>
      </c>
      <c r="J60" s="316">
        <v>757.09999999999991</v>
      </c>
      <c r="K60" s="316">
        <v>768.54999999999984</v>
      </c>
      <c r="L60" s="303">
        <v>745.65</v>
      </c>
      <c r="M60" s="303">
        <v>726</v>
      </c>
      <c r="N60" s="318">
        <v>5577000</v>
      </c>
      <c r="O60" s="319">
        <v>-2.8397212543554005E-2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1407.05</v>
      </c>
      <c r="E61" s="315">
        <v>1407.4666666666665</v>
      </c>
      <c r="F61" s="316">
        <v>1378.083333333333</v>
      </c>
      <c r="G61" s="316">
        <v>1349.1166666666666</v>
      </c>
      <c r="H61" s="316">
        <v>1319.7333333333331</v>
      </c>
      <c r="I61" s="316">
        <v>1436.4333333333329</v>
      </c>
      <c r="J61" s="316">
        <v>1465.8166666666666</v>
      </c>
      <c r="K61" s="316">
        <v>1494.7833333333328</v>
      </c>
      <c r="L61" s="303">
        <v>1436.85</v>
      </c>
      <c r="M61" s="303">
        <v>1378.5</v>
      </c>
      <c r="N61" s="318">
        <v>1525550</v>
      </c>
      <c r="O61" s="319">
        <v>-8.6414947450369789E-2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911.75</v>
      </c>
      <c r="E62" s="315">
        <v>914.56666666666661</v>
      </c>
      <c r="F62" s="316">
        <v>905.73333333333323</v>
      </c>
      <c r="G62" s="316">
        <v>899.71666666666658</v>
      </c>
      <c r="H62" s="316">
        <v>890.88333333333321</v>
      </c>
      <c r="I62" s="316">
        <v>920.58333333333326</v>
      </c>
      <c r="J62" s="316">
        <v>929.41666666666674</v>
      </c>
      <c r="K62" s="316">
        <v>935.43333333333328</v>
      </c>
      <c r="L62" s="303">
        <v>923.4</v>
      </c>
      <c r="M62" s="303">
        <v>908.55</v>
      </c>
      <c r="N62" s="318">
        <v>18637100</v>
      </c>
      <c r="O62" s="319">
        <v>-6.8344049005214401E-3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907.75</v>
      </c>
      <c r="E63" s="315">
        <v>911.65</v>
      </c>
      <c r="F63" s="316">
        <v>901.5</v>
      </c>
      <c r="G63" s="316">
        <v>895.25</v>
      </c>
      <c r="H63" s="316">
        <v>885.1</v>
      </c>
      <c r="I63" s="316">
        <v>917.9</v>
      </c>
      <c r="J63" s="316">
        <v>928.04999999999984</v>
      </c>
      <c r="K63" s="316">
        <v>934.3</v>
      </c>
      <c r="L63" s="303">
        <v>921.8</v>
      </c>
      <c r="M63" s="303">
        <v>905.4</v>
      </c>
      <c r="N63" s="318">
        <v>4078000</v>
      </c>
      <c r="O63" s="319">
        <v>-2.1593090211132437E-2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937.5</v>
      </c>
      <c r="E64" s="315">
        <v>936.46666666666658</v>
      </c>
      <c r="F64" s="316">
        <v>926.83333333333314</v>
      </c>
      <c r="G64" s="316">
        <v>916.16666666666652</v>
      </c>
      <c r="H64" s="316">
        <v>906.53333333333308</v>
      </c>
      <c r="I64" s="316">
        <v>947.13333333333321</v>
      </c>
      <c r="J64" s="316">
        <v>956.76666666666665</v>
      </c>
      <c r="K64" s="316">
        <v>967.43333333333328</v>
      </c>
      <c r="L64" s="303">
        <v>946.1</v>
      </c>
      <c r="M64" s="303">
        <v>925.8</v>
      </c>
      <c r="N64" s="318">
        <v>20460300</v>
      </c>
      <c r="O64" s="319">
        <v>1.5812886633766596E-2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2519.0500000000002</v>
      </c>
      <c r="E65" s="315">
        <v>2510.4</v>
      </c>
      <c r="F65" s="316">
        <v>2490.8000000000002</v>
      </c>
      <c r="G65" s="316">
        <v>2462.5500000000002</v>
      </c>
      <c r="H65" s="316">
        <v>2442.9500000000003</v>
      </c>
      <c r="I65" s="316">
        <v>2538.65</v>
      </c>
      <c r="J65" s="316">
        <v>2558.2499999999995</v>
      </c>
      <c r="K65" s="316">
        <v>2586.5</v>
      </c>
      <c r="L65" s="303">
        <v>2530</v>
      </c>
      <c r="M65" s="303">
        <v>2482.15</v>
      </c>
      <c r="N65" s="318">
        <v>20969700</v>
      </c>
      <c r="O65" s="319">
        <v>-2.1200621735538348E-2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1429.05</v>
      </c>
      <c r="E66" s="315">
        <v>1429.2166666666665</v>
      </c>
      <c r="F66" s="316">
        <v>1421.9333333333329</v>
      </c>
      <c r="G66" s="316">
        <v>1414.8166666666664</v>
      </c>
      <c r="H66" s="316">
        <v>1407.5333333333328</v>
      </c>
      <c r="I66" s="316">
        <v>1436.333333333333</v>
      </c>
      <c r="J66" s="316">
        <v>1443.6166666666663</v>
      </c>
      <c r="K66" s="316">
        <v>1450.7333333333331</v>
      </c>
      <c r="L66" s="303">
        <v>1436.5</v>
      </c>
      <c r="M66" s="303">
        <v>1422.1</v>
      </c>
      <c r="N66" s="318">
        <v>30452400</v>
      </c>
      <c r="O66" s="319">
        <v>-3.9218508257474905E-3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673.3</v>
      </c>
      <c r="E67" s="315">
        <v>676.5333333333333</v>
      </c>
      <c r="F67" s="316">
        <v>666.81666666666661</v>
      </c>
      <c r="G67" s="316">
        <v>660.33333333333326</v>
      </c>
      <c r="H67" s="316">
        <v>650.61666666666656</v>
      </c>
      <c r="I67" s="316">
        <v>683.01666666666665</v>
      </c>
      <c r="J67" s="316">
        <v>692.73333333333335</v>
      </c>
      <c r="K67" s="316">
        <v>699.2166666666667</v>
      </c>
      <c r="L67" s="303">
        <v>686.25</v>
      </c>
      <c r="M67" s="303">
        <v>670.05</v>
      </c>
      <c r="N67" s="318">
        <v>13044900</v>
      </c>
      <c r="O67" s="319">
        <v>-5.5661729574773056E-2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3079.4</v>
      </c>
      <c r="E68" s="315">
        <v>3081.0499999999997</v>
      </c>
      <c r="F68" s="316">
        <v>3058.3499999999995</v>
      </c>
      <c r="G68" s="316">
        <v>3037.2999999999997</v>
      </c>
      <c r="H68" s="316">
        <v>3014.5999999999995</v>
      </c>
      <c r="I68" s="316">
        <v>3102.0999999999995</v>
      </c>
      <c r="J68" s="316">
        <v>3124.7999999999993</v>
      </c>
      <c r="K68" s="316">
        <v>3145.8499999999995</v>
      </c>
      <c r="L68" s="303">
        <v>3103.75</v>
      </c>
      <c r="M68" s="303">
        <v>3060</v>
      </c>
      <c r="N68" s="318">
        <v>3966300</v>
      </c>
      <c r="O68" s="319">
        <v>2.5758398634494532E-2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236</v>
      </c>
      <c r="E69" s="315">
        <v>237.76666666666665</v>
      </c>
      <c r="F69" s="316">
        <v>232.93333333333331</v>
      </c>
      <c r="G69" s="316">
        <v>229.86666666666665</v>
      </c>
      <c r="H69" s="316">
        <v>225.0333333333333</v>
      </c>
      <c r="I69" s="316">
        <v>240.83333333333331</v>
      </c>
      <c r="J69" s="316">
        <v>245.66666666666669</v>
      </c>
      <c r="K69" s="316">
        <v>248.73333333333332</v>
      </c>
      <c r="L69" s="303">
        <v>242.6</v>
      </c>
      <c r="M69" s="303">
        <v>234.7</v>
      </c>
      <c r="N69" s="318">
        <v>30684800</v>
      </c>
      <c r="O69" s="319">
        <v>3.166112476507156E-2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215.3</v>
      </c>
      <c r="E70" s="315">
        <v>215.01666666666665</v>
      </c>
      <c r="F70" s="316">
        <v>213.58333333333331</v>
      </c>
      <c r="G70" s="316">
        <v>211.86666666666667</v>
      </c>
      <c r="H70" s="316">
        <v>210.43333333333334</v>
      </c>
      <c r="I70" s="316">
        <v>216.73333333333329</v>
      </c>
      <c r="J70" s="316">
        <v>218.16666666666663</v>
      </c>
      <c r="K70" s="316">
        <v>219.88333333333327</v>
      </c>
      <c r="L70" s="303">
        <v>216.45</v>
      </c>
      <c r="M70" s="303">
        <v>213.3</v>
      </c>
      <c r="N70" s="318">
        <v>28898100</v>
      </c>
      <c r="O70" s="319">
        <v>-1.8613607188703467E-2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2387.4499999999998</v>
      </c>
      <c r="E71" s="315">
        <v>2385.0666666666666</v>
      </c>
      <c r="F71" s="316">
        <v>2363.9333333333334</v>
      </c>
      <c r="G71" s="316">
        <v>2340.416666666667</v>
      </c>
      <c r="H71" s="316">
        <v>2319.2833333333338</v>
      </c>
      <c r="I71" s="316">
        <v>2408.583333333333</v>
      </c>
      <c r="J71" s="316">
        <v>2429.7166666666662</v>
      </c>
      <c r="K71" s="316">
        <v>2453.2333333333327</v>
      </c>
      <c r="L71" s="303">
        <v>2406.1999999999998</v>
      </c>
      <c r="M71" s="303">
        <v>2361.5500000000002</v>
      </c>
      <c r="N71" s="318">
        <v>5822700</v>
      </c>
      <c r="O71" s="319">
        <v>-1.0300341644995156E-2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216.5</v>
      </c>
      <c r="E72" s="315">
        <v>215.66666666666666</v>
      </c>
      <c r="F72" s="316">
        <v>210.5333333333333</v>
      </c>
      <c r="G72" s="316">
        <v>204.56666666666663</v>
      </c>
      <c r="H72" s="316">
        <v>199.43333333333328</v>
      </c>
      <c r="I72" s="316">
        <v>221.63333333333333</v>
      </c>
      <c r="J72" s="316">
        <v>226.76666666666671</v>
      </c>
      <c r="K72" s="316">
        <v>232.73333333333335</v>
      </c>
      <c r="L72" s="303">
        <v>220.8</v>
      </c>
      <c r="M72" s="303">
        <v>209.7</v>
      </c>
      <c r="N72" s="318">
        <v>31155000</v>
      </c>
      <c r="O72" s="319">
        <v>9.9487488694603565E-3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529.20000000000005</v>
      </c>
      <c r="E73" s="315">
        <v>526.15</v>
      </c>
      <c r="F73" s="316">
        <v>521.5</v>
      </c>
      <c r="G73" s="316">
        <v>513.80000000000007</v>
      </c>
      <c r="H73" s="316">
        <v>509.15000000000009</v>
      </c>
      <c r="I73" s="316">
        <v>533.84999999999991</v>
      </c>
      <c r="J73" s="316">
        <v>538.49999999999977</v>
      </c>
      <c r="K73" s="316">
        <v>546.19999999999982</v>
      </c>
      <c r="L73" s="303">
        <v>530.79999999999995</v>
      </c>
      <c r="M73" s="303">
        <v>518.45000000000005</v>
      </c>
      <c r="N73" s="318">
        <v>86659375</v>
      </c>
      <c r="O73" s="319">
        <v>-1.8531495756443198E-2</v>
      </c>
    </row>
    <row r="74" spans="1:15" ht="15">
      <c r="A74" s="276">
        <v>64</v>
      </c>
      <c r="B74" s="408" t="s">
        <v>57</v>
      </c>
      <c r="C74" t="s">
        <v>256</v>
      </c>
      <c r="D74" s="453">
        <v>1508.2</v>
      </c>
      <c r="E74" s="453">
        <v>1503.8999999999999</v>
      </c>
      <c r="F74" s="454">
        <v>1489.2999999999997</v>
      </c>
      <c r="G74" s="454">
        <v>1470.3999999999999</v>
      </c>
      <c r="H74" s="454">
        <v>1455.7999999999997</v>
      </c>
      <c r="I74" s="454">
        <v>1522.7999999999997</v>
      </c>
      <c r="J74" s="454">
        <v>1537.3999999999996</v>
      </c>
      <c r="K74" s="454">
        <v>1556.2999999999997</v>
      </c>
      <c r="L74" s="455">
        <v>1518.5</v>
      </c>
      <c r="M74" s="455">
        <v>1485</v>
      </c>
      <c r="N74" s="456">
        <v>663000</v>
      </c>
      <c r="O74" s="457">
        <v>-9.9826889786497397E-2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501.1</v>
      </c>
      <c r="E75" s="315">
        <v>501.06666666666666</v>
      </c>
      <c r="F75" s="316">
        <v>496.2833333333333</v>
      </c>
      <c r="G75" s="316">
        <v>491.46666666666664</v>
      </c>
      <c r="H75" s="316">
        <v>486.68333333333328</v>
      </c>
      <c r="I75" s="316">
        <v>505.88333333333333</v>
      </c>
      <c r="J75" s="316">
        <v>510.66666666666674</v>
      </c>
      <c r="K75" s="316">
        <v>515.48333333333335</v>
      </c>
      <c r="L75" s="303">
        <v>505.85</v>
      </c>
      <c r="M75" s="303">
        <v>496.25</v>
      </c>
      <c r="N75" s="318">
        <v>4848000</v>
      </c>
      <c r="O75" s="319">
        <v>0.01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10.35</v>
      </c>
      <c r="E76" s="315">
        <v>10.316666666666668</v>
      </c>
      <c r="F76" s="316">
        <v>10.133333333333336</v>
      </c>
      <c r="G76" s="316">
        <v>9.9166666666666679</v>
      </c>
      <c r="H76" s="316">
        <v>9.7333333333333361</v>
      </c>
      <c r="I76" s="316">
        <v>10.533333333333337</v>
      </c>
      <c r="J76" s="316">
        <v>10.71666666666667</v>
      </c>
      <c r="K76" s="316">
        <v>10.933333333333337</v>
      </c>
      <c r="L76" s="303">
        <v>10.5</v>
      </c>
      <c r="M76" s="303">
        <v>10.1</v>
      </c>
      <c r="N76" s="318">
        <v>1029700000</v>
      </c>
      <c r="O76" s="319">
        <v>6.7334204034247572E-2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36.700000000000003</v>
      </c>
      <c r="E77" s="315">
        <v>36.81666666666667</v>
      </c>
      <c r="F77" s="316">
        <v>36.13333333333334</v>
      </c>
      <c r="G77" s="316">
        <v>35.56666666666667</v>
      </c>
      <c r="H77" s="316">
        <v>34.88333333333334</v>
      </c>
      <c r="I77" s="316">
        <v>37.38333333333334</v>
      </c>
      <c r="J77" s="316">
        <v>38.066666666666663</v>
      </c>
      <c r="K77" s="316">
        <v>38.63333333333334</v>
      </c>
      <c r="L77" s="303">
        <v>37.5</v>
      </c>
      <c r="M77" s="303">
        <v>36.25</v>
      </c>
      <c r="N77" s="318">
        <v>164065000</v>
      </c>
      <c r="O77" s="319">
        <v>-6.990521327014218E-2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512.79999999999995</v>
      </c>
      <c r="E78" s="315">
        <v>506.48333333333329</v>
      </c>
      <c r="F78" s="316">
        <v>497.96666666666658</v>
      </c>
      <c r="G78" s="316">
        <v>483.13333333333327</v>
      </c>
      <c r="H78" s="316">
        <v>474.61666666666656</v>
      </c>
      <c r="I78" s="316">
        <v>521.31666666666661</v>
      </c>
      <c r="J78" s="316">
        <v>529.83333333333337</v>
      </c>
      <c r="K78" s="316">
        <v>544.66666666666663</v>
      </c>
      <c r="L78" s="303">
        <v>515</v>
      </c>
      <c r="M78" s="303">
        <v>491.65</v>
      </c>
      <c r="N78" s="318">
        <v>7771500</v>
      </c>
      <c r="O78" s="319">
        <v>0.15938461538461537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1692.3</v>
      </c>
      <c r="E79" s="315">
        <v>1691.5333333333335</v>
      </c>
      <c r="F79" s="316">
        <v>1667.116666666667</v>
      </c>
      <c r="G79" s="316">
        <v>1641.9333333333334</v>
      </c>
      <c r="H79" s="316">
        <v>1617.5166666666669</v>
      </c>
      <c r="I79" s="316">
        <v>1716.7166666666672</v>
      </c>
      <c r="J79" s="316">
        <v>1741.1333333333337</v>
      </c>
      <c r="K79" s="316">
        <v>1766.3166666666673</v>
      </c>
      <c r="L79" s="303">
        <v>1715.95</v>
      </c>
      <c r="M79" s="303">
        <v>1666.35</v>
      </c>
      <c r="N79" s="318">
        <v>3460000</v>
      </c>
      <c r="O79" s="319">
        <v>4.2796865581675711E-2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913.55</v>
      </c>
      <c r="E80" s="315">
        <v>902.08333333333337</v>
      </c>
      <c r="F80" s="316">
        <v>886.16666666666674</v>
      </c>
      <c r="G80" s="316">
        <v>858.78333333333342</v>
      </c>
      <c r="H80" s="316">
        <v>842.86666666666679</v>
      </c>
      <c r="I80" s="316">
        <v>929.4666666666667</v>
      </c>
      <c r="J80" s="316">
        <v>945.38333333333344</v>
      </c>
      <c r="K80" s="316">
        <v>972.76666666666665</v>
      </c>
      <c r="L80" s="303">
        <v>918</v>
      </c>
      <c r="M80" s="303">
        <v>874.7</v>
      </c>
      <c r="N80" s="318">
        <v>18105400</v>
      </c>
      <c r="O80" s="319">
        <v>5.9686315254274752E-4</v>
      </c>
    </row>
    <row r="81" spans="1:15" ht="15">
      <c r="A81" s="276">
        <v>71</v>
      </c>
      <c r="B81" s="386" t="s">
        <v>68</v>
      </c>
      <c r="C81" s="276" t="s">
        <v>3777</v>
      </c>
      <c r="D81" s="315">
        <v>235.6</v>
      </c>
      <c r="E81" s="315">
        <v>235.63333333333333</v>
      </c>
      <c r="F81" s="316">
        <v>230.96666666666664</v>
      </c>
      <c r="G81" s="316">
        <v>226.33333333333331</v>
      </c>
      <c r="H81" s="316">
        <v>221.66666666666663</v>
      </c>
      <c r="I81" s="316">
        <v>240.26666666666665</v>
      </c>
      <c r="J81" s="316">
        <v>244.93333333333334</v>
      </c>
      <c r="K81" s="316">
        <v>249.56666666666666</v>
      </c>
      <c r="L81" s="303">
        <v>240.3</v>
      </c>
      <c r="M81" s="303">
        <v>231</v>
      </c>
      <c r="N81" s="318">
        <v>11298000</v>
      </c>
      <c r="O81" s="319">
        <v>1.2293025589563472E-2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1250.8</v>
      </c>
      <c r="E82" s="315">
        <v>1248.8</v>
      </c>
      <c r="F82" s="316">
        <v>1241.0999999999999</v>
      </c>
      <c r="G82" s="316">
        <v>1231.3999999999999</v>
      </c>
      <c r="H82" s="316">
        <v>1223.6999999999998</v>
      </c>
      <c r="I82" s="316">
        <v>1258.5</v>
      </c>
      <c r="J82" s="316">
        <v>1266.2000000000003</v>
      </c>
      <c r="K82" s="316">
        <v>1275.9000000000001</v>
      </c>
      <c r="L82" s="303">
        <v>1256.5</v>
      </c>
      <c r="M82" s="303">
        <v>1239.0999999999999</v>
      </c>
      <c r="N82" s="318">
        <v>34211400</v>
      </c>
      <c r="O82" s="319">
        <v>6.4959135761063352E-3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91.3</v>
      </c>
      <c r="E83" s="315">
        <v>91.36666666666666</v>
      </c>
      <c r="F83" s="316">
        <v>90.383333333333326</v>
      </c>
      <c r="G83" s="316">
        <v>89.466666666666669</v>
      </c>
      <c r="H83" s="316">
        <v>88.483333333333334</v>
      </c>
      <c r="I83" s="316">
        <v>92.283333333333317</v>
      </c>
      <c r="J83" s="316">
        <v>93.266666666666637</v>
      </c>
      <c r="K83" s="316">
        <v>94.183333333333309</v>
      </c>
      <c r="L83" s="303">
        <v>92.35</v>
      </c>
      <c r="M83" s="303">
        <v>90.45</v>
      </c>
      <c r="N83" s="318">
        <v>55129600</v>
      </c>
      <c r="O83" s="319">
        <v>5.4935033668682652E-3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211.65</v>
      </c>
      <c r="E84" s="315">
        <v>211.78333333333333</v>
      </c>
      <c r="F84" s="316">
        <v>209.91666666666666</v>
      </c>
      <c r="G84" s="316">
        <v>208.18333333333334</v>
      </c>
      <c r="H84" s="316">
        <v>206.31666666666666</v>
      </c>
      <c r="I84" s="316">
        <v>213.51666666666665</v>
      </c>
      <c r="J84" s="316">
        <v>215.38333333333333</v>
      </c>
      <c r="K84" s="316">
        <v>217.11666666666665</v>
      </c>
      <c r="L84" s="303">
        <v>213.65</v>
      </c>
      <c r="M84" s="303">
        <v>210.05</v>
      </c>
      <c r="N84" s="318">
        <v>86499200</v>
      </c>
      <c r="O84" s="319">
        <v>-2.1891735417571286E-2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259.8</v>
      </c>
      <c r="E85" s="315">
        <v>263.16666666666669</v>
      </c>
      <c r="F85" s="316">
        <v>254.83333333333337</v>
      </c>
      <c r="G85" s="316">
        <v>249.86666666666667</v>
      </c>
      <c r="H85" s="316">
        <v>241.53333333333336</v>
      </c>
      <c r="I85" s="316">
        <v>268.13333333333338</v>
      </c>
      <c r="J85" s="316">
        <v>276.46666666666675</v>
      </c>
      <c r="K85" s="316">
        <v>281.43333333333339</v>
      </c>
      <c r="L85" s="303">
        <v>271.5</v>
      </c>
      <c r="M85" s="303">
        <v>258.2</v>
      </c>
      <c r="N85" s="318">
        <v>26790000</v>
      </c>
      <c r="O85" s="319">
        <v>5.1412872841444267E-2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381.85</v>
      </c>
      <c r="E86" s="315">
        <v>383.13333333333338</v>
      </c>
      <c r="F86" s="316">
        <v>376.76666666666677</v>
      </c>
      <c r="G86" s="316">
        <v>371.68333333333339</v>
      </c>
      <c r="H86" s="316">
        <v>365.31666666666678</v>
      </c>
      <c r="I86" s="316">
        <v>388.21666666666675</v>
      </c>
      <c r="J86" s="316">
        <v>394.58333333333343</v>
      </c>
      <c r="K86" s="316">
        <v>399.66666666666674</v>
      </c>
      <c r="L86" s="303">
        <v>389.5</v>
      </c>
      <c r="M86" s="303">
        <v>378.05</v>
      </c>
      <c r="N86" s="318">
        <v>34978500</v>
      </c>
      <c r="O86" s="319">
        <v>-2.0045385779122543E-2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2705.2</v>
      </c>
      <c r="E87" s="315">
        <v>2718.2666666666669</v>
      </c>
      <c r="F87" s="316">
        <v>2679.3833333333337</v>
      </c>
      <c r="G87" s="316">
        <v>2653.5666666666666</v>
      </c>
      <c r="H87" s="316">
        <v>2614.6833333333334</v>
      </c>
      <c r="I87" s="316">
        <v>2744.0833333333339</v>
      </c>
      <c r="J87" s="316">
        <v>2782.9666666666672</v>
      </c>
      <c r="K87" s="316">
        <v>2808.7833333333342</v>
      </c>
      <c r="L87" s="303">
        <v>2757.15</v>
      </c>
      <c r="M87" s="303">
        <v>2692.45</v>
      </c>
      <c r="N87" s="318">
        <v>1550750</v>
      </c>
      <c r="O87" s="319">
        <v>-3.3499532564661885E-2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1999.2</v>
      </c>
      <c r="E88" s="315">
        <v>2001</v>
      </c>
      <c r="F88" s="316">
        <v>1984.85</v>
      </c>
      <c r="G88" s="316">
        <v>1970.5</v>
      </c>
      <c r="H88" s="316">
        <v>1954.35</v>
      </c>
      <c r="I88" s="316">
        <v>2015.35</v>
      </c>
      <c r="J88" s="316">
        <v>2031.5</v>
      </c>
      <c r="K88" s="316">
        <v>2045.85</v>
      </c>
      <c r="L88" s="303">
        <v>2017.15</v>
      </c>
      <c r="M88" s="303">
        <v>1986.65</v>
      </c>
      <c r="N88" s="318">
        <v>19686800</v>
      </c>
      <c r="O88" s="319">
        <v>-1.8506331638249076E-2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93.9</v>
      </c>
      <c r="E89" s="315">
        <v>93.516666666666666</v>
      </c>
      <c r="F89" s="316">
        <v>92.133333333333326</v>
      </c>
      <c r="G89" s="316">
        <v>90.36666666666666</v>
      </c>
      <c r="H89" s="316">
        <v>88.98333333333332</v>
      </c>
      <c r="I89" s="316">
        <v>95.283333333333331</v>
      </c>
      <c r="J89" s="316">
        <v>96.666666666666686</v>
      </c>
      <c r="K89" s="316">
        <v>98.433333333333337</v>
      </c>
      <c r="L89" s="303">
        <v>94.9</v>
      </c>
      <c r="M89" s="303">
        <v>91.75</v>
      </c>
      <c r="N89" s="318">
        <v>23521400</v>
      </c>
      <c r="O89" s="319">
        <v>-2.9236725024556539E-2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364.6</v>
      </c>
      <c r="E90" s="315">
        <v>365.9666666666667</v>
      </c>
      <c r="F90" s="316">
        <v>360.18333333333339</v>
      </c>
      <c r="G90" s="316">
        <v>355.76666666666671</v>
      </c>
      <c r="H90" s="316">
        <v>349.98333333333341</v>
      </c>
      <c r="I90" s="316">
        <v>370.38333333333338</v>
      </c>
      <c r="J90" s="316">
        <v>376.16666666666669</v>
      </c>
      <c r="K90" s="316">
        <v>380.58333333333337</v>
      </c>
      <c r="L90" s="303">
        <v>371.75</v>
      </c>
      <c r="M90" s="303">
        <v>361.55</v>
      </c>
      <c r="N90" s="318">
        <v>7402000</v>
      </c>
      <c r="O90" s="319">
        <v>-0.15560118640200776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1285.8</v>
      </c>
      <c r="E91" s="315">
        <v>1284.3333333333333</v>
      </c>
      <c r="F91" s="316">
        <v>1272.2166666666665</v>
      </c>
      <c r="G91" s="316">
        <v>1258.6333333333332</v>
      </c>
      <c r="H91" s="316">
        <v>1246.5166666666664</v>
      </c>
      <c r="I91" s="316">
        <v>1297.9166666666665</v>
      </c>
      <c r="J91" s="316">
        <v>1310.0333333333333</v>
      </c>
      <c r="K91" s="316">
        <v>1323.6166666666666</v>
      </c>
      <c r="L91" s="303">
        <v>1296.45</v>
      </c>
      <c r="M91" s="303">
        <v>1270.75</v>
      </c>
      <c r="N91" s="318">
        <v>15503000</v>
      </c>
      <c r="O91" s="319">
        <v>-4.5471407395549369E-2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977</v>
      </c>
      <c r="E92" s="315">
        <v>980.66666666666663</v>
      </c>
      <c r="F92" s="316">
        <v>967.18333333333328</v>
      </c>
      <c r="G92" s="316">
        <v>957.36666666666667</v>
      </c>
      <c r="H92" s="316">
        <v>943.88333333333333</v>
      </c>
      <c r="I92" s="316">
        <v>990.48333333333323</v>
      </c>
      <c r="J92" s="316">
        <v>1003.9666666666666</v>
      </c>
      <c r="K92" s="316">
        <v>1013.7833333333332</v>
      </c>
      <c r="L92" s="303">
        <v>994.15</v>
      </c>
      <c r="M92" s="303">
        <v>970.85</v>
      </c>
      <c r="N92" s="318">
        <v>8467700</v>
      </c>
      <c r="O92" s="319">
        <v>-4.098770368889333E-3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708.9</v>
      </c>
      <c r="E93" s="315">
        <v>710.51666666666677</v>
      </c>
      <c r="F93" s="316">
        <v>703.43333333333351</v>
      </c>
      <c r="G93" s="316">
        <v>697.9666666666667</v>
      </c>
      <c r="H93" s="316">
        <v>690.88333333333344</v>
      </c>
      <c r="I93" s="316">
        <v>715.98333333333358</v>
      </c>
      <c r="J93" s="316">
        <v>723.06666666666683</v>
      </c>
      <c r="K93" s="316">
        <v>728.53333333333364</v>
      </c>
      <c r="L93" s="303">
        <v>717.6</v>
      </c>
      <c r="M93" s="303">
        <v>705.05</v>
      </c>
      <c r="N93" s="318">
        <v>13504400</v>
      </c>
      <c r="O93" s="319">
        <v>-8.9386622829548956E-3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175</v>
      </c>
      <c r="E94" s="315">
        <v>174.80000000000004</v>
      </c>
      <c r="F94" s="316">
        <v>172.00000000000009</v>
      </c>
      <c r="G94" s="316">
        <v>169.00000000000006</v>
      </c>
      <c r="H94" s="316">
        <v>166.2000000000001</v>
      </c>
      <c r="I94" s="316">
        <v>177.80000000000007</v>
      </c>
      <c r="J94" s="316">
        <v>180.60000000000002</v>
      </c>
      <c r="K94" s="316">
        <v>183.60000000000005</v>
      </c>
      <c r="L94" s="303">
        <v>177.6</v>
      </c>
      <c r="M94" s="303">
        <v>171.8</v>
      </c>
      <c r="N94" s="318">
        <v>13894992</v>
      </c>
      <c r="O94" s="319">
        <v>6.723614635283838E-2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166.7</v>
      </c>
      <c r="E95" s="315">
        <v>167.11666666666667</v>
      </c>
      <c r="F95" s="316">
        <v>165.33333333333334</v>
      </c>
      <c r="G95" s="316">
        <v>163.96666666666667</v>
      </c>
      <c r="H95" s="316">
        <v>162.18333333333334</v>
      </c>
      <c r="I95" s="316">
        <v>168.48333333333335</v>
      </c>
      <c r="J95" s="316">
        <v>170.26666666666665</v>
      </c>
      <c r="K95" s="316">
        <v>171.63333333333335</v>
      </c>
      <c r="L95" s="303">
        <v>168.9</v>
      </c>
      <c r="M95" s="303">
        <v>165.75</v>
      </c>
      <c r="N95" s="318">
        <v>18846000</v>
      </c>
      <c r="O95" s="319">
        <v>-1.350502512562814E-2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407.4</v>
      </c>
      <c r="E96" s="315">
        <v>406.31666666666661</v>
      </c>
      <c r="F96" s="316">
        <v>404.23333333333323</v>
      </c>
      <c r="G96" s="316">
        <v>401.06666666666661</v>
      </c>
      <c r="H96" s="316">
        <v>398.98333333333323</v>
      </c>
      <c r="I96" s="316">
        <v>409.48333333333323</v>
      </c>
      <c r="J96" s="316">
        <v>411.56666666666661</v>
      </c>
      <c r="K96" s="316">
        <v>414.73333333333323</v>
      </c>
      <c r="L96" s="303">
        <v>408.4</v>
      </c>
      <c r="M96" s="303">
        <v>403.15</v>
      </c>
      <c r="N96" s="318">
        <v>9578000</v>
      </c>
      <c r="O96" s="319">
        <v>-1.1150113565971505E-2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7459.75</v>
      </c>
      <c r="E97" s="315">
        <v>7484.083333333333</v>
      </c>
      <c r="F97" s="316">
        <v>7413.3666666666659</v>
      </c>
      <c r="G97" s="316">
        <v>7366.9833333333327</v>
      </c>
      <c r="H97" s="316">
        <v>7296.2666666666655</v>
      </c>
      <c r="I97" s="316">
        <v>7530.4666666666662</v>
      </c>
      <c r="J97" s="316">
        <v>7601.1833333333334</v>
      </c>
      <c r="K97" s="316">
        <v>7647.5666666666666</v>
      </c>
      <c r="L97" s="303">
        <v>7554.8</v>
      </c>
      <c r="M97" s="303">
        <v>7437.7</v>
      </c>
      <c r="N97" s="318">
        <v>2681200</v>
      </c>
      <c r="O97" s="319">
        <v>1.2384836127473191E-2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571.9</v>
      </c>
      <c r="E98" s="315">
        <v>575.68333333333328</v>
      </c>
      <c r="F98" s="316">
        <v>567.01666666666654</v>
      </c>
      <c r="G98" s="316">
        <v>562.13333333333321</v>
      </c>
      <c r="H98" s="316">
        <v>553.46666666666647</v>
      </c>
      <c r="I98" s="316">
        <v>580.56666666666661</v>
      </c>
      <c r="J98" s="316">
        <v>589.23333333333335</v>
      </c>
      <c r="K98" s="316">
        <v>594.11666666666667</v>
      </c>
      <c r="L98" s="303">
        <v>584.35</v>
      </c>
      <c r="M98" s="303">
        <v>570.79999999999995</v>
      </c>
      <c r="N98" s="318">
        <v>12013750</v>
      </c>
      <c r="O98" s="319">
        <v>-1.0806916426512969E-2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681.95</v>
      </c>
      <c r="E99" s="315">
        <v>687.06666666666661</v>
      </c>
      <c r="F99" s="316">
        <v>675.38333333333321</v>
      </c>
      <c r="G99" s="316">
        <v>668.81666666666661</v>
      </c>
      <c r="H99" s="316">
        <v>657.13333333333321</v>
      </c>
      <c r="I99" s="316">
        <v>693.63333333333321</v>
      </c>
      <c r="J99" s="316">
        <v>705.31666666666661</v>
      </c>
      <c r="K99" s="316">
        <v>711.88333333333321</v>
      </c>
      <c r="L99" s="303">
        <v>698.75</v>
      </c>
      <c r="M99" s="303">
        <v>680.5</v>
      </c>
      <c r="N99" s="318">
        <v>7482800</v>
      </c>
      <c r="O99" s="319">
        <v>-2.4263431542461003E-3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1085.3</v>
      </c>
      <c r="E100" s="315">
        <v>1075.2833333333331</v>
      </c>
      <c r="F100" s="316">
        <v>1061.7166666666662</v>
      </c>
      <c r="G100" s="316">
        <v>1038.1333333333332</v>
      </c>
      <c r="H100" s="316">
        <v>1024.5666666666664</v>
      </c>
      <c r="I100" s="316">
        <v>1098.8666666666661</v>
      </c>
      <c r="J100" s="316">
        <v>1112.4333333333332</v>
      </c>
      <c r="K100" s="316">
        <v>1136.016666666666</v>
      </c>
      <c r="L100" s="303">
        <v>1088.8499999999999</v>
      </c>
      <c r="M100" s="303">
        <v>1051.7</v>
      </c>
      <c r="N100" s="318">
        <v>1444200</v>
      </c>
      <c r="O100" s="319">
        <v>3.6606373815676142E-2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1625.3</v>
      </c>
      <c r="E101" s="315">
        <v>1625.2833333333335</v>
      </c>
      <c r="F101" s="316">
        <v>1610.5666666666671</v>
      </c>
      <c r="G101" s="316">
        <v>1595.8333333333335</v>
      </c>
      <c r="H101" s="316">
        <v>1581.116666666667</v>
      </c>
      <c r="I101" s="316">
        <v>1640.0166666666671</v>
      </c>
      <c r="J101" s="316">
        <v>1654.7333333333338</v>
      </c>
      <c r="K101" s="316">
        <v>1669.4666666666672</v>
      </c>
      <c r="L101" s="303">
        <v>1640</v>
      </c>
      <c r="M101" s="303">
        <v>1610.55</v>
      </c>
      <c r="N101" s="318">
        <v>1688800</v>
      </c>
      <c r="O101" s="319">
        <v>0.17670011148272019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158.30000000000001</v>
      </c>
      <c r="E102" s="315">
        <v>158.73333333333332</v>
      </c>
      <c r="F102" s="316">
        <v>155.76666666666665</v>
      </c>
      <c r="G102" s="316">
        <v>153.23333333333332</v>
      </c>
      <c r="H102" s="316">
        <v>150.26666666666665</v>
      </c>
      <c r="I102" s="316">
        <v>161.26666666666665</v>
      </c>
      <c r="J102" s="316">
        <v>164.23333333333329</v>
      </c>
      <c r="K102" s="316">
        <v>166.76666666666665</v>
      </c>
      <c r="L102" s="303">
        <v>161.69999999999999</v>
      </c>
      <c r="M102" s="303">
        <v>156.19999999999999</v>
      </c>
      <c r="N102" s="318">
        <v>22652000</v>
      </c>
      <c r="O102" s="319">
        <v>-1.9393939393939394E-2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75889.25</v>
      </c>
      <c r="E103" s="315">
        <v>75654.25</v>
      </c>
      <c r="F103" s="316">
        <v>75200.800000000003</v>
      </c>
      <c r="G103" s="316">
        <v>74512.350000000006</v>
      </c>
      <c r="H103" s="316">
        <v>74058.900000000009</v>
      </c>
      <c r="I103" s="316">
        <v>76342.7</v>
      </c>
      <c r="J103" s="316">
        <v>76796.150000000009</v>
      </c>
      <c r="K103" s="316">
        <v>77484.599999999991</v>
      </c>
      <c r="L103" s="303">
        <v>76107.7</v>
      </c>
      <c r="M103" s="303">
        <v>74965.8</v>
      </c>
      <c r="N103" s="318">
        <v>50360</v>
      </c>
      <c r="O103" s="319">
        <v>3.5870864886408927E-3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1212.7</v>
      </c>
      <c r="E104" s="315">
        <v>1215.5166666666667</v>
      </c>
      <c r="F104" s="316">
        <v>1197.4333333333334</v>
      </c>
      <c r="G104" s="316">
        <v>1182.1666666666667</v>
      </c>
      <c r="H104" s="316">
        <v>1164.0833333333335</v>
      </c>
      <c r="I104" s="316">
        <v>1230.7833333333333</v>
      </c>
      <c r="J104" s="316">
        <v>1248.8666666666668</v>
      </c>
      <c r="K104" s="316">
        <v>1264.1333333333332</v>
      </c>
      <c r="L104" s="303">
        <v>1233.5999999999999</v>
      </c>
      <c r="M104" s="303">
        <v>1200.25</v>
      </c>
      <c r="N104" s="318">
        <v>4731750</v>
      </c>
      <c r="O104" s="319">
        <v>6.4271255060728741E-2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42.05</v>
      </c>
      <c r="E105" s="315">
        <v>42.116666666666667</v>
      </c>
      <c r="F105" s="316">
        <v>41.433333333333337</v>
      </c>
      <c r="G105" s="316">
        <v>40.81666666666667</v>
      </c>
      <c r="H105" s="316">
        <v>40.13333333333334</v>
      </c>
      <c r="I105" s="316">
        <v>42.733333333333334</v>
      </c>
      <c r="J105" s="316">
        <v>43.416666666666657</v>
      </c>
      <c r="K105" s="316">
        <v>44.033333333333331</v>
      </c>
      <c r="L105" s="303">
        <v>42.8</v>
      </c>
      <c r="M105" s="303">
        <v>41.5</v>
      </c>
      <c r="N105" s="318">
        <v>63019000</v>
      </c>
      <c r="O105" s="319">
        <v>-3.6391993761372497E-2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4712.1000000000004</v>
      </c>
      <c r="E106" s="315">
        <v>4697.8833333333341</v>
      </c>
      <c r="F106" s="316">
        <v>4630.7666666666682</v>
      </c>
      <c r="G106" s="316">
        <v>4549.4333333333343</v>
      </c>
      <c r="H106" s="316">
        <v>4482.3166666666684</v>
      </c>
      <c r="I106" s="316">
        <v>4779.2166666666681</v>
      </c>
      <c r="J106" s="316">
        <v>4846.3333333333348</v>
      </c>
      <c r="K106" s="316">
        <v>4927.6666666666679</v>
      </c>
      <c r="L106" s="303">
        <v>4765</v>
      </c>
      <c r="M106" s="303">
        <v>4616.55</v>
      </c>
      <c r="N106" s="318">
        <v>817500</v>
      </c>
      <c r="O106" s="319">
        <v>2.701005025125628E-2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18314.95</v>
      </c>
      <c r="E107" s="315">
        <v>18417.216666666671</v>
      </c>
      <c r="F107" s="316">
        <v>18138.53333333334</v>
      </c>
      <c r="G107" s="316">
        <v>17962.116666666669</v>
      </c>
      <c r="H107" s="316">
        <v>17683.433333333338</v>
      </c>
      <c r="I107" s="316">
        <v>18593.633333333342</v>
      </c>
      <c r="J107" s="316">
        <v>18872.316666666669</v>
      </c>
      <c r="K107" s="316">
        <v>19048.733333333344</v>
      </c>
      <c r="L107" s="303">
        <v>18695.900000000001</v>
      </c>
      <c r="M107" s="303">
        <v>18240.8</v>
      </c>
      <c r="N107" s="318">
        <v>312700</v>
      </c>
      <c r="O107" s="319">
        <v>2.6255333114538891E-2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114.15</v>
      </c>
      <c r="E108" s="315">
        <v>115.05000000000001</v>
      </c>
      <c r="F108" s="316">
        <v>112.65000000000002</v>
      </c>
      <c r="G108" s="316">
        <v>111.15</v>
      </c>
      <c r="H108" s="316">
        <v>108.75000000000001</v>
      </c>
      <c r="I108" s="316">
        <v>116.55000000000003</v>
      </c>
      <c r="J108" s="316">
        <v>118.95</v>
      </c>
      <c r="K108" s="316">
        <v>120.45000000000003</v>
      </c>
      <c r="L108" s="303">
        <v>117.45</v>
      </c>
      <c r="M108" s="303">
        <v>113.55</v>
      </c>
      <c r="N108" s="318">
        <v>36146500</v>
      </c>
      <c r="O108" s="319">
        <v>2.1586820677901911E-2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98.9</v>
      </c>
      <c r="E109" s="315">
        <v>99.40000000000002</v>
      </c>
      <c r="F109" s="316">
        <v>97.600000000000037</v>
      </c>
      <c r="G109" s="316">
        <v>96.300000000000011</v>
      </c>
      <c r="H109" s="316">
        <v>94.500000000000028</v>
      </c>
      <c r="I109" s="316">
        <v>100.70000000000005</v>
      </c>
      <c r="J109" s="316">
        <v>102.50000000000003</v>
      </c>
      <c r="K109" s="316">
        <v>103.80000000000005</v>
      </c>
      <c r="L109" s="303">
        <v>101.2</v>
      </c>
      <c r="M109" s="303">
        <v>98.1</v>
      </c>
      <c r="N109" s="318">
        <v>69568500</v>
      </c>
      <c r="O109" s="319">
        <v>4.3965443503549737E-2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93.1</v>
      </c>
      <c r="E110" s="315">
        <v>93.283333333333317</v>
      </c>
      <c r="F110" s="316">
        <v>91.766666666666637</v>
      </c>
      <c r="G110" s="316">
        <v>90.433333333333323</v>
      </c>
      <c r="H110" s="316">
        <v>88.916666666666643</v>
      </c>
      <c r="I110" s="316">
        <v>94.616666666666632</v>
      </c>
      <c r="J110" s="316">
        <v>96.133333333333312</v>
      </c>
      <c r="K110" s="316">
        <v>97.466666666666626</v>
      </c>
      <c r="L110" s="303">
        <v>94.8</v>
      </c>
      <c r="M110" s="303">
        <v>91.95</v>
      </c>
      <c r="N110" s="318">
        <v>52221400</v>
      </c>
      <c r="O110" s="319">
        <v>-1.5674891146589261E-2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27568</v>
      </c>
      <c r="E111" s="315">
        <v>27700.083333333332</v>
      </c>
      <c r="F111" s="316">
        <v>27291.066666666666</v>
      </c>
      <c r="G111" s="316">
        <v>27014.133333333335</v>
      </c>
      <c r="H111" s="316">
        <v>26605.116666666669</v>
      </c>
      <c r="I111" s="316">
        <v>27977.016666666663</v>
      </c>
      <c r="J111" s="316">
        <v>28386.033333333333</v>
      </c>
      <c r="K111" s="316">
        <v>28662.96666666666</v>
      </c>
      <c r="L111" s="303">
        <v>28109.1</v>
      </c>
      <c r="M111" s="303">
        <v>27423.15</v>
      </c>
      <c r="N111" s="318">
        <v>72990</v>
      </c>
      <c r="O111" s="319">
        <v>-1.3781921361978111E-2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1430.55</v>
      </c>
      <c r="E112" s="315">
        <v>1435.6000000000001</v>
      </c>
      <c r="F112" s="316">
        <v>1411.2000000000003</v>
      </c>
      <c r="G112" s="316">
        <v>1391.8500000000001</v>
      </c>
      <c r="H112" s="316">
        <v>1367.4500000000003</v>
      </c>
      <c r="I112" s="316">
        <v>1454.9500000000003</v>
      </c>
      <c r="J112" s="316">
        <v>1479.3500000000004</v>
      </c>
      <c r="K112" s="316">
        <v>1498.7000000000003</v>
      </c>
      <c r="L112" s="303">
        <v>1460</v>
      </c>
      <c r="M112" s="303">
        <v>1416.25</v>
      </c>
      <c r="N112" s="318">
        <v>4378000</v>
      </c>
      <c r="O112" s="319">
        <v>-4.7511877969492371E-3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247.6</v>
      </c>
      <c r="E113" s="315">
        <v>248.70000000000002</v>
      </c>
      <c r="F113" s="316">
        <v>245.15000000000003</v>
      </c>
      <c r="G113" s="316">
        <v>242.70000000000002</v>
      </c>
      <c r="H113" s="316">
        <v>239.15000000000003</v>
      </c>
      <c r="I113" s="316">
        <v>251.15000000000003</v>
      </c>
      <c r="J113" s="316">
        <v>254.70000000000005</v>
      </c>
      <c r="K113" s="316">
        <v>257.15000000000003</v>
      </c>
      <c r="L113" s="303">
        <v>252.25</v>
      </c>
      <c r="M113" s="303">
        <v>246.25</v>
      </c>
      <c r="N113" s="318">
        <v>15807000</v>
      </c>
      <c r="O113" s="319">
        <v>1.718146718146718E-2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116.05</v>
      </c>
      <c r="E114" s="315">
        <v>116.18333333333334</v>
      </c>
      <c r="F114" s="316">
        <v>114.61666666666667</v>
      </c>
      <c r="G114" s="316">
        <v>113.18333333333334</v>
      </c>
      <c r="H114" s="316">
        <v>111.61666666666667</v>
      </c>
      <c r="I114" s="316">
        <v>117.61666666666667</v>
      </c>
      <c r="J114" s="316">
        <v>119.18333333333334</v>
      </c>
      <c r="K114" s="316">
        <v>120.61666666666667</v>
      </c>
      <c r="L114" s="303">
        <v>117.75</v>
      </c>
      <c r="M114" s="303">
        <v>114.75</v>
      </c>
      <c r="N114" s="318">
        <v>26753000</v>
      </c>
      <c r="O114" s="319">
        <v>2.3967726625533935E-2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1756.65</v>
      </c>
      <c r="E115" s="315">
        <v>1755.8166666666666</v>
      </c>
      <c r="F115" s="316">
        <v>1739.8833333333332</v>
      </c>
      <c r="G115" s="316">
        <v>1723.1166666666666</v>
      </c>
      <c r="H115" s="316">
        <v>1707.1833333333332</v>
      </c>
      <c r="I115" s="316">
        <v>1772.5833333333333</v>
      </c>
      <c r="J115" s="316">
        <v>1788.5166666666667</v>
      </c>
      <c r="K115" s="316">
        <v>1805.2833333333333</v>
      </c>
      <c r="L115" s="303">
        <v>1771.75</v>
      </c>
      <c r="M115" s="303">
        <v>1739.05</v>
      </c>
      <c r="N115" s="318">
        <v>3101500</v>
      </c>
      <c r="O115" s="319">
        <v>-2.5727608940344106E-3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33.35</v>
      </c>
      <c r="E116" s="315">
        <v>33.500000000000007</v>
      </c>
      <c r="F116" s="316">
        <v>32.800000000000011</v>
      </c>
      <c r="G116" s="316">
        <v>32.250000000000007</v>
      </c>
      <c r="H116" s="316">
        <v>31.550000000000011</v>
      </c>
      <c r="I116" s="316">
        <v>34.050000000000011</v>
      </c>
      <c r="J116" s="316">
        <v>34.750000000000014</v>
      </c>
      <c r="K116" s="316">
        <v>35.300000000000011</v>
      </c>
      <c r="L116" s="303">
        <v>34.200000000000003</v>
      </c>
      <c r="M116" s="303">
        <v>32.950000000000003</v>
      </c>
      <c r="N116" s="318">
        <v>133614000</v>
      </c>
      <c r="O116" s="319">
        <v>-0.14044748658698197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189.9</v>
      </c>
      <c r="E117" s="315">
        <v>190.7166666666667</v>
      </c>
      <c r="F117" s="316">
        <v>188.63333333333338</v>
      </c>
      <c r="G117" s="316">
        <v>187.36666666666667</v>
      </c>
      <c r="H117" s="316">
        <v>185.28333333333336</v>
      </c>
      <c r="I117" s="316">
        <v>191.98333333333341</v>
      </c>
      <c r="J117" s="316">
        <v>194.06666666666672</v>
      </c>
      <c r="K117" s="316">
        <v>195.33333333333343</v>
      </c>
      <c r="L117" s="303">
        <v>192.8</v>
      </c>
      <c r="M117" s="303">
        <v>189.45</v>
      </c>
      <c r="N117" s="318">
        <v>19488000</v>
      </c>
      <c r="O117" s="319">
        <v>-5.1586529102589061E-2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1288.2</v>
      </c>
      <c r="E118" s="315">
        <v>1288.5333333333333</v>
      </c>
      <c r="F118" s="316">
        <v>1269.0166666666667</v>
      </c>
      <c r="G118" s="316">
        <v>1249.8333333333333</v>
      </c>
      <c r="H118" s="316">
        <v>1230.3166666666666</v>
      </c>
      <c r="I118" s="316">
        <v>1307.7166666666667</v>
      </c>
      <c r="J118" s="316">
        <v>1327.2333333333331</v>
      </c>
      <c r="K118" s="316">
        <v>1346.4166666666667</v>
      </c>
      <c r="L118" s="303">
        <v>1308.05</v>
      </c>
      <c r="M118" s="303">
        <v>1269.3499999999999</v>
      </c>
      <c r="N118" s="318">
        <v>1939762</v>
      </c>
      <c r="O118" s="319">
        <v>-2.7942076279828677E-2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779.95</v>
      </c>
      <c r="E119" s="315">
        <v>780.75</v>
      </c>
      <c r="F119" s="316">
        <v>771.5</v>
      </c>
      <c r="G119" s="316">
        <v>763.05</v>
      </c>
      <c r="H119" s="316">
        <v>753.8</v>
      </c>
      <c r="I119" s="316">
        <v>789.2</v>
      </c>
      <c r="J119" s="316">
        <v>798.45</v>
      </c>
      <c r="K119" s="316">
        <v>806.90000000000009</v>
      </c>
      <c r="L119" s="303">
        <v>790</v>
      </c>
      <c r="M119" s="303">
        <v>772.3</v>
      </c>
      <c r="N119" s="318">
        <v>1771400</v>
      </c>
      <c r="O119" s="319">
        <v>-2.3430178069353328E-2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232.85</v>
      </c>
      <c r="E120" s="315">
        <v>232.5333333333333</v>
      </c>
      <c r="F120" s="316">
        <v>228.11666666666662</v>
      </c>
      <c r="G120" s="316">
        <v>223.38333333333333</v>
      </c>
      <c r="H120" s="316">
        <v>218.96666666666664</v>
      </c>
      <c r="I120" s="316">
        <v>237.26666666666659</v>
      </c>
      <c r="J120" s="316">
        <v>241.68333333333328</v>
      </c>
      <c r="K120" s="316">
        <v>246.41666666666657</v>
      </c>
      <c r="L120" s="303">
        <v>236.95</v>
      </c>
      <c r="M120" s="303">
        <v>227.8</v>
      </c>
      <c r="N120" s="318">
        <v>20683200</v>
      </c>
      <c r="O120" s="319">
        <v>0.1180652031720462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135.15</v>
      </c>
      <c r="E121" s="315">
        <v>135.4</v>
      </c>
      <c r="F121" s="316">
        <v>133.65</v>
      </c>
      <c r="G121" s="316">
        <v>132.15</v>
      </c>
      <c r="H121" s="316">
        <v>130.4</v>
      </c>
      <c r="I121" s="316">
        <v>136.9</v>
      </c>
      <c r="J121" s="316">
        <v>138.65</v>
      </c>
      <c r="K121" s="316">
        <v>140.15</v>
      </c>
      <c r="L121" s="303">
        <v>137.15</v>
      </c>
      <c r="M121" s="303">
        <v>133.9</v>
      </c>
      <c r="N121" s="318">
        <v>15426000</v>
      </c>
      <c r="O121" s="319">
        <v>-7.8824793980652091E-2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1990.2</v>
      </c>
      <c r="E122" s="315">
        <v>1995.9333333333334</v>
      </c>
      <c r="F122" s="316">
        <v>1976.8166666666668</v>
      </c>
      <c r="G122" s="316">
        <v>1963.4333333333334</v>
      </c>
      <c r="H122" s="316">
        <v>1944.3166666666668</v>
      </c>
      <c r="I122" s="316">
        <v>2009.3166666666668</v>
      </c>
      <c r="J122" s="316">
        <v>2028.4333333333336</v>
      </c>
      <c r="K122" s="316">
        <v>2041.8166666666668</v>
      </c>
      <c r="L122" s="303">
        <v>2015.05</v>
      </c>
      <c r="M122" s="303">
        <v>1982.55</v>
      </c>
      <c r="N122" s="318">
        <v>33193150</v>
      </c>
      <c r="O122" s="319">
        <v>-2.1209777832166234E-2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64.75</v>
      </c>
      <c r="E123" s="315">
        <v>64.55</v>
      </c>
      <c r="F123" s="316">
        <v>63.699999999999989</v>
      </c>
      <c r="G123" s="316">
        <v>62.649999999999991</v>
      </c>
      <c r="H123" s="316">
        <v>61.799999999999983</v>
      </c>
      <c r="I123" s="316">
        <v>65.599999999999994</v>
      </c>
      <c r="J123" s="316">
        <v>66.449999999999989</v>
      </c>
      <c r="K123" s="316">
        <v>67.5</v>
      </c>
      <c r="L123" s="303">
        <v>65.400000000000006</v>
      </c>
      <c r="M123" s="303">
        <v>63.5</v>
      </c>
      <c r="N123" s="318">
        <v>109250000</v>
      </c>
      <c r="O123" s="319">
        <v>-0.10029729306837741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898.25</v>
      </c>
      <c r="E124" s="315">
        <v>899.08333333333337</v>
      </c>
      <c r="F124" s="316">
        <v>889.66666666666674</v>
      </c>
      <c r="G124" s="316">
        <v>881.08333333333337</v>
      </c>
      <c r="H124" s="316">
        <v>871.66666666666674</v>
      </c>
      <c r="I124" s="316">
        <v>907.66666666666674</v>
      </c>
      <c r="J124" s="316">
        <v>917.08333333333348</v>
      </c>
      <c r="K124" s="316">
        <v>925.66666666666674</v>
      </c>
      <c r="L124" s="303">
        <v>908.5</v>
      </c>
      <c r="M124" s="303">
        <v>890.5</v>
      </c>
      <c r="N124" s="318">
        <v>6369750</v>
      </c>
      <c r="O124" s="319">
        <v>-5.7798979365431553E-2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278.14999999999998</v>
      </c>
      <c r="E125" s="315">
        <v>277.88333333333327</v>
      </c>
      <c r="F125" s="316">
        <v>275.31666666666655</v>
      </c>
      <c r="G125" s="316">
        <v>272.48333333333329</v>
      </c>
      <c r="H125" s="316">
        <v>269.91666666666657</v>
      </c>
      <c r="I125" s="316">
        <v>280.71666666666653</v>
      </c>
      <c r="J125" s="316">
        <v>283.28333333333325</v>
      </c>
      <c r="K125" s="316">
        <v>286.1166666666665</v>
      </c>
      <c r="L125" s="303">
        <v>280.45</v>
      </c>
      <c r="M125" s="303">
        <v>275.05</v>
      </c>
      <c r="N125" s="318">
        <v>76239000</v>
      </c>
      <c r="O125" s="319">
        <v>-4.0439510647938375E-2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23882.65</v>
      </c>
      <c r="E126" s="315">
        <v>23857.883333333331</v>
      </c>
      <c r="F126" s="316">
        <v>23777.416666666664</v>
      </c>
      <c r="G126" s="316">
        <v>23672.183333333334</v>
      </c>
      <c r="H126" s="316">
        <v>23591.716666666667</v>
      </c>
      <c r="I126" s="316">
        <v>23963.116666666661</v>
      </c>
      <c r="J126" s="316">
        <v>24043.583333333328</v>
      </c>
      <c r="K126" s="316">
        <v>24148.816666666658</v>
      </c>
      <c r="L126" s="303">
        <v>23938.35</v>
      </c>
      <c r="M126" s="303">
        <v>23752.65</v>
      </c>
      <c r="N126" s="318">
        <v>166750</v>
      </c>
      <c r="O126" s="319">
        <v>2.2065583818571866E-2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1577.65</v>
      </c>
      <c r="E127" s="315">
        <v>1572.9666666666669</v>
      </c>
      <c r="F127" s="316">
        <v>1560.9833333333338</v>
      </c>
      <c r="G127" s="316">
        <v>1544.3166666666668</v>
      </c>
      <c r="H127" s="316">
        <v>1532.3333333333337</v>
      </c>
      <c r="I127" s="316">
        <v>1589.6333333333339</v>
      </c>
      <c r="J127" s="316">
        <v>1601.616666666667</v>
      </c>
      <c r="K127" s="316">
        <v>1618.283333333334</v>
      </c>
      <c r="L127" s="303">
        <v>1584.95</v>
      </c>
      <c r="M127" s="303">
        <v>1556.3</v>
      </c>
      <c r="N127" s="318">
        <v>1481150</v>
      </c>
      <c r="O127" s="319">
        <v>-3.6493738819320214E-2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5489.1</v>
      </c>
      <c r="E128" s="315">
        <v>5509.3666666666659</v>
      </c>
      <c r="F128" s="316">
        <v>5453.7833333333319</v>
      </c>
      <c r="G128" s="316">
        <v>5418.4666666666662</v>
      </c>
      <c r="H128" s="316">
        <v>5362.8833333333323</v>
      </c>
      <c r="I128" s="316">
        <v>5544.6833333333316</v>
      </c>
      <c r="J128" s="316">
        <v>5600.2666666666655</v>
      </c>
      <c r="K128" s="316">
        <v>5635.5833333333312</v>
      </c>
      <c r="L128" s="303">
        <v>5564.95</v>
      </c>
      <c r="M128" s="303">
        <v>5474.05</v>
      </c>
      <c r="N128" s="318">
        <v>370375</v>
      </c>
      <c r="O128" s="319">
        <v>-4.9406480590311198E-2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1035.5</v>
      </c>
      <c r="E129" s="315">
        <v>1036</v>
      </c>
      <c r="F129" s="316">
        <v>1021.5</v>
      </c>
      <c r="G129" s="316">
        <v>1007.5</v>
      </c>
      <c r="H129" s="316">
        <v>993</v>
      </c>
      <c r="I129" s="316">
        <v>1050</v>
      </c>
      <c r="J129" s="316">
        <v>1064.5</v>
      </c>
      <c r="K129" s="316">
        <v>1078.5</v>
      </c>
      <c r="L129" s="303">
        <v>1050.5</v>
      </c>
      <c r="M129" s="303">
        <v>1022</v>
      </c>
      <c r="N129" s="318">
        <v>4713631</v>
      </c>
      <c r="O129" s="319">
        <v>-3.7129588112910193E-2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590.65</v>
      </c>
      <c r="E130" s="315">
        <v>590.31666666666661</v>
      </c>
      <c r="F130" s="316">
        <v>583.93333333333317</v>
      </c>
      <c r="G130" s="316">
        <v>577.21666666666658</v>
      </c>
      <c r="H130" s="316">
        <v>570.83333333333314</v>
      </c>
      <c r="I130" s="316">
        <v>597.03333333333319</v>
      </c>
      <c r="J130" s="316">
        <v>603.41666666666663</v>
      </c>
      <c r="K130" s="316">
        <v>610.13333333333321</v>
      </c>
      <c r="L130" s="303">
        <v>596.70000000000005</v>
      </c>
      <c r="M130" s="303">
        <v>583.6</v>
      </c>
      <c r="N130" s="318">
        <v>38491600</v>
      </c>
      <c r="O130" s="319">
        <v>-3.7931275806564489E-2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486.35</v>
      </c>
      <c r="E131" s="315">
        <v>487.56666666666666</v>
      </c>
      <c r="F131" s="316">
        <v>480.2833333333333</v>
      </c>
      <c r="G131" s="316">
        <v>474.21666666666664</v>
      </c>
      <c r="H131" s="316">
        <v>466.93333333333328</v>
      </c>
      <c r="I131" s="316">
        <v>493.63333333333333</v>
      </c>
      <c r="J131" s="316">
        <v>500.91666666666674</v>
      </c>
      <c r="K131" s="316">
        <v>506.98333333333335</v>
      </c>
      <c r="L131" s="303">
        <v>494.85</v>
      </c>
      <c r="M131" s="303">
        <v>481.5</v>
      </c>
      <c r="N131" s="318">
        <v>11580000</v>
      </c>
      <c r="O131" s="319">
        <v>7.3068893528183713E-3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483.2</v>
      </c>
      <c r="E132" s="315">
        <v>488.58333333333331</v>
      </c>
      <c r="F132" s="316">
        <v>475.16666666666663</v>
      </c>
      <c r="G132" s="316">
        <v>467.13333333333333</v>
      </c>
      <c r="H132" s="316">
        <v>453.71666666666664</v>
      </c>
      <c r="I132" s="316">
        <v>496.61666666666662</v>
      </c>
      <c r="J132" s="316">
        <v>510.03333333333325</v>
      </c>
      <c r="K132" s="316">
        <v>518.06666666666661</v>
      </c>
      <c r="L132" s="303">
        <v>502</v>
      </c>
      <c r="M132" s="303">
        <v>480.55</v>
      </c>
      <c r="N132" s="318">
        <v>8162000</v>
      </c>
      <c r="O132" s="319">
        <v>3.5261288685946218E-2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599.95000000000005</v>
      </c>
      <c r="E133" s="315">
        <v>600.98333333333323</v>
      </c>
      <c r="F133" s="316">
        <v>593.31666666666649</v>
      </c>
      <c r="G133" s="316">
        <v>586.68333333333328</v>
      </c>
      <c r="H133" s="316">
        <v>579.01666666666654</v>
      </c>
      <c r="I133" s="316">
        <v>607.61666666666645</v>
      </c>
      <c r="J133" s="316">
        <v>615.28333333333319</v>
      </c>
      <c r="K133" s="316">
        <v>621.9166666666664</v>
      </c>
      <c r="L133" s="303">
        <v>608.65</v>
      </c>
      <c r="M133" s="303">
        <v>594.35</v>
      </c>
      <c r="N133" s="318">
        <v>12603600</v>
      </c>
      <c r="O133" s="319">
        <v>-2.3430962343096235E-2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183.4</v>
      </c>
      <c r="E134" s="315">
        <v>184.51666666666665</v>
      </c>
      <c r="F134" s="316">
        <v>180.08333333333331</v>
      </c>
      <c r="G134" s="316">
        <v>176.76666666666665</v>
      </c>
      <c r="H134" s="316">
        <v>172.33333333333331</v>
      </c>
      <c r="I134" s="316">
        <v>187.83333333333331</v>
      </c>
      <c r="J134" s="316">
        <v>192.26666666666665</v>
      </c>
      <c r="K134" s="316">
        <v>195.58333333333331</v>
      </c>
      <c r="L134" s="303">
        <v>188.95</v>
      </c>
      <c r="M134" s="303">
        <v>181.2</v>
      </c>
      <c r="N134" s="318">
        <v>72293100</v>
      </c>
      <c r="O134" s="319">
        <v>-5.6605177030645638E-2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76.650000000000006</v>
      </c>
      <c r="E135" s="315">
        <v>77.266666666666666</v>
      </c>
      <c r="F135" s="316">
        <v>75.733333333333334</v>
      </c>
      <c r="G135" s="316">
        <v>74.816666666666663</v>
      </c>
      <c r="H135" s="316">
        <v>73.283333333333331</v>
      </c>
      <c r="I135" s="316">
        <v>78.183333333333337</v>
      </c>
      <c r="J135" s="316">
        <v>79.716666666666669</v>
      </c>
      <c r="K135" s="316">
        <v>80.63333333333334</v>
      </c>
      <c r="L135" s="303">
        <v>78.8</v>
      </c>
      <c r="M135" s="303">
        <v>76.349999999999994</v>
      </c>
      <c r="N135" s="318">
        <v>105151500</v>
      </c>
      <c r="O135" s="319">
        <v>-8.9789635710620834E-4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633</v>
      </c>
      <c r="E136" s="315">
        <v>631.73333333333335</v>
      </c>
      <c r="F136" s="316">
        <v>623.01666666666665</v>
      </c>
      <c r="G136" s="316">
        <v>613.0333333333333</v>
      </c>
      <c r="H136" s="316">
        <v>604.31666666666661</v>
      </c>
      <c r="I136" s="316">
        <v>641.7166666666667</v>
      </c>
      <c r="J136" s="316">
        <v>650.43333333333339</v>
      </c>
      <c r="K136" s="316">
        <v>660.41666666666674</v>
      </c>
      <c r="L136" s="303">
        <v>640.45000000000005</v>
      </c>
      <c r="M136" s="303">
        <v>621.75</v>
      </c>
      <c r="N136" s="318">
        <v>40262800</v>
      </c>
      <c r="O136" s="319">
        <v>5.0692801622169653E-4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2934.1</v>
      </c>
      <c r="E137" s="315">
        <v>2937.9</v>
      </c>
      <c r="F137" s="316">
        <v>2917.9</v>
      </c>
      <c r="G137" s="316">
        <v>2901.7</v>
      </c>
      <c r="H137" s="316">
        <v>2881.7</v>
      </c>
      <c r="I137" s="316">
        <v>2954.1000000000004</v>
      </c>
      <c r="J137" s="316">
        <v>2974.1000000000004</v>
      </c>
      <c r="K137" s="316">
        <v>2990.3000000000006</v>
      </c>
      <c r="L137" s="303">
        <v>2957.9</v>
      </c>
      <c r="M137" s="303">
        <v>2921.7</v>
      </c>
      <c r="N137" s="318">
        <v>5611800</v>
      </c>
      <c r="O137" s="319">
        <v>-3.0023334197562871E-2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967.9</v>
      </c>
      <c r="E138" s="315">
        <v>961.48333333333323</v>
      </c>
      <c r="F138" s="316">
        <v>952.16666666666652</v>
      </c>
      <c r="G138" s="316">
        <v>936.43333333333328</v>
      </c>
      <c r="H138" s="316">
        <v>927.11666666666656</v>
      </c>
      <c r="I138" s="316">
        <v>977.21666666666647</v>
      </c>
      <c r="J138" s="316">
        <v>986.5333333333333</v>
      </c>
      <c r="K138" s="316">
        <v>1002.2666666666664</v>
      </c>
      <c r="L138" s="303">
        <v>970.8</v>
      </c>
      <c r="M138" s="303">
        <v>945.75</v>
      </c>
      <c r="N138" s="318">
        <v>11450400</v>
      </c>
      <c r="O138" s="319">
        <v>3.7512232249646622E-2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1541.3</v>
      </c>
      <c r="E139" s="315">
        <v>1542.1499999999999</v>
      </c>
      <c r="F139" s="316">
        <v>1528.9499999999998</v>
      </c>
      <c r="G139" s="316">
        <v>1516.6</v>
      </c>
      <c r="H139" s="316">
        <v>1503.3999999999999</v>
      </c>
      <c r="I139" s="316">
        <v>1554.4999999999998</v>
      </c>
      <c r="J139" s="316">
        <v>1567.7</v>
      </c>
      <c r="K139" s="316">
        <v>1580.0499999999997</v>
      </c>
      <c r="L139" s="303">
        <v>1555.35</v>
      </c>
      <c r="M139" s="303">
        <v>1529.8</v>
      </c>
      <c r="N139" s="318">
        <v>6058500</v>
      </c>
      <c r="O139" s="319">
        <v>-4.8047308118763093E-3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2765.15</v>
      </c>
      <c r="E140" s="315">
        <v>2774.5500000000006</v>
      </c>
      <c r="F140" s="316">
        <v>2741.1500000000015</v>
      </c>
      <c r="G140" s="316">
        <v>2717.150000000001</v>
      </c>
      <c r="H140" s="316">
        <v>2683.7500000000018</v>
      </c>
      <c r="I140" s="316">
        <v>2798.5500000000011</v>
      </c>
      <c r="J140" s="316">
        <v>2831.95</v>
      </c>
      <c r="K140" s="316">
        <v>2855.9500000000007</v>
      </c>
      <c r="L140" s="303">
        <v>2807.95</v>
      </c>
      <c r="M140" s="303">
        <v>2750.55</v>
      </c>
      <c r="N140" s="318">
        <v>826750</v>
      </c>
      <c r="O140" s="319">
        <v>1.2553582363747704E-2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318.10000000000002</v>
      </c>
      <c r="E141" s="315">
        <v>318.16666666666669</v>
      </c>
      <c r="F141" s="316">
        <v>313.33333333333337</v>
      </c>
      <c r="G141" s="316">
        <v>308.56666666666666</v>
      </c>
      <c r="H141" s="316">
        <v>303.73333333333335</v>
      </c>
      <c r="I141" s="316">
        <v>322.93333333333339</v>
      </c>
      <c r="J141" s="316">
        <v>327.76666666666677</v>
      </c>
      <c r="K141" s="316">
        <v>332.53333333333342</v>
      </c>
      <c r="L141" s="303">
        <v>323</v>
      </c>
      <c r="M141" s="303">
        <v>313.39999999999998</v>
      </c>
      <c r="N141" s="318">
        <v>3750000</v>
      </c>
      <c r="O141" s="319">
        <v>-4.0675364543361472E-2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486.05</v>
      </c>
      <c r="E142" s="315">
        <v>486.36666666666662</v>
      </c>
      <c r="F142" s="316">
        <v>481.53333333333325</v>
      </c>
      <c r="G142" s="316">
        <v>477.01666666666665</v>
      </c>
      <c r="H142" s="316">
        <v>472.18333333333328</v>
      </c>
      <c r="I142" s="316">
        <v>490.88333333333321</v>
      </c>
      <c r="J142" s="316">
        <v>495.71666666666658</v>
      </c>
      <c r="K142" s="316">
        <v>500.23333333333318</v>
      </c>
      <c r="L142" s="303">
        <v>491.2</v>
      </c>
      <c r="M142" s="303">
        <v>481.85</v>
      </c>
      <c r="N142" s="318">
        <v>4573800</v>
      </c>
      <c r="O142" s="319">
        <v>-5.4794520547945206E-3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1145.7</v>
      </c>
      <c r="E143" s="315">
        <v>1153.6166666666668</v>
      </c>
      <c r="F143" s="316">
        <v>1133.0833333333335</v>
      </c>
      <c r="G143" s="316">
        <v>1120.4666666666667</v>
      </c>
      <c r="H143" s="316">
        <v>1099.9333333333334</v>
      </c>
      <c r="I143" s="316">
        <v>1166.2333333333336</v>
      </c>
      <c r="J143" s="316">
        <v>1186.7666666666669</v>
      </c>
      <c r="K143" s="316">
        <v>1199.3833333333337</v>
      </c>
      <c r="L143" s="303">
        <v>1174.1500000000001</v>
      </c>
      <c r="M143" s="303">
        <v>1141</v>
      </c>
      <c r="N143" s="318">
        <v>1640800</v>
      </c>
      <c r="O143" s="319">
        <v>8.7198515769944335E-2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5141.55</v>
      </c>
      <c r="E144" s="315">
        <v>5130.0333333333328</v>
      </c>
      <c r="F144" s="316">
        <v>5091.5666666666657</v>
      </c>
      <c r="G144" s="316">
        <v>5041.583333333333</v>
      </c>
      <c r="H144" s="316">
        <v>5003.1166666666659</v>
      </c>
      <c r="I144" s="316">
        <v>5180.0166666666655</v>
      </c>
      <c r="J144" s="316">
        <v>5218.4833333333327</v>
      </c>
      <c r="K144" s="316">
        <v>5268.4666666666653</v>
      </c>
      <c r="L144" s="303">
        <v>5168.5</v>
      </c>
      <c r="M144" s="303">
        <v>5080.05</v>
      </c>
      <c r="N144" s="318">
        <v>1390000</v>
      </c>
      <c r="O144" s="319">
        <v>1.4006419608987453E-2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455.8</v>
      </c>
      <c r="E145" s="315">
        <v>453.36666666666662</v>
      </c>
      <c r="F145" s="316">
        <v>447.68333333333322</v>
      </c>
      <c r="G145" s="316">
        <v>439.56666666666661</v>
      </c>
      <c r="H145" s="316">
        <v>433.88333333333321</v>
      </c>
      <c r="I145" s="316">
        <v>461.48333333333323</v>
      </c>
      <c r="J145" s="316">
        <v>467.16666666666663</v>
      </c>
      <c r="K145" s="316">
        <v>475.28333333333325</v>
      </c>
      <c r="L145" s="303">
        <v>459.05</v>
      </c>
      <c r="M145" s="303">
        <v>445.25</v>
      </c>
      <c r="N145" s="318">
        <v>20594600</v>
      </c>
      <c r="O145" s="319">
        <v>1.5317567134525412E-2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160.55000000000001</v>
      </c>
      <c r="E146" s="315">
        <v>161.45000000000002</v>
      </c>
      <c r="F146" s="316">
        <v>158.45000000000005</v>
      </c>
      <c r="G146" s="316">
        <v>156.35000000000002</v>
      </c>
      <c r="H146" s="316">
        <v>153.35000000000005</v>
      </c>
      <c r="I146" s="316">
        <v>163.55000000000004</v>
      </c>
      <c r="J146" s="316">
        <v>166.54999999999998</v>
      </c>
      <c r="K146" s="316">
        <v>168.65000000000003</v>
      </c>
      <c r="L146" s="303">
        <v>164.45</v>
      </c>
      <c r="M146" s="303">
        <v>159.35</v>
      </c>
      <c r="N146" s="318">
        <v>82763800</v>
      </c>
      <c r="O146" s="319">
        <v>-5.7673302273048142E-2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816.55</v>
      </c>
      <c r="E147" s="315">
        <v>816.88333333333333</v>
      </c>
      <c r="F147" s="316">
        <v>809.91666666666663</v>
      </c>
      <c r="G147" s="316">
        <v>803.2833333333333</v>
      </c>
      <c r="H147" s="316">
        <v>796.31666666666661</v>
      </c>
      <c r="I147" s="316">
        <v>823.51666666666665</v>
      </c>
      <c r="J147" s="316">
        <v>830.48333333333335</v>
      </c>
      <c r="K147" s="316">
        <v>837.11666666666667</v>
      </c>
      <c r="L147" s="303">
        <v>823.85</v>
      </c>
      <c r="M147" s="303">
        <v>810.25</v>
      </c>
      <c r="N147" s="318">
        <v>2618000</v>
      </c>
      <c r="O147" s="319">
        <v>-8.5255066387141865E-2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385.55</v>
      </c>
      <c r="E148" s="315">
        <v>386.43333333333334</v>
      </c>
      <c r="F148" s="316">
        <v>382.36666666666667</v>
      </c>
      <c r="G148" s="316">
        <v>379.18333333333334</v>
      </c>
      <c r="H148" s="316">
        <v>375.11666666666667</v>
      </c>
      <c r="I148" s="316">
        <v>389.61666666666667</v>
      </c>
      <c r="J148" s="316">
        <v>393.68333333333339</v>
      </c>
      <c r="K148" s="316">
        <v>396.86666666666667</v>
      </c>
      <c r="L148" s="303">
        <v>390.5</v>
      </c>
      <c r="M148" s="303">
        <v>383.25</v>
      </c>
      <c r="N148" s="318">
        <v>31459200</v>
      </c>
      <c r="O148" s="319">
        <v>8.1441514812175507E-4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218.25</v>
      </c>
      <c r="E149" s="315">
        <v>219.33333333333334</v>
      </c>
      <c r="F149" s="316">
        <v>215.26666666666668</v>
      </c>
      <c r="G149" s="316">
        <v>212.28333333333333</v>
      </c>
      <c r="H149" s="316">
        <v>208.21666666666667</v>
      </c>
      <c r="I149" s="316">
        <v>222.31666666666669</v>
      </c>
      <c r="J149" s="316">
        <v>226.38333333333335</v>
      </c>
      <c r="K149" s="316">
        <v>229.3666666666667</v>
      </c>
      <c r="L149" s="303">
        <v>223.4</v>
      </c>
      <c r="M149" s="303">
        <v>216.35</v>
      </c>
      <c r="N149" s="318">
        <v>30885000</v>
      </c>
      <c r="O149" s="319">
        <v>-1.8121125417262757E-2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44195</v>
      </c>
    </row>
    <row r="7" spans="1:15">
      <c r="A7"/>
    </row>
    <row r="8" spans="1:15" ht="28.5" customHeight="1">
      <c r="A8" s="681" t="s">
        <v>16</v>
      </c>
      <c r="B8" s="682" t="s">
        <v>18</v>
      </c>
      <c r="C8" s="680" t="s">
        <v>19</v>
      </c>
      <c r="D8" s="680" t="s">
        <v>20</v>
      </c>
      <c r="E8" s="680" t="s">
        <v>21</v>
      </c>
      <c r="F8" s="680"/>
      <c r="G8" s="680"/>
      <c r="H8" s="680" t="s">
        <v>22</v>
      </c>
      <c r="I8" s="680"/>
      <c r="J8" s="680"/>
      <c r="K8" s="273"/>
      <c r="L8" s="281"/>
      <c r="M8" s="281"/>
    </row>
    <row r="9" spans="1:15" ht="36" customHeight="1">
      <c r="A9" s="676"/>
      <c r="B9" s="678"/>
      <c r="C9" s="683" t="s">
        <v>23</v>
      </c>
      <c r="D9" s="683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13932.6</v>
      </c>
      <c r="D10" s="302">
        <v>13920.033333333333</v>
      </c>
      <c r="E10" s="302">
        <v>13872.466666666665</v>
      </c>
      <c r="F10" s="302">
        <v>13812.333333333332</v>
      </c>
      <c r="G10" s="302">
        <v>13764.766666666665</v>
      </c>
      <c r="H10" s="302">
        <v>13980.166666666666</v>
      </c>
      <c r="I10" s="302">
        <v>14027.733333333332</v>
      </c>
      <c r="J10" s="302">
        <v>14087.866666666667</v>
      </c>
      <c r="K10" s="301">
        <v>13967.6</v>
      </c>
      <c r="L10" s="301">
        <v>13859.9</v>
      </c>
      <c r="M10" s="306"/>
    </row>
    <row r="11" spans="1:15">
      <c r="A11" s="300">
        <v>2</v>
      </c>
      <c r="B11" s="276" t="s">
        <v>220</v>
      </c>
      <c r="C11" s="303">
        <v>31322.5</v>
      </c>
      <c r="D11" s="278">
        <v>31228.149999999998</v>
      </c>
      <c r="E11" s="278">
        <v>31096.949999999997</v>
      </c>
      <c r="F11" s="278">
        <v>30871.399999999998</v>
      </c>
      <c r="G11" s="278">
        <v>30740.199999999997</v>
      </c>
      <c r="H11" s="278">
        <v>31453.699999999997</v>
      </c>
      <c r="I11" s="278">
        <v>31584.9</v>
      </c>
      <c r="J11" s="278">
        <v>31810.449999999997</v>
      </c>
      <c r="K11" s="303">
        <v>31359.35</v>
      </c>
      <c r="L11" s="303">
        <v>31002.6</v>
      </c>
      <c r="M11" s="306"/>
    </row>
    <row r="12" spans="1:15">
      <c r="A12" s="300">
        <v>3</v>
      </c>
      <c r="B12" s="284" t="s">
        <v>221</v>
      </c>
      <c r="C12" s="303">
        <v>1621.2</v>
      </c>
      <c r="D12" s="278">
        <v>1630.7</v>
      </c>
      <c r="E12" s="278">
        <v>1608.2</v>
      </c>
      <c r="F12" s="278">
        <v>1595.2</v>
      </c>
      <c r="G12" s="278">
        <v>1572.7</v>
      </c>
      <c r="H12" s="278">
        <v>1643.7</v>
      </c>
      <c r="I12" s="278">
        <v>1666.2</v>
      </c>
      <c r="J12" s="278">
        <v>1679.2</v>
      </c>
      <c r="K12" s="303">
        <v>1653.2</v>
      </c>
      <c r="L12" s="303">
        <v>1617.7</v>
      </c>
      <c r="M12" s="306"/>
    </row>
    <row r="13" spans="1:15">
      <c r="A13" s="300">
        <v>4</v>
      </c>
      <c r="B13" s="276" t="s">
        <v>222</v>
      </c>
      <c r="C13" s="303">
        <v>3645.45</v>
      </c>
      <c r="D13" s="278">
        <v>3646.4499999999994</v>
      </c>
      <c r="E13" s="278">
        <v>3618.4499999999989</v>
      </c>
      <c r="F13" s="278">
        <v>3591.4499999999994</v>
      </c>
      <c r="G13" s="278">
        <v>3563.4499999999989</v>
      </c>
      <c r="H13" s="278">
        <v>3673.4499999999989</v>
      </c>
      <c r="I13" s="278">
        <v>3701.45</v>
      </c>
      <c r="J13" s="278">
        <v>3728.4499999999989</v>
      </c>
      <c r="K13" s="303">
        <v>3674.45</v>
      </c>
      <c r="L13" s="303">
        <v>3619.45</v>
      </c>
      <c r="M13" s="306"/>
    </row>
    <row r="14" spans="1:15">
      <c r="A14" s="300">
        <v>5</v>
      </c>
      <c r="B14" s="276" t="s">
        <v>223</v>
      </c>
      <c r="C14" s="303">
        <v>24274.05</v>
      </c>
      <c r="D14" s="278">
        <v>24262.850000000002</v>
      </c>
      <c r="E14" s="278">
        <v>24101.500000000004</v>
      </c>
      <c r="F14" s="278">
        <v>23928.95</v>
      </c>
      <c r="G14" s="278">
        <v>23767.600000000002</v>
      </c>
      <c r="H14" s="278">
        <v>24435.400000000005</v>
      </c>
      <c r="I14" s="278">
        <v>24596.750000000004</v>
      </c>
      <c r="J14" s="278">
        <v>24769.300000000007</v>
      </c>
      <c r="K14" s="303">
        <v>24424.2</v>
      </c>
      <c r="L14" s="303">
        <v>24090.3</v>
      </c>
      <c r="M14" s="306"/>
    </row>
    <row r="15" spans="1:15">
      <c r="A15" s="300">
        <v>6</v>
      </c>
      <c r="B15" s="276" t="s">
        <v>224</v>
      </c>
      <c r="C15" s="303">
        <v>2783.15</v>
      </c>
      <c r="D15" s="278">
        <v>2791.5</v>
      </c>
      <c r="E15" s="278">
        <v>2759.35</v>
      </c>
      <c r="F15" s="278">
        <v>2735.5499999999997</v>
      </c>
      <c r="G15" s="278">
        <v>2703.3999999999996</v>
      </c>
      <c r="H15" s="278">
        <v>2815.3</v>
      </c>
      <c r="I15" s="278">
        <v>2847.45</v>
      </c>
      <c r="J15" s="278">
        <v>2871.2500000000005</v>
      </c>
      <c r="K15" s="303">
        <v>2823.65</v>
      </c>
      <c r="L15" s="303">
        <v>2767.7</v>
      </c>
      <c r="M15" s="306"/>
    </row>
    <row r="16" spans="1:15">
      <c r="A16" s="300">
        <v>7</v>
      </c>
      <c r="B16" s="276" t="s">
        <v>225</v>
      </c>
      <c r="C16" s="303">
        <v>5814.15</v>
      </c>
      <c r="D16" s="278">
        <v>5820.55</v>
      </c>
      <c r="E16" s="278">
        <v>5764.4500000000007</v>
      </c>
      <c r="F16" s="278">
        <v>5714.7500000000009</v>
      </c>
      <c r="G16" s="278">
        <v>5658.6500000000015</v>
      </c>
      <c r="H16" s="278">
        <v>5870.25</v>
      </c>
      <c r="I16" s="278">
        <v>5926.35</v>
      </c>
      <c r="J16" s="278">
        <v>5976.0499999999993</v>
      </c>
      <c r="K16" s="303">
        <v>5876.65</v>
      </c>
      <c r="L16" s="303">
        <v>5770.85</v>
      </c>
      <c r="M16" s="306"/>
    </row>
    <row r="17" spans="1:13">
      <c r="A17" s="300">
        <v>8</v>
      </c>
      <c r="B17" s="276" t="s">
        <v>802</v>
      </c>
      <c r="C17" s="276">
        <v>1227.45</v>
      </c>
      <c r="D17" s="278">
        <v>1226.4166666666667</v>
      </c>
      <c r="E17" s="278">
        <v>1205.0333333333335</v>
      </c>
      <c r="F17" s="278">
        <v>1182.6166666666668</v>
      </c>
      <c r="G17" s="278">
        <v>1161.2333333333336</v>
      </c>
      <c r="H17" s="278">
        <v>1248.8333333333335</v>
      </c>
      <c r="I17" s="278">
        <v>1270.2166666666667</v>
      </c>
      <c r="J17" s="278">
        <v>1292.6333333333334</v>
      </c>
      <c r="K17" s="276">
        <v>1247.8</v>
      </c>
      <c r="L17" s="276">
        <v>1204</v>
      </c>
      <c r="M17" s="276">
        <v>2.5487799999999998</v>
      </c>
    </row>
    <row r="18" spans="1:13">
      <c r="A18" s="300">
        <v>9</v>
      </c>
      <c r="B18" s="276" t="s">
        <v>295</v>
      </c>
      <c r="C18" s="276">
        <v>15701.9</v>
      </c>
      <c r="D18" s="278">
        <v>15733.933333333334</v>
      </c>
      <c r="E18" s="278">
        <v>15567.966666666669</v>
      </c>
      <c r="F18" s="278">
        <v>15434.033333333335</v>
      </c>
      <c r="G18" s="278">
        <v>15268.066666666669</v>
      </c>
      <c r="H18" s="278">
        <v>15867.866666666669</v>
      </c>
      <c r="I18" s="278">
        <v>16033.833333333336</v>
      </c>
      <c r="J18" s="278">
        <v>16167.766666666668</v>
      </c>
      <c r="K18" s="276">
        <v>15899.9</v>
      </c>
      <c r="L18" s="276">
        <v>15600</v>
      </c>
      <c r="M18" s="276">
        <v>9.9330000000000002E-2</v>
      </c>
    </row>
    <row r="19" spans="1:13">
      <c r="A19" s="300">
        <v>10</v>
      </c>
      <c r="B19" s="276" t="s">
        <v>227</v>
      </c>
      <c r="C19" s="276">
        <v>84.25</v>
      </c>
      <c r="D19" s="278">
        <v>84.850000000000009</v>
      </c>
      <c r="E19" s="278">
        <v>83.100000000000023</v>
      </c>
      <c r="F19" s="278">
        <v>81.950000000000017</v>
      </c>
      <c r="G19" s="278">
        <v>80.200000000000031</v>
      </c>
      <c r="H19" s="278">
        <v>86.000000000000014</v>
      </c>
      <c r="I19" s="278">
        <v>87.749999999999986</v>
      </c>
      <c r="J19" s="278">
        <v>88.9</v>
      </c>
      <c r="K19" s="276">
        <v>86.6</v>
      </c>
      <c r="L19" s="276">
        <v>83.7</v>
      </c>
      <c r="M19" s="276">
        <v>17.696269999999998</v>
      </c>
    </row>
    <row r="20" spans="1:13">
      <c r="A20" s="300">
        <v>11</v>
      </c>
      <c r="B20" s="276" t="s">
        <v>228</v>
      </c>
      <c r="C20" s="276">
        <v>165.15</v>
      </c>
      <c r="D20" s="278">
        <v>164.13333333333333</v>
      </c>
      <c r="E20" s="278">
        <v>162.11666666666665</v>
      </c>
      <c r="F20" s="278">
        <v>159.08333333333331</v>
      </c>
      <c r="G20" s="278">
        <v>157.06666666666663</v>
      </c>
      <c r="H20" s="278">
        <v>167.16666666666666</v>
      </c>
      <c r="I20" s="278">
        <v>169.18333333333331</v>
      </c>
      <c r="J20" s="278">
        <v>172.21666666666667</v>
      </c>
      <c r="K20" s="276">
        <v>166.15</v>
      </c>
      <c r="L20" s="276">
        <v>161.1</v>
      </c>
      <c r="M20" s="276">
        <v>10.818210000000001</v>
      </c>
    </row>
    <row r="21" spans="1:13">
      <c r="A21" s="300">
        <v>12</v>
      </c>
      <c r="B21" s="276" t="s">
        <v>38</v>
      </c>
      <c r="C21" s="276">
        <v>1616.75</v>
      </c>
      <c r="D21" s="278">
        <v>1618.3499999999997</v>
      </c>
      <c r="E21" s="278">
        <v>1603.9999999999993</v>
      </c>
      <c r="F21" s="278">
        <v>1591.2499999999995</v>
      </c>
      <c r="G21" s="278">
        <v>1576.8999999999992</v>
      </c>
      <c r="H21" s="278">
        <v>1631.0999999999995</v>
      </c>
      <c r="I21" s="278">
        <v>1645.4499999999998</v>
      </c>
      <c r="J21" s="278">
        <v>1658.1999999999996</v>
      </c>
      <c r="K21" s="276">
        <v>1632.7</v>
      </c>
      <c r="L21" s="276">
        <v>1605.6</v>
      </c>
      <c r="M21" s="276">
        <v>8.0364500000000003</v>
      </c>
    </row>
    <row r="22" spans="1:13">
      <c r="A22" s="300">
        <v>13</v>
      </c>
      <c r="B22" s="276" t="s">
        <v>296</v>
      </c>
      <c r="C22" s="276">
        <v>374.6</v>
      </c>
      <c r="D22" s="278">
        <v>372.35000000000008</v>
      </c>
      <c r="E22" s="278">
        <v>366.40000000000015</v>
      </c>
      <c r="F22" s="278">
        <v>358.20000000000005</v>
      </c>
      <c r="G22" s="278">
        <v>352.25000000000011</v>
      </c>
      <c r="H22" s="278">
        <v>380.55000000000018</v>
      </c>
      <c r="I22" s="278">
        <v>386.50000000000011</v>
      </c>
      <c r="J22" s="278">
        <v>394.70000000000022</v>
      </c>
      <c r="K22" s="276">
        <v>378.3</v>
      </c>
      <c r="L22" s="276">
        <v>364.15</v>
      </c>
      <c r="M22" s="276">
        <v>16.69951</v>
      </c>
    </row>
    <row r="23" spans="1:13">
      <c r="A23" s="300">
        <v>14</v>
      </c>
      <c r="B23" s="276" t="s">
        <v>41</v>
      </c>
      <c r="C23" s="276">
        <v>483.4</v>
      </c>
      <c r="D23" s="278">
        <v>483.81666666666666</v>
      </c>
      <c r="E23" s="278">
        <v>477.7833333333333</v>
      </c>
      <c r="F23" s="278">
        <v>472.16666666666663</v>
      </c>
      <c r="G23" s="278">
        <v>466.13333333333327</v>
      </c>
      <c r="H23" s="278">
        <v>489.43333333333334</v>
      </c>
      <c r="I23" s="278">
        <v>495.46666666666675</v>
      </c>
      <c r="J23" s="278">
        <v>501.08333333333337</v>
      </c>
      <c r="K23" s="276">
        <v>489.85</v>
      </c>
      <c r="L23" s="276">
        <v>478.2</v>
      </c>
      <c r="M23" s="276">
        <v>58.668370000000003</v>
      </c>
    </row>
    <row r="24" spans="1:13">
      <c r="A24" s="300">
        <v>15</v>
      </c>
      <c r="B24" s="276" t="s">
        <v>43</v>
      </c>
      <c r="C24" s="276">
        <v>50.45</v>
      </c>
      <c r="D24" s="278">
        <v>50</v>
      </c>
      <c r="E24" s="278">
        <v>48.2</v>
      </c>
      <c r="F24" s="278">
        <v>45.95</v>
      </c>
      <c r="G24" s="278">
        <v>44.150000000000006</v>
      </c>
      <c r="H24" s="278">
        <v>52.25</v>
      </c>
      <c r="I24" s="278">
        <v>54.05</v>
      </c>
      <c r="J24" s="278">
        <v>56.3</v>
      </c>
      <c r="K24" s="276">
        <v>51.8</v>
      </c>
      <c r="L24" s="276">
        <v>47.75</v>
      </c>
      <c r="M24" s="276">
        <v>137.85576</v>
      </c>
    </row>
    <row r="25" spans="1:13">
      <c r="A25" s="300">
        <v>16</v>
      </c>
      <c r="B25" s="276" t="s">
        <v>298</v>
      </c>
      <c r="C25" s="276">
        <v>429.15</v>
      </c>
      <c r="D25" s="278">
        <v>430.79999999999995</v>
      </c>
      <c r="E25" s="278">
        <v>420.64999999999992</v>
      </c>
      <c r="F25" s="278">
        <v>412.15</v>
      </c>
      <c r="G25" s="278">
        <v>401.99999999999994</v>
      </c>
      <c r="H25" s="278">
        <v>439.2999999999999</v>
      </c>
      <c r="I25" s="278">
        <v>449.45</v>
      </c>
      <c r="J25" s="278">
        <v>457.94999999999987</v>
      </c>
      <c r="K25" s="276">
        <v>440.95</v>
      </c>
      <c r="L25" s="276">
        <v>422.3</v>
      </c>
      <c r="M25" s="276">
        <v>6.13612</v>
      </c>
    </row>
    <row r="26" spans="1:13">
      <c r="A26" s="300">
        <v>17</v>
      </c>
      <c r="B26" s="276" t="s">
        <v>229</v>
      </c>
      <c r="C26" s="276">
        <v>1673.3</v>
      </c>
      <c r="D26" s="278">
        <v>1676.4333333333334</v>
      </c>
      <c r="E26" s="278">
        <v>1657.8666666666668</v>
      </c>
      <c r="F26" s="278">
        <v>1642.4333333333334</v>
      </c>
      <c r="G26" s="278">
        <v>1623.8666666666668</v>
      </c>
      <c r="H26" s="278">
        <v>1691.8666666666668</v>
      </c>
      <c r="I26" s="278">
        <v>1710.4333333333334</v>
      </c>
      <c r="J26" s="278">
        <v>1725.8666666666668</v>
      </c>
      <c r="K26" s="276">
        <v>1695</v>
      </c>
      <c r="L26" s="276">
        <v>1661</v>
      </c>
      <c r="M26" s="276">
        <v>1.1292599999999999</v>
      </c>
    </row>
    <row r="27" spans="1:13">
      <c r="A27" s="300">
        <v>18</v>
      </c>
      <c r="B27" s="276" t="s">
        <v>230</v>
      </c>
      <c r="C27" s="276">
        <v>2925.3</v>
      </c>
      <c r="D27" s="278">
        <v>2920.5</v>
      </c>
      <c r="E27" s="278">
        <v>2903.7</v>
      </c>
      <c r="F27" s="278">
        <v>2882.1</v>
      </c>
      <c r="G27" s="278">
        <v>2865.2999999999997</v>
      </c>
      <c r="H27" s="278">
        <v>2942.1</v>
      </c>
      <c r="I27" s="278">
        <v>2958.9</v>
      </c>
      <c r="J27" s="278">
        <v>2980.5</v>
      </c>
      <c r="K27" s="276">
        <v>2937.3</v>
      </c>
      <c r="L27" s="276">
        <v>2898.9</v>
      </c>
      <c r="M27" s="276">
        <v>0.62104000000000004</v>
      </c>
    </row>
    <row r="28" spans="1:13">
      <c r="A28" s="300">
        <v>19</v>
      </c>
      <c r="B28" s="276" t="s">
        <v>45</v>
      </c>
      <c r="C28" s="276">
        <v>936.2</v>
      </c>
      <c r="D28" s="278">
        <v>933.63333333333321</v>
      </c>
      <c r="E28" s="278">
        <v>926.36666666666645</v>
      </c>
      <c r="F28" s="278">
        <v>916.53333333333319</v>
      </c>
      <c r="G28" s="278">
        <v>909.26666666666642</v>
      </c>
      <c r="H28" s="278">
        <v>943.46666666666647</v>
      </c>
      <c r="I28" s="278">
        <v>950.73333333333335</v>
      </c>
      <c r="J28" s="278">
        <v>960.56666666666649</v>
      </c>
      <c r="K28" s="276">
        <v>940.9</v>
      </c>
      <c r="L28" s="276">
        <v>923.8</v>
      </c>
      <c r="M28" s="276">
        <v>5.0678599999999996</v>
      </c>
    </row>
    <row r="29" spans="1:13">
      <c r="A29" s="300">
        <v>20</v>
      </c>
      <c r="B29" s="276" t="s">
        <v>46</v>
      </c>
      <c r="C29" s="276">
        <v>244.4</v>
      </c>
      <c r="D29" s="278">
        <v>245.04999999999998</v>
      </c>
      <c r="E29" s="278">
        <v>241.84999999999997</v>
      </c>
      <c r="F29" s="278">
        <v>239.29999999999998</v>
      </c>
      <c r="G29" s="278">
        <v>236.09999999999997</v>
      </c>
      <c r="H29" s="278">
        <v>247.59999999999997</v>
      </c>
      <c r="I29" s="278">
        <v>250.79999999999995</v>
      </c>
      <c r="J29" s="278">
        <v>253.34999999999997</v>
      </c>
      <c r="K29" s="276">
        <v>248.25</v>
      </c>
      <c r="L29" s="276">
        <v>242.5</v>
      </c>
      <c r="M29" s="276">
        <v>59.782200000000003</v>
      </c>
    </row>
    <row r="30" spans="1:13">
      <c r="A30" s="300">
        <v>21</v>
      </c>
      <c r="B30" s="276" t="s">
        <v>47</v>
      </c>
      <c r="C30" s="276">
        <v>2376.5</v>
      </c>
      <c r="D30" s="278">
        <v>2387.7000000000003</v>
      </c>
      <c r="E30" s="278">
        <v>2359.8000000000006</v>
      </c>
      <c r="F30" s="278">
        <v>2343.1000000000004</v>
      </c>
      <c r="G30" s="278">
        <v>2315.2000000000007</v>
      </c>
      <c r="H30" s="278">
        <v>2404.4000000000005</v>
      </c>
      <c r="I30" s="278">
        <v>2432.3000000000002</v>
      </c>
      <c r="J30" s="278">
        <v>2449.0000000000005</v>
      </c>
      <c r="K30" s="276">
        <v>2415.6</v>
      </c>
      <c r="L30" s="276">
        <v>2371</v>
      </c>
      <c r="M30" s="276">
        <v>5.8519899999999998</v>
      </c>
    </row>
    <row r="31" spans="1:13">
      <c r="A31" s="300">
        <v>22</v>
      </c>
      <c r="B31" s="276" t="s">
        <v>48</v>
      </c>
      <c r="C31" s="276">
        <v>180.75</v>
      </c>
      <c r="D31" s="278">
        <v>180.06666666666669</v>
      </c>
      <c r="E31" s="278">
        <v>178.18333333333339</v>
      </c>
      <c r="F31" s="278">
        <v>175.6166666666667</v>
      </c>
      <c r="G31" s="278">
        <v>173.73333333333341</v>
      </c>
      <c r="H31" s="278">
        <v>182.63333333333338</v>
      </c>
      <c r="I31" s="278">
        <v>184.51666666666665</v>
      </c>
      <c r="J31" s="278">
        <v>187.08333333333337</v>
      </c>
      <c r="K31" s="276">
        <v>181.95</v>
      </c>
      <c r="L31" s="276">
        <v>177.5</v>
      </c>
      <c r="M31" s="276">
        <v>88.629570000000001</v>
      </c>
    </row>
    <row r="32" spans="1:13">
      <c r="A32" s="300">
        <v>23</v>
      </c>
      <c r="B32" s="276" t="s">
        <v>49</v>
      </c>
      <c r="C32" s="276">
        <v>95</v>
      </c>
      <c r="D32" s="278">
        <v>95.033333333333346</v>
      </c>
      <c r="E32" s="278">
        <v>94.066666666666691</v>
      </c>
      <c r="F32" s="278">
        <v>93.13333333333334</v>
      </c>
      <c r="G32" s="278">
        <v>92.166666666666686</v>
      </c>
      <c r="H32" s="278">
        <v>95.966666666666697</v>
      </c>
      <c r="I32" s="278">
        <v>96.933333333333366</v>
      </c>
      <c r="J32" s="278">
        <v>97.866666666666703</v>
      </c>
      <c r="K32" s="276">
        <v>96</v>
      </c>
      <c r="L32" s="276">
        <v>94.1</v>
      </c>
      <c r="M32" s="276">
        <v>151.50130999999999</v>
      </c>
    </row>
    <row r="33" spans="1:13">
      <c r="A33" s="300">
        <v>24</v>
      </c>
      <c r="B33" s="276" t="s">
        <v>51</v>
      </c>
      <c r="C33" s="276">
        <v>2696.8</v>
      </c>
      <c r="D33" s="278">
        <v>2694.0833333333335</v>
      </c>
      <c r="E33" s="278">
        <v>2675.7166666666672</v>
      </c>
      <c r="F33" s="278">
        <v>2654.6333333333337</v>
      </c>
      <c r="G33" s="278">
        <v>2636.2666666666673</v>
      </c>
      <c r="H33" s="278">
        <v>2715.166666666667</v>
      </c>
      <c r="I33" s="278">
        <v>2733.5333333333328</v>
      </c>
      <c r="J33" s="278">
        <v>2754.6166666666668</v>
      </c>
      <c r="K33" s="276">
        <v>2712.45</v>
      </c>
      <c r="L33" s="276">
        <v>2673</v>
      </c>
      <c r="M33" s="276">
        <v>15.62853</v>
      </c>
    </row>
    <row r="34" spans="1:13">
      <c r="A34" s="300">
        <v>25</v>
      </c>
      <c r="B34" s="276" t="s">
        <v>226</v>
      </c>
      <c r="C34" s="276">
        <v>848.45</v>
      </c>
      <c r="D34" s="278">
        <v>856.1</v>
      </c>
      <c r="E34" s="278">
        <v>836.45</v>
      </c>
      <c r="F34" s="278">
        <v>824.45</v>
      </c>
      <c r="G34" s="278">
        <v>804.80000000000007</v>
      </c>
      <c r="H34" s="278">
        <v>868.1</v>
      </c>
      <c r="I34" s="278">
        <v>887.74999999999989</v>
      </c>
      <c r="J34" s="278">
        <v>899.75</v>
      </c>
      <c r="K34" s="276">
        <v>875.75</v>
      </c>
      <c r="L34" s="276">
        <v>844.1</v>
      </c>
      <c r="M34" s="276">
        <v>10.85754</v>
      </c>
    </row>
    <row r="35" spans="1:13">
      <c r="A35" s="300">
        <v>26</v>
      </c>
      <c r="B35" s="276" t="s">
        <v>53</v>
      </c>
      <c r="C35" s="276">
        <v>905.05</v>
      </c>
      <c r="D35" s="278">
        <v>906.88333333333333</v>
      </c>
      <c r="E35" s="278">
        <v>894.41666666666663</v>
      </c>
      <c r="F35" s="278">
        <v>883.7833333333333</v>
      </c>
      <c r="G35" s="278">
        <v>871.31666666666661</v>
      </c>
      <c r="H35" s="278">
        <v>917.51666666666665</v>
      </c>
      <c r="I35" s="278">
        <v>929.98333333333335</v>
      </c>
      <c r="J35" s="278">
        <v>940.61666666666667</v>
      </c>
      <c r="K35" s="276">
        <v>919.35</v>
      </c>
      <c r="L35" s="276">
        <v>896.25</v>
      </c>
      <c r="M35" s="276">
        <v>19.207339999999999</v>
      </c>
    </row>
    <row r="36" spans="1:13">
      <c r="A36" s="300">
        <v>27</v>
      </c>
      <c r="B36" s="276" t="s">
        <v>55</v>
      </c>
      <c r="C36" s="276">
        <v>630.20000000000005</v>
      </c>
      <c r="D36" s="278">
        <v>627.06666666666661</v>
      </c>
      <c r="E36" s="278">
        <v>621.73333333333323</v>
      </c>
      <c r="F36" s="278">
        <v>613.26666666666665</v>
      </c>
      <c r="G36" s="278">
        <v>607.93333333333328</v>
      </c>
      <c r="H36" s="278">
        <v>635.53333333333319</v>
      </c>
      <c r="I36" s="278">
        <v>640.86666666666667</v>
      </c>
      <c r="J36" s="278">
        <v>649.33333333333314</v>
      </c>
      <c r="K36" s="276">
        <v>632.4</v>
      </c>
      <c r="L36" s="276">
        <v>618.6</v>
      </c>
      <c r="M36" s="276">
        <v>137.65454</v>
      </c>
    </row>
    <row r="37" spans="1:13">
      <c r="A37" s="300">
        <v>28</v>
      </c>
      <c r="B37" s="276" t="s">
        <v>56</v>
      </c>
      <c r="C37" s="276">
        <v>3431.55</v>
      </c>
      <c r="D37" s="278">
        <v>3437.1666666666665</v>
      </c>
      <c r="E37" s="278">
        <v>3414.4333333333329</v>
      </c>
      <c r="F37" s="278">
        <v>3397.3166666666666</v>
      </c>
      <c r="G37" s="278">
        <v>3374.583333333333</v>
      </c>
      <c r="H37" s="278">
        <v>3454.2833333333328</v>
      </c>
      <c r="I37" s="278">
        <v>3477.0166666666664</v>
      </c>
      <c r="J37" s="278">
        <v>3494.1333333333328</v>
      </c>
      <c r="K37" s="276">
        <v>3459.9</v>
      </c>
      <c r="L37" s="276">
        <v>3420.05</v>
      </c>
      <c r="M37" s="276">
        <v>6.82613</v>
      </c>
    </row>
    <row r="38" spans="1:13">
      <c r="A38" s="300">
        <v>29</v>
      </c>
      <c r="B38" s="276" t="s">
        <v>58</v>
      </c>
      <c r="C38" s="276">
        <v>8976.0499999999993</v>
      </c>
      <c r="D38" s="278">
        <v>8976.5333333333347</v>
      </c>
      <c r="E38" s="278">
        <v>8896.966666666669</v>
      </c>
      <c r="F38" s="278">
        <v>8817.883333333335</v>
      </c>
      <c r="G38" s="278">
        <v>8738.3166666666693</v>
      </c>
      <c r="H38" s="278">
        <v>9055.6166666666686</v>
      </c>
      <c r="I38" s="278">
        <v>9135.1833333333343</v>
      </c>
      <c r="J38" s="278">
        <v>9214.2666666666682</v>
      </c>
      <c r="K38" s="276">
        <v>9056.1</v>
      </c>
      <c r="L38" s="276">
        <v>8897.4500000000007</v>
      </c>
      <c r="M38" s="276">
        <v>4.0660100000000003</v>
      </c>
    </row>
    <row r="39" spans="1:13">
      <c r="A39" s="300">
        <v>30</v>
      </c>
      <c r="B39" s="276" t="s">
        <v>232</v>
      </c>
      <c r="C39" s="276">
        <v>3066.3</v>
      </c>
      <c r="D39" s="278">
        <v>3074.0666666666671</v>
      </c>
      <c r="E39" s="278">
        <v>3001.1333333333341</v>
      </c>
      <c r="F39" s="278">
        <v>2935.9666666666672</v>
      </c>
      <c r="G39" s="278">
        <v>2863.0333333333342</v>
      </c>
      <c r="H39" s="278">
        <v>3139.233333333334</v>
      </c>
      <c r="I39" s="278">
        <v>3212.1666666666674</v>
      </c>
      <c r="J39" s="278">
        <v>3277.3333333333339</v>
      </c>
      <c r="K39" s="276">
        <v>3147</v>
      </c>
      <c r="L39" s="276">
        <v>3008.9</v>
      </c>
      <c r="M39" s="276">
        <v>0.37495000000000001</v>
      </c>
    </row>
    <row r="40" spans="1:13">
      <c r="A40" s="300">
        <v>31</v>
      </c>
      <c r="B40" s="276" t="s">
        <v>59</v>
      </c>
      <c r="C40" s="276">
        <v>5200.5</v>
      </c>
      <c r="D40" s="278">
        <v>5205</v>
      </c>
      <c r="E40" s="278">
        <v>5163</v>
      </c>
      <c r="F40" s="278">
        <v>5125.5</v>
      </c>
      <c r="G40" s="278">
        <v>5083.5</v>
      </c>
      <c r="H40" s="278">
        <v>5242.5</v>
      </c>
      <c r="I40" s="278">
        <v>5284.5</v>
      </c>
      <c r="J40" s="278">
        <v>5322</v>
      </c>
      <c r="K40" s="276">
        <v>5247</v>
      </c>
      <c r="L40" s="276">
        <v>5167.5</v>
      </c>
      <c r="M40" s="276">
        <v>19.69529</v>
      </c>
    </row>
    <row r="41" spans="1:13">
      <c r="A41" s="300">
        <v>32</v>
      </c>
      <c r="B41" s="276" t="s">
        <v>60</v>
      </c>
      <c r="C41" s="276">
        <v>1559.55</v>
      </c>
      <c r="D41" s="278">
        <v>1565.6166666666668</v>
      </c>
      <c r="E41" s="278">
        <v>1543.2833333333335</v>
      </c>
      <c r="F41" s="278">
        <v>1527.0166666666667</v>
      </c>
      <c r="G41" s="278">
        <v>1504.6833333333334</v>
      </c>
      <c r="H41" s="278">
        <v>1581.8833333333337</v>
      </c>
      <c r="I41" s="278">
        <v>1604.2166666666667</v>
      </c>
      <c r="J41" s="278">
        <v>1620.4833333333338</v>
      </c>
      <c r="K41" s="276">
        <v>1587.95</v>
      </c>
      <c r="L41" s="276">
        <v>1549.35</v>
      </c>
      <c r="M41" s="276">
        <v>6.4856600000000002</v>
      </c>
    </row>
    <row r="42" spans="1:13">
      <c r="A42" s="300">
        <v>33</v>
      </c>
      <c r="B42" s="276" t="s">
        <v>233</v>
      </c>
      <c r="C42" s="276">
        <v>413.2</v>
      </c>
      <c r="D42" s="278">
        <v>413.3</v>
      </c>
      <c r="E42" s="278">
        <v>407.35</v>
      </c>
      <c r="F42" s="278">
        <v>401.5</v>
      </c>
      <c r="G42" s="278">
        <v>395.55</v>
      </c>
      <c r="H42" s="278">
        <v>419.15000000000003</v>
      </c>
      <c r="I42" s="278">
        <v>425.09999999999997</v>
      </c>
      <c r="J42" s="278">
        <v>430.95000000000005</v>
      </c>
      <c r="K42" s="276">
        <v>419.25</v>
      </c>
      <c r="L42" s="276">
        <v>407.45</v>
      </c>
      <c r="M42" s="276">
        <v>82.374799999999993</v>
      </c>
    </row>
    <row r="43" spans="1:13">
      <c r="A43" s="300">
        <v>34</v>
      </c>
      <c r="B43" s="276" t="s">
        <v>61</v>
      </c>
      <c r="C43" s="276">
        <v>62.35</v>
      </c>
      <c r="D43" s="278">
        <v>62.883333333333333</v>
      </c>
      <c r="E43" s="278">
        <v>61.566666666666663</v>
      </c>
      <c r="F43" s="278">
        <v>60.783333333333331</v>
      </c>
      <c r="G43" s="278">
        <v>59.466666666666661</v>
      </c>
      <c r="H43" s="278">
        <v>63.666666666666664</v>
      </c>
      <c r="I43" s="278">
        <v>64.983333333333348</v>
      </c>
      <c r="J43" s="278">
        <v>65.766666666666666</v>
      </c>
      <c r="K43" s="276">
        <v>64.2</v>
      </c>
      <c r="L43" s="276">
        <v>62.1</v>
      </c>
      <c r="M43" s="276">
        <v>415.08873</v>
      </c>
    </row>
    <row r="44" spans="1:13">
      <c r="A44" s="300">
        <v>35</v>
      </c>
      <c r="B44" s="276" t="s">
        <v>62</v>
      </c>
      <c r="C44" s="276">
        <v>49.4</v>
      </c>
      <c r="D44" s="278">
        <v>49.766666666666673</v>
      </c>
      <c r="E44" s="278">
        <v>48.683333333333344</v>
      </c>
      <c r="F44" s="278">
        <v>47.966666666666669</v>
      </c>
      <c r="G44" s="278">
        <v>46.88333333333334</v>
      </c>
      <c r="H44" s="278">
        <v>50.483333333333348</v>
      </c>
      <c r="I44" s="278">
        <v>51.566666666666677</v>
      </c>
      <c r="J44" s="278">
        <v>52.283333333333353</v>
      </c>
      <c r="K44" s="276">
        <v>50.85</v>
      </c>
      <c r="L44" s="276">
        <v>49.05</v>
      </c>
      <c r="M44" s="276">
        <v>35.148789999999998</v>
      </c>
    </row>
    <row r="45" spans="1:13">
      <c r="A45" s="300">
        <v>36</v>
      </c>
      <c r="B45" s="276" t="s">
        <v>63</v>
      </c>
      <c r="C45" s="276">
        <v>1584.4</v>
      </c>
      <c r="D45" s="278">
        <v>1592.6333333333332</v>
      </c>
      <c r="E45" s="278">
        <v>1568.2666666666664</v>
      </c>
      <c r="F45" s="278">
        <v>1552.1333333333332</v>
      </c>
      <c r="G45" s="278">
        <v>1527.7666666666664</v>
      </c>
      <c r="H45" s="278">
        <v>1608.7666666666664</v>
      </c>
      <c r="I45" s="278">
        <v>1633.1333333333332</v>
      </c>
      <c r="J45" s="278">
        <v>1649.2666666666664</v>
      </c>
      <c r="K45" s="276">
        <v>1617</v>
      </c>
      <c r="L45" s="276">
        <v>1576.5</v>
      </c>
      <c r="M45" s="276">
        <v>5.0735900000000003</v>
      </c>
    </row>
    <row r="46" spans="1:13">
      <c r="A46" s="300">
        <v>37</v>
      </c>
      <c r="B46" s="276" t="s">
        <v>234</v>
      </c>
      <c r="C46" s="276">
        <v>1293.05</v>
      </c>
      <c r="D46" s="278">
        <v>1298.0333333333335</v>
      </c>
      <c r="E46" s="278">
        <v>1280.0666666666671</v>
      </c>
      <c r="F46" s="278">
        <v>1267.0833333333335</v>
      </c>
      <c r="G46" s="278">
        <v>1249.116666666667</v>
      </c>
      <c r="H46" s="278">
        <v>1311.0166666666671</v>
      </c>
      <c r="I46" s="278">
        <v>1328.9833333333338</v>
      </c>
      <c r="J46" s="278">
        <v>1341.9666666666672</v>
      </c>
      <c r="K46" s="276">
        <v>1316</v>
      </c>
      <c r="L46" s="276">
        <v>1285.05</v>
      </c>
      <c r="M46" s="276">
        <v>0.43935000000000002</v>
      </c>
    </row>
    <row r="47" spans="1:13">
      <c r="A47" s="300">
        <v>38</v>
      </c>
      <c r="B47" s="276" t="s">
        <v>65</v>
      </c>
      <c r="C47" s="276">
        <v>114.75</v>
      </c>
      <c r="D47" s="278">
        <v>114.96666666666665</v>
      </c>
      <c r="E47" s="278">
        <v>113.73333333333331</v>
      </c>
      <c r="F47" s="278">
        <v>112.71666666666665</v>
      </c>
      <c r="G47" s="278">
        <v>111.48333333333331</v>
      </c>
      <c r="H47" s="278">
        <v>115.98333333333331</v>
      </c>
      <c r="I47" s="278">
        <v>117.21666666666665</v>
      </c>
      <c r="J47" s="278">
        <v>118.23333333333331</v>
      </c>
      <c r="K47" s="276">
        <v>116.2</v>
      </c>
      <c r="L47" s="276">
        <v>113.95</v>
      </c>
      <c r="M47" s="276">
        <v>69.273600000000002</v>
      </c>
    </row>
    <row r="48" spans="1:13">
      <c r="A48" s="300">
        <v>39</v>
      </c>
      <c r="B48" s="276" t="s">
        <v>66</v>
      </c>
      <c r="C48" s="276">
        <v>744.05</v>
      </c>
      <c r="D48" s="278">
        <v>743.23333333333323</v>
      </c>
      <c r="E48" s="278">
        <v>734.16666666666652</v>
      </c>
      <c r="F48" s="278">
        <v>724.2833333333333</v>
      </c>
      <c r="G48" s="278">
        <v>715.21666666666658</v>
      </c>
      <c r="H48" s="278">
        <v>753.11666666666645</v>
      </c>
      <c r="I48" s="278">
        <v>762.18333333333328</v>
      </c>
      <c r="J48" s="278">
        <v>772.06666666666638</v>
      </c>
      <c r="K48" s="276">
        <v>752.3</v>
      </c>
      <c r="L48" s="276">
        <v>733.35</v>
      </c>
      <c r="M48" s="276">
        <v>13.891590000000001</v>
      </c>
    </row>
    <row r="49" spans="1:13">
      <c r="A49" s="300">
        <v>40</v>
      </c>
      <c r="B49" s="276" t="s">
        <v>67</v>
      </c>
      <c r="C49" s="276">
        <v>523.45000000000005</v>
      </c>
      <c r="D49" s="278">
        <v>525.18333333333339</v>
      </c>
      <c r="E49" s="278">
        <v>517.51666666666677</v>
      </c>
      <c r="F49" s="278">
        <v>511.58333333333337</v>
      </c>
      <c r="G49" s="278">
        <v>503.91666666666674</v>
      </c>
      <c r="H49" s="278">
        <v>531.11666666666679</v>
      </c>
      <c r="I49" s="278">
        <v>538.7833333333333</v>
      </c>
      <c r="J49" s="278">
        <v>544.71666666666681</v>
      </c>
      <c r="K49" s="276">
        <v>532.85</v>
      </c>
      <c r="L49" s="276">
        <v>519.25</v>
      </c>
      <c r="M49" s="276">
        <v>11.74879</v>
      </c>
    </row>
    <row r="50" spans="1:13">
      <c r="A50" s="300">
        <v>41</v>
      </c>
      <c r="B50" s="276" t="s">
        <v>69</v>
      </c>
      <c r="C50" s="276">
        <v>520.25</v>
      </c>
      <c r="D50" s="278">
        <v>520.1</v>
      </c>
      <c r="E50" s="278">
        <v>515.25</v>
      </c>
      <c r="F50" s="278">
        <v>510.25</v>
      </c>
      <c r="G50" s="278">
        <v>505.4</v>
      </c>
      <c r="H50" s="278">
        <v>525.1</v>
      </c>
      <c r="I50" s="278">
        <v>529.95000000000016</v>
      </c>
      <c r="J50" s="278">
        <v>534.95000000000005</v>
      </c>
      <c r="K50" s="276">
        <v>524.95000000000005</v>
      </c>
      <c r="L50" s="276">
        <v>515.1</v>
      </c>
      <c r="M50" s="276">
        <v>112.46474000000001</v>
      </c>
    </row>
    <row r="51" spans="1:13">
      <c r="A51" s="300">
        <v>42</v>
      </c>
      <c r="B51" s="276" t="s">
        <v>70</v>
      </c>
      <c r="C51" s="276">
        <v>35.4</v>
      </c>
      <c r="D51" s="278">
        <v>35.15</v>
      </c>
      <c r="E51" s="278">
        <v>34.549999999999997</v>
      </c>
      <c r="F51" s="278">
        <v>33.699999999999996</v>
      </c>
      <c r="G51" s="278">
        <v>33.099999999999994</v>
      </c>
      <c r="H51" s="278">
        <v>36</v>
      </c>
      <c r="I51" s="278">
        <v>36.600000000000009</v>
      </c>
      <c r="J51" s="278">
        <v>37.450000000000003</v>
      </c>
      <c r="K51" s="276">
        <v>35.75</v>
      </c>
      <c r="L51" s="276">
        <v>34.299999999999997</v>
      </c>
      <c r="M51" s="276">
        <v>386.81074000000001</v>
      </c>
    </row>
    <row r="52" spans="1:13">
      <c r="A52" s="300">
        <v>43</v>
      </c>
      <c r="B52" s="276" t="s">
        <v>71</v>
      </c>
      <c r="C52" s="276">
        <v>460.5</v>
      </c>
      <c r="D52" s="278">
        <v>464.7833333333333</v>
      </c>
      <c r="E52" s="278">
        <v>453.06666666666661</v>
      </c>
      <c r="F52" s="278">
        <v>445.63333333333333</v>
      </c>
      <c r="G52" s="278">
        <v>433.91666666666663</v>
      </c>
      <c r="H52" s="278">
        <v>472.21666666666658</v>
      </c>
      <c r="I52" s="278">
        <v>483.93333333333328</v>
      </c>
      <c r="J52" s="278">
        <v>491.36666666666656</v>
      </c>
      <c r="K52" s="276">
        <v>476.5</v>
      </c>
      <c r="L52" s="276">
        <v>457.35</v>
      </c>
      <c r="M52" s="276">
        <v>74.333060000000003</v>
      </c>
    </row>
    <row r="53" spans="1:13">
      <c r="A53" s="300">
        <v>44</v>
      </c>
      <c r="B53" s="276" t="s">
        <v>72</v>
      </c>
      <c r="C53" s="276">
        <v>12834.05</v>
      </c>
      <c r="D53" s="278">
        <v>12837.116666666667</v>
      </c>
      <c r="E53" s="278">
        <v>12716.683333333334</v>
      </c>
      <c r="F53" s="278">
        <v>12599.316666666668</v>
      </c>
      <c r="G53" s="278">
        <v>12478.883333333335</v>
      </c>
      <c r="H53" s="278">
        <v>12954.483333333334</v>
      </c>
      <c r="I53" s="278">
        <v>13074.916666666664</v>
      </c>
      <c r="J53" s="278">
        <v>13192.283333333333</v>
      </c>
      <c r="K53" s="276">
        <v>12957.55</v>
      </c>
      <c r="L53" s="276">
        <v>12719.75</v>
      </c>
      <c r="M53" s="276">
        <v>0.47137000000000001</v>
      </c>
    </row>
    <row r="54" spans="1:13">
      <c r="A54" s="300">
        <v>45</v>
      </c>
      <c r="B54" s="276" t="s">
        <v>74</v>
      </c>
      <c r="C54" s="276">
        <v>381.5</v>
      </c>
      <c r="D54" s="278">
        <v>381.58333333333331</v>
      </c>
      <c r="E54" s="278">
        <v>377.56666666666661</v>
      </c>
      <c r="F54" s="278">
        <v>373.63333333333327</v>
      </c>
      <c r="G54" s="278">
        <v>369.61666666666656</v>
      </c>
      <c r="H54" s="278">
        <v>385.51666666666665</v>
      </c>
      <c r="I54" s="278">
        <v>389.53333333333342</v>
      </c>
      <c r="J54" s="278">
        <v>393.4666666666667</v>
      </c>
      <c r="K54" s="276">
        <v>385.6</v>
      </c>
      <c r="L54" s="276">
        <v>377.65</v>
      </c>
      <c r="M54" s="276">
        <v>40.170070000000003</v>
      </c>
    </row>
    <row r="55" spans="1:13">
      <c r="A55" s="300">
        <v>46</v>
      </c>
      <c r="B55" s="276" t="s">
        <v>75</v>
      </c>
      <c r="C55" s="276">
        <v>3593.3</v>
      </c>
      <c r="D55" s="278">
        <v>3597.2166666666667</v>
      </c>
      <c r="E55" s="278">
        <v>3571.1833333333334</v>
      </c>
      <c r="F55" s="278">
        <v>3549.0666666666666</v>
      </c>
      <c r="G55" s="278">
        <v>3523.0333333333333</v>
      </c>
      <c r="H55" s="278">
        <v>3619.3333333333335</v>
      </c>
      <c r="I55" s="278">
        <v>3645.3666666666672</v>
      </c>
      <c r="J55" s="278">
        <v>3667.4833333333336</v>
      </c>
      <c r="K55" s="276">
        <v>3623.25</v>
      </c>
      <c r="L55" s="276">
        <v>3575.1</v>
      </c>
      <c r="M55" s="276">
        <v>4.1493200000000003</v>
      </c>
    </row>
    <row r="56" spans="1:13">
      <c r="A56" s="300">
        <v>47</v>
      </c>
      <c r="B56" s="276" t="s">
        <v>76</v>
      </c>
      <c r="C56" s="276">
        <v>479.35</v>
      </c>
      <c r="D56" s="278">
        <v>482.31666666666666</v>
      </c>
      <c r="E56" s="278">
        <v>474.13333333333333</v>
      </c>
      <c r="F56" s="278">
        <v>468.91666666666669</v>
      </c>
      <c r="G56" s="278">
        <v>460.73333333333335</v>
      </c>
      <c r="H56" s="278">
        <v>487.5333333333333</v>
      </c>
      <c r="I56" s="278">
        <v>495.71666666666658</v>
      </c>
      <c r="J56" s="278">
        <v>500.93333333333328</v>
      </c>
      <c r="K56" s="276">
        <v>490.5</v>
      </c>
      <c r="L56" s="276">
        <v>477.1</v>
      </c>
      <c r="M56" s="276">
        <v>30.04757</v>
      </c>
    </row>
    <row r="57" spans="1:13">
      <c r="A57" s="300">
        <v>48</v>
      </c>
      <c r="B57" s="276" t="s">
        <v>77</v>
      </c>
      <c r="C57" s="276">
        <v>126.35</v>
      </c>
      <c r="D57" s="278">
        <v>125.85000000000001</v>
      </c>
      <c r="E57" s="278">
        <v>123.45000000000002</v>
      </c>
      <c r="F57" s="278">
        <v>120.55000000000001</v>
      </c>
      <c r="G57" s="278">
        <v>118.15000000000002</v>
      </c>
      <c r="H57" s="278">
        <v>128.75</v>
      </c>
      <c r="I57" s="278">
        <v>131.15000000000003</v>
      </c>
      <c r="J57" s="278">
        <v>134.05000000000001</v>
      </c>
      <c r="K57" s="276">
        <v>128.25</v>
      </c>
      <c r="L57" s="276">
        <v>122.95</v>
      </c>
      <c r="M57" s="276">
        <v>213.17832999999999</v>
      </c>
    </row>
    <row r="58" spans="1:13">
      <c r="A58" s="300">
        <v>49</v>
      </c>
      <c r="B58" s="276" t="s">
        <v>78</v>
      </c>
      <c r="C58" s="276">
        <v>121.95</v>
      </c>
      <c r="D58" s="278">
        <v>122.26666666666667</v>
      </c>
      <c r="E58" s="278">
        <v>121.23333333333333</v>
      </c>
      <c r="F58" s="278">
        <v>120.51666666666667</v>
      </c>
      <c r="G58" s="278">
        <v>119.48333333333333</v>
      </c>
      <c r="H58" s="278">
        <v>122.98333333333333</v>
      </c>
      <c r="I58" s="278">
        <v>124.01666666666667</v>
      </c>
      <c r="J58" s="278">
        <v>124.73333333333333</v>
      </c>
      <c r="K58" s="276">
        <v>123.3</v>
      </c>
      <c r="L58" s="276">
        <v>121.55</v>
      </c>
      <c r="M58" s="276">
        <v>8.8590699999999991</v>
      </c>
    </row>
    <row r="59" spans="1:13">
      <c r="A59" s="300">
        <v>50</v>
      </c>
      <c r="B59" s="276" t="s">
        <v>81</v>
      </c>
      <c r="C59" s="276">
        <v>605.20000000000005</v>
      </c>
      <c r="D59" s="278">
        <v>609.4</v>
      </c>
      <c r="E59" s="278">
        <v>598.79999999999995</v>
      </c>
      <c r="F59" s="278">
        <v>592.4</v>
      </c>
      <c r="G59" s="278">
        <v>581.79999999999995</v>
      </c>
      <c r="H59" s="278">
        <v>615.79999999999995</v>
      </c>
      <c r="I59" s="278">
        <v>626.40000000000009</v>
      </c>
      <c r="J59" s="278">
        <v>632.79999999999995</v>
      </c>
      <c r="K59" s="276">
        <v>620</v>
      </c>
      <c r="L59" s="276">
        <v>603</v>
      </c>
      <c r="M59" s="276">
        <v>9.6068800000000003</v>
      </c>
    </row>
    <row r="60" spans="1:13">
      <c r="A60" s="300">
        <v>51</v>
      </c>
      <c r="B60" s="276" t="s">
        <v>82</v>
      </c>
      <c r="C60" s="276">
        <v>383.15</v>
      </c>
      <c r="D60" s="278">
        <v>385.2</v>
      </c>
      <c r="E60" s="278">
        <v>378.4</v>
      </c>
      <c r="F60" s="278">
        <v>373.65</v>
      </c>
      <c r="G60" s="278">
        <v>366.84999999999997</v>
      </c>
      <c r="H60" s="278">
        <v>389.95</v>
      </c>
      <c r="I60" s="278">
        <v>396.75000000000006</v>
      </c>
      <c r="J60" s="278">
        <v>401.5</v>
      </c>
      <c r="K60" s="276">
        <v>392</v>
      </c>
      <c r="L60" s="276">
        <v>380.45</v>
      </c>
      <c r="M60" s="276">
        <v>39.23113</v>
      </c>
    </row>
    <row r="61" spans="1:13">
      <c r="A61" s="300">
        <v>52</v>
      </c>
      <c r="B61" s="276" t="s">
        <v>83</v>
      </c>
      <c r="C61" s="276">
        <v>827.95</v>
      </c>
      <c r="D61" s="278">
        <v>827.06666666666661</v>
      </c>
      <c r="E61" s="278">
        <v>818.38333333333321</v>
      </c>
      <c r="F61" s="278">
        <v>808.81666666666661</v>
      </c>
      <c r="G61" s="278">
        <v>800.13333333333321</v>
      </c>
      <c r="H61" s="278">
        <v>836.63333333333321</v>
      </c>
      <c r="I61" s="278">
        <v>845.31666666666661</v>
      </c>
      <c r="J61" s="278">
        <v>854.88333333333321</v>
      </c>
      <c r="K61" s="276">
        <v>835.75</v>
      </c>
      <c r="L61" s="276">
        <v>817.5</v>
      </c>
      <c r="M61" s="276">
        <v>33.112929999999999</v>
      </c>
    </row>
    <row r="62" spans="1:13">
      <c r="A62" s="300">
        <v>53</v>
      </c>
      <c r="B62" s="276" t="s">
        <v>84</v>
      </c>
      <c r="C62" s="276">
        <v>135.1</v>
      </c>
      <c r="D62" s="278">
        <v>136.43333333333331</v>
      </c>
      <c r="E62" s="278">
        <v>133.26666666666662</v>
      </c>
      <c r="F62" s="278">
        <v>131.43333333333331</v>
      </c>
      <c r="G62" s="278">
        <v>128.26666666666662</v>
      </c>
      <c r="H62" s="278">
        <v>138.26666666666662</v>
      </c>
      <c r="I62" s="278">
        <v>141.43333333333331</v>
      </c>
      <c r="J62" s="278">
        <v>143.26666666666662</v>
      </c>
      <c r="K62" s="276">
        <v>139.6</v>
      </c>
      <c r="L62" s="276">
        <v>134.6</v>
      </c>
      <c r="M62" s="276">
        <v>211.46539999999999</v>
      </c>
    </row>
    <row r="63" spans="1:13">
      <c r="A63" s="300">
        <v>54</v>
      </c>
      <c r="B63" s="276" t="s">
        <v>3634</v>
      </c>
      <c r="C63" s="276">
        <v>2680.5</v>
      </c>
      <c r="D63" s="278">
        <v>2692.75</v>
      </c>
      <c r="E63" s="278">
        <v>2655.6</v>
      </c>
      <c r="F63" s="278">
        <v>2630.7</v>
      </c>
      <c r="G63" s="278">
        <v>2593.5499999999997</v>
      </c>
      <c r="H63" s="278">
        <v>2717.65</v>
      </c>
      <c r="I63" s="278">
        <v>2754.7999999999997</v>
      </c>
      <c r="J63" s="278">
        <v>2779.7000000000003</v>
      </c>
      <c r="K63" s="276">
        <v>2729.9</v>
      </c>
      <c r="L63" s="276">
        <v>2667.85</v>
      </c>
      <c r="M63" s="276">
        <v>3.3341699999999999</v>
      </c>
    </row>
    <row r="64" spans="1:13">
      <c r="A64" s="300">
        <v>55</v>
      </c>
      <c r="B64" s="276" t="s">
        <v>85</v>
      </c>
      <c r="C64" s="276">
        <v>1574.6</v>
      </c>
      <c r="D64" s="278">
        <v>1579.1000000000001</v>
      </c>
      <c r="E64" s="278">
        <v>1563.5000000000002</v>
      </c>
      <c r="F64" s="278">
        <v>1552.4</v>
      </c>
      <c r="G64" s="278">
        <v>1536.8000000000002</v>
      </c>
      <c r="H64" s="278">
        <v>1590.2000000000003</v>
      </c>
      <c r="I64" s="278">
        <v>1605.8000000000002</v>
      </c>
      <c r="J64" s="278">
        <v>1616.9000000000003</v>
      </c>
      <c r="K64" s="276">
        <v>1594.7</v>
      </c>
      <c r="L64" s="276">
        <v>1568</v>
      </c>
      <c r="M64" s="276">
        <v>3.2793800000000002</v>
      </c>
    </row>
    <row r="65" spans="1:13">
      <c r="A65" s="300">
        <v>56</v>
      </c>
      <c r="B65" s="276" t="s">
        <v>86</v>
      </c>
      <c r="C65" s="276">
        <v>397.45</v>
      </c>
      <c r="D65" s="278">
        <v>396.88333333333338</v>
      </c>
      <c r="E65" s="278">
        <v>390.81666666666678</v>
      </c>
      <c r="F65" s="278">
        <v>384.18333333333339</v>
      </c>
      <c r="G65" s="278">
        <v>378.11666666666679</v>
      </c>
      <c r="H65" s="278">
        <v>403.51666666666677</v>
      </c>
      <c r="I65" s="278">
        <v>409.58333333333337</v>
      </c>
      <c r="J65" s="278">
        <v>416.21666666666675</v>
      </c>
      <c r="K65" s="276">
        <v>402.95</v>
      </c>
      <c r="L65" s="276">
        <v>390.25</v>
      </c>
      <c r="M65" s="276">
        <v>18.450939999999999</v>
      </c>
    </row>
    <row r="66" spans="1:13">
      <c r="A66" s="300">
        <v>57</v>
      </c>
      <c r="B66" s="276" t="s">
        <v>236</v>
      </c>
      <c r="C66" s="276">
        <v>851.95</v>
      </c>
      <c r="D66" s="278">
        <v>858.61666666666667</v>
      </c>
      <c r="E66" s="278">
        <v>836.33333333333337</v>
      </c>
      <c r="F66" s="278">
        <v>820.7166666666667</v>
      </c>
      <c r="G66" s="278">
        <v>798.43333333333339</v>
      </c>
      <c r="H66" s="278">
        <v>874.23333333333335</v>
      </c>
      <c r="I66" s="278">
        <v>896.51666666666665</v>
      </c>
      <c r="J66" s="278">
        <v>912.13333333333333</v>
      </c>
      <c r="K66" s="276">
        <v>880.9</v>
      </c>
      <c r="L66" s="276">
        <v>843</v>
      </c>
      <c r="M66" s="276">
        <v>22.326809999999998</v>
      </c>
    </row>
    <row r="67" spans="1:13">
      <c r="A67" s="300">
        <v>58</v>
      </c>
      <c r="B67" s="276" t="s">
        <v>237</v>
      </c>
      <c r="C67" s="276">
        <v>369.15</v>
      </c>
      <c r="D67" s="278">
        <v>366.51666666666671</v>
      </c>
      <c r="E67" s="278">
        <v>358.73333333333341</v>
      </c>
      <c r="F67" s="278">
        <v>348.31666666666672</v>
      </c>
      <c r="G67" s="278">
        <v>340.53333333333342</v>
      </c>
      <c r="H67" s="278">
        <v>376.93333333333339</v>
      </c>
      <c r="I67" s="278">
        <v>384.7166666666667</v>
      </c>
      <c r="J67" s="278">
        <v>395.13333333333338</v>
      </c>
      <c r="K67" s="276">
        <v>374.3</v>
      </c>
      <c r="L67" s="276">
        <v>356.1</v>
      </c>
      <c r="M67" s="276">
        <v>8.6276399999999995</v>
      </c>
    </row>
    <row r="68" spans="1:13">
      <c r="A68" s="300">
        <v>59</v>
      </c>
      <c r="B68" s="276" t="s">
        <v>235</v>
      </c>
      <c r="C68" s="276">
        <v>180.25</v>
      </c>
      <c r="D68" s="278">
        <v>180.76666666666665</v>
      </c>
      <c r="E68" s="278">
        <v>177.8833333333333</v>
      </c>
      <c r="F68" s="278">
        <v>175.51666666666665</v>
      </c>
      <c r="G68" s="278">
        <v>172.6333333333333</v>
      </c>
      <c r="H68" s="278">
        <v>183.1333333333333</v>
      </c>
      <c r="I68" s="278">
        <v>186.01666666666662</v>
      </c>
      <c r="J68" s="278">
        <v>188.3833333333333</v>
      </c>
      <c r="K68" s="276">
        <v>183.65</v>
      </c>
      <c r="L68" s="276">
        <v>178.4</v>
      </c>
      <c r="M68" s="276">
        <v>12.183070000000001</v>
      </c>
    </row>
    <row r="69" spans="1:13">
      <c r="A69" s="300">
        <v>60</v>
      </c>
      <c r="B69" s="276" t="s">
        <v>87</v>
      </c>
      <c r="C69" s="276">
        <v>569</v>
      </c>
      <c r="D69" s="278">
        <v>570.41666666666663</v>
      </c>
      <c r="E69" s="278">
        <v>563.73333333333323</v>
      </c>
      <c r="F69" s="278">
        <v>558.46666666666658</v>
      </c>
      <c r="G69" s="278">
        <v>551.78333333333319</v>
      </c>
      <c r="H69" s="278">
        <v>575.68333333333328</v>
      </c>
      <c r="I69" s="278">
        <v>582.36666666666667</v>
      </c>
      <c r="J69" s="278">
        <v>587.63333333333333</v>
      </c>
      <c r="K69" s="276">
        <v>577.1</v>
      </c>
      <c r="L69" s="276">
        <v>565.15</v>
      </c>
      <c r="M69" s="276">
        <v>11.15831</v>
      </c>
    </row>
    <row r="70" spans="1:13">
      <c r="A70" s="300">
        <v>61</v>
      </c>
      <c r="B70" s="276" t="s">
        <v>88</v>
      </c>
      <c r="C70" s="276">
        <v>528.95000000000005</v>
      </c>
      <c r="D70" s="278">
        <v>529.1</v>
      </c>
      <c r="E70" s="278">
        <v>524.40000000000009</v>
      </c>
      <c r="F70" s="278">
        <v>519.85</v>
      </c>
      <c r="G70" s="278">
        <v>515.15000000000009</v>
      </c>
      <c r="H70" s="278">
        <v>533.65000000000009</v>
      </c>
      <c r="I70" s="278">
        <v>538.35000000000014</v>
      </c>
      <c r="J70" s="278">
        <v>542.90000000000009</v>
      </c>
      <c r="K70" s="276">
        <v>533.79999999999995</v>
      </c>
      <c r="L70" s="276">
        <v>524.54999999999995</v>
      </c>
      <c r="M70" s="276">
        <v>60.406790000000001</v>
      </c>
    </row>
    <row r="71" spans="1:13">
      <c r="A71" s="300">
        <v>62</v>
      </c>
      <c r="B71" s="276" t="s">
        <v>238</v>
      </c>
      <c r="C71" s="276">
        <v>1069.55</v>
      </c>
      <c r="D71" s="278">
        <v>1066.8666666666668</v>
      </c>
      <c r="E71" s="278">
        <v>1053.7333333333336</v>
      </c>
      <c r="F71" s="278">
        <v>1037.9166666666667</v>
      </c>
      <c r="G71" s="278">
        <v>1024.7833333333335</v>
      </c>
      <c r="H71" s="278">
        <v>1082.6833333333336</v>
      </c>
      <c r="I71" s="278">
        <v>1095.8166666666668</v>
      </c>
      <c r="J71" s="278">
        <v>1111.6333333333337</v>
      </c>
      <c r="K71" s="276">
        <v>1080</v>
      </c>
      <c r="L71" s="276">
        <v>1051.05</v>
      </c>
      <c r="M71" s="276">
        <v>1.2638100000000001</v>
      </c>
    </row>
    <row r="72" spans="1:13">
      <c r="A72" s="300">
        <v>63</v>
      </c>
      <c r="B72" s="276" t="s">
        <v>91</v>
      </c>
      <c r="C72" s="276">
        <v>3784.2</v>
      </c>
      <c r="D72" s="278">
        <v>3792.9666666666667</v>
      </c>
      <c r="E72" s="278">
        <v>3756.2333333333336</v>
      </c>
      <c r="F72" s="278">
        <v>3728.2666666666669</v>
      </c>
      <c r="G72" s="278">
        <v>3691.5333333333338</v>
      </c>
      <c r="H72" s="278">
        <v>3820.9333333333334</v>
      </c>
      <c r="I72" s="278">
        <v>3857.6666666666661</v>
      </c>
      <c r="J72" s="278">
        <v>3885.6333333333332</v>
      </c>
      <c r="K72" s="276">
        <v>3829.7</v>
      </c>
      <c r="L72" s="276">
        <v>3765</v>
      </c>
      <c r="M72" s="276">
        <v>8.3400200000000009</v>
      </c>
    </row>
    <row r="73" spans="1:13">
      <c r="A73" s="300">
        <v>64</v>
      </c>
      <c r="B73" s="276" t="s">
        <v>93</v>
      </c>
      <c r="C73" s="276">
        <v>231.45</v>
      </c>
      <c r="D73" s="278">
        <v>232.16666666666666</v>
      </c>
      <c r="E73" s="278">
        <v>227.88333333333333</v>
      </c>
      <c r="F73" s="278">
        <v>224.31666666666666</v>
      </c>
      <c r="G73" s="278">
        <v>220.03333333333333</v>
      </c>
      <c r="H73" s="278">
        <v>235.73333333333332</v>
      </c>
      <c r="I73" s="278">
        <v>240.01666666666668</v>
      </c>
      <c r="J73" s="278">
        <v>243.58333333333331</v>
      </c>
      <c r="K73" s="276">
        <v>236.45</v>
      </c>
      <c r="L73" s="276">
        <v>228.6</v>
      </c>
      <c r="M73" s="276">
        <v>115.76761</v>
      </c>
    </row>
    <row r="74" spans="1:13">
      <c r="A74" s="300">
        <v>65</v>
      </c>
      <c r="B74" s="276" t="s">
        <v>231</v>
      </c>
      <c r="C74" s="276">
        <v>2665.7</v>
      </c>
      <c r="D74" s="278">
        <v>2668.4666666666667</v>
      </c>
      <c r="E74" s="278">
        <v>2642.2333333333336</v>
      </c>
      <c r="F74" s="278">
        <v>2618.7666666666669</v>
      </c>
      <c r="G74" s="278">
        <v>2592.5333333333338</v>
      </c>
      <c r="H74" s="278">
        <v>2691.9333333333334</v>
      </c>
      <c r="I74" s="278">
        <v>2718.1666666666661</v>
      </c>
      <c r="J74" s="278">
        <v>2741.6333333333332</v>
      </c>
      <c r="K74" s="276">
        <v>2694.7</v>
      </c>
      <c r="L74" s="276">
        <v>2645</v>
      </c>
      <c r="M74" s="276">
        <v>3.4513600000000002</v>
      </c>
    </row>
    <row r="75" spans="1:13">
      <c r="A75" s="300">
        <v>66</v>
      </c>
      <c r="B75" s="276" t="s">
        <v>94</v>
      </c>
      <c r="C75" s="276">
        <v>5165.6000000000004</v>
      </c>
      <c r="D75" s="278">
        <v>5193.4000000000005</v>
      </c>
      <c r="E75" s="278">
        <v>5117.8000000000011</v>
      </c>
      <c r="F75" s="278">
        <v>5070.0000000000009</v>
      </c>
      <c r="G75" s="278">
        <v>4994.4000000000015</v>
      </c>
      <c r="H75" s="278">
        <v>5241.2000000000007</v>
      </c>
      <c r="I75" s="278">
        <v>5316.8000000000011</v>
      </c>
      <c r="J75" s="278">
        <v>5364.6</v>
      </c>
      <c r="K75" s="276">
        <v>5269</v>
      </c>
      <c r="L75" s="276">
        <v>5145.6000000000004</v>
      </c>
      <c r="M75" s="276">
        <v>8.8243299999999998</v>
      </c>
    </row>
    <row r="76" spans="1:13">
      <c r="A76" s="300">
        <v>67</v>
      </c>
      <c r="B76" s="276" t="s">
        <v>239</v>
      </c>
      <c r="C76" s="276">
        <v>70.2</v>
      </c>
      <c r="D76" s="278">
        <v>71.066666666666663</v>
      </c>
      <c r="E76" s="278">
        <v>69.133333333333326</v>
      </c>
      <c r="F76" s="278">
        <v>68.066666666666663</v>
      </c>
      <c r="G76" s="278">
        <v>66.133333333333326</v>
      </c>
      <c r="H76" s="278">
        <v>72.133333333333326</v>
      </c>
      <c r="I76" s="278">
        <v>74.066666666666663</v>
      </c>
      <c r="J76" s="278">
        <v>75.133333333333326</v>
      </c>
      <c r="K76" s="276">
        <v>73</v>
      </c>
      <c r="L76" s="276">
        <v>70</v>
      </c>
      <c r="M76" s="276">
        <v>12.255990000000001</v>
      </c>
    </row>
    <row r="77" spans="1:13">
      <c r="A77" s="300">
        <v>68</v>
      </c>
      <c r="B77" s="276" t="s">
        <v>95</v>
      </c>
      <c r="C77" s="276">
        <v>2460.5500000000002</v>
      </c>
      <c r="D77" s="278">
        <v>2466.4666666666667</v>
      </c>
      <c r="E77" s="278">
        <v>2429.9333333333334</v>
      </c>
      <c r="F77" s="278">
        <v>2399.3166666666666</v>
      </c>
      <c r="G77" s="278">
        <v>2362.7833333333333</v>
      </c>
      <c r="H77" s="278">
        <v>2497.0833333333335</v>
      </c>
      <c r="I77" s="278">
        <v>2533.6166666666672</v>
      </c>
      <c r="J77" s="278">
        <v>2564.2333333333336</v>
      </c>
      <c r="K77" s="276">
        <v>2503</v>
      </c>
      <c r="L77" s="276">
        <v>2435.85</v>
      </c>
      <c r="M77" s="276">
        <v>19.553290000000001</v>
      </c>
    </row>
    <row r="78" spans="1:13">
      <c r="A78" s="300">
        <v>69</v>
      </c>
      <c r="B78" s="276" t="s">
        <v>240</v>
      </c>
      <c r="C78" s="276">
        <v>423.15</v>
      </c>
      <c r="D78" s="278">
        <v>423.7833333333333</v>
      </c>
      <c r="E78" s="278">
        <v>420.56666666666661</v>
      </c>
      <c r="F78" s="278">
        <v>417.98333333333329</v>
      </c>
      <c r="G78" s="278">
        <v>414.76666666666659</v>
      </c>
      <c r="H78" s="278">
        <v>426.36666666666662</v>
      </c>
      <c r="I78" s="278">
        <v>429.58333333333331</v>
      </c>
      <c r="J78" s="278">
        <v>432.16666666666663</v>
      </c>
      <c r="K78" s="276">
        <v>427</v>
      </c>
      <c r="L78" s="276">
        <v>421.2</v>
      </c>
      <c r="M78" s="276">
        <v>8.7398399999999992</v>
      </c>
    </row>
    <row r="79" spans="1:13">
      <c r="A79" s="300">
        <v>70</v>
      </c>
      <c r="B79" s="276" t="s">
        <v>241</v>
      </c>
      <c r="C79" s="276">
        <v>1306.1500000000001</v>
      </c>
      <c r="D79" s="278">
        <v>1297.1666666666667</v>
      </c>
      <c r="E79" s="278">
        <v>1269.3833333333334</v>
      </c>
      <c r="F79" s="278">
        <v>1232.6166666666668</v>
      </c>
      <c r="G79" s="278">
        <v>1204.8333333333335</v>
      </c>
      <c r="H79" s="278">
        <v>1333.9333333333334</v>
      </c>
      <c r="I79" s="278">
        <v>1361.7166666666667</v>
      </c>
      <c r="J79" s="278">
        <v>1398.4833333333333</v>
      </c>
      <c r="K79" s="276">
        <v>1324.95</v>
      </c>
      <c r="L79" s="276">
        <v>1260.4000000000001</v>
      </c>
      <c r="M79" s="276">
        <v>4.7721900000000002</v>
      </c>
    </row>
    <row r="80" spans="1:13">
      <c r="A80" s="300">
        <v>71</v>
      </c>
      <c r="B80" s="276" t="s">
        <v>97</v>
      </c>
      <c r="C80" s="276">
        <v>1268.9000000000001</v>
      </c>
      <c r="D80" s="278">
        <v>1258.3500000000001</v>
      </c>
      <c r="E80" s="278">
        <v>1239.7000000000003</v>
      </c>
      <c r="F80" s="278">
        <v>1210.5000000000002</v>
      </c>
      <c r="G80" s="278">
        <v>1191.8500000000004</v>
      </c>
      <c r="H80" s="278">
        <v>1287.5500000000002</v>
      </c>
      <c r="I80" s="278">
        <v>1306.2000000000003</v>
      </c>
      <c r="J80" s="278">
        <v>1335.4</v>
      </c>
      <c r="K80" s="276">
        <v>1277</v>
      </c>
      <c r="L80" s="276">
        <v>1229.1500000000001</v>
      </c>
      <c r="M80" s="276">
        <v>24.338419999999999</v>
      </c>
    </row>
    <row r="81" spans="1:13">
      <c r="A81" s="300">
        <v>72</v>
      </c>
      <c r="B81" s="276" t="s">
        <v>98</v>
      </c>
      <c r="C81" s="276">
        <v>191.35</v>
      </c>
      <c r="D81" s="278">
        <v>189.53333333333333</v>
      </c>
      <c r="E81" s="278">
        <v>185.91666666666666</v>
      </c>
      <c r="F81" s="278">
        <v>180.48333333333332</v>
      </c>
      <c r="G81" s="278">
        <v>176.86666666666665</v>
      </c>
      <c r="H81" s="278">
        <v>194.96666666666667</v>
      </c>
      <c r="I81" s="278">
        <v>198.58333333333334</v>
      </c>
      <c r="J81" s="278">
        <v>204.01666666666668</v>
      </c>
      <c r="K81" s="276">
        <v>193.15</v>
      </c>
      <c r="L81" s="276">
        <v>184.1</v>
      </c>
      <c r="M81" s="276">
        <v>62.817070000000001</v>
      </c>
    </row>
    <row r="82" spans="1:13">
      <c r="A82" s="300">
        <v>73</v>
      </c>
      <c r="B82" s="276" t="s">
        <v>99</v>
      </c>
      <c r="C82" s="276">
        <v>67.400000000000006</v>
      </c>
      <c r="D82" s="278">
        <v>67.333333333333329</v>
      </c>
      <c r="E82" s="278">
        <v>66.416666666666657</v>
      </c>
      <c r="F82" s="278">
        <v>65.433333333333323</v>
      </c>
      <c r="G82" s="278">
        <v>64.516666666666652</v>
      </c>
      <c r="H82" s="278">
        <v>68.316666666666663</v>
      </c>
      <c r="I82" s="278">
        <v>69.23333333333332</v>
      </c>
      <c r="J82" s="278">
        <v>70.216666666666669</v>
      </c>
      <c r="K82" s="276">
        <v>68.25</v>
      </c>
      <c r="L82" s="276">
        <v>66.349999999999994</v>
      </c>
      <c r="M82" s="276">
        <v>299.98633999999998</v>
      </c>
    </row>
    <row r="83" spans="1:13">
      <c r="A83" s="300">
        <v>74</v>
      </c>
      <c r="B83" s="276" t="s">
        <v>370</v>
      </c>
      <c r="C83" s="276">
        <v>156.30000000000001</v>
      </c>
      <c r="D83" s="278">
        <v>155.21666666666667</v>
      </c>
      <c r="E83" s="278">
        <v>153.43333333333334</v>
      </c>
      <c r="F83" s="278">
        <v>150.56666666666666</v>
      </c>
      <c r="G83" s="278">
        <v>148.78333333333333</v>
      </c>
      <c r="H83" s="278">
        <v>158.08333333333334</v>
      </c>
      <c r="I83" s="278">
        <v>159.8666666666667</v>
      </c>
      <c r="J83" s="278">
        <v>162.73333333333335</v>
      </c>
      <c r="K83" s="276">
        <v>157</v>
      </c>
      <c r="L83" s="276">
        <v>152.35</v>
      </c>
      <c r="M83" s="276">
        <v>15.062799999999999</v>
      </c>
    </row>
    <row r="84" spans="1:13">
      <c r="A84" s="300">
        <v>75</v>
      </c>
      <c r="B84" s="276" t="s">
        <v>244</v>
      </c>
      <c r="C84" s="276">
        <v>76.400000000000006</v>
      </c>
      <c r="D84" s="278">
        <v>76.483333333333334</v>
      </c>
      <c r="E84" s="278">
        <v>75.616666666666674</v>
      </c>
      <c r="F84" s="278">
        <v>74.833333333333343</v>
      </c>
      <c r="G84" s="278">
        <v>73.966666666666683</v>
      </c>
      <c r="H84" s="278">
        <v>77.266666666666666</v>
      </c>
      <c r="I84" s="278">
        <v>78.133333333333312</v>
      </c>
      <c r="J84" s="278">
        <v>78.916666666666657</v>
      </c>
      <c r="K84" s="276">
        <v>77.349999999999994</v>
      </c>
      <c r="L84" s="276">
        <v>75.7</v>
      </c>
      <c r="M84" s="276">
        <v>14.29636</v>
      </c>
    </row>
    <row r="85" spans="1:13">
      <c r="A85" s="300">
        <v>76</v>
      </c>
      <c r="B85" s="276" t="s">
        <v>100</v>
      </c>
      <c r="C85" s="276">
        <v>123.75</v>
      </c>
      <c r="D85" s="278">
        <v>123.41666666666667</v>
      </c>
      <c r="E85" s="278">
        <v>122.23333333333335</v>
      </c>
      <c r="F85" s="278">
        <v>120.71666666666668</v>
      </c>
      <c r="G85" s="278">
        <v>119.53333333333336</v>
      </c>
      <c r="H85" s="278">
        <v>124.93333333333334</v>
      </c>
      <c r="I85" s="278">
        <v>126.11666666666665</v>
      </c>
      <c r="J85" s="278">
        <v>127.63333333333333</v>
      </c>
      <c r="K85" s="276">
        <v>124.6</v>
      </c>
      <c r="L85" s="276">
        <v>121.9</v>
      </c>
      <c r="M85" s="276">
        <v>142.04455999999999</v>
      </c>
    </row>
    <row r="86" spans="1:13">
      <c r="A86" s="300">
        <v>77</v>
      </c>
      <c r="B86" s="276" t="s">
        <v>245</v>
      </c>
      <c r="C86" s="276">
        <v>140.19999999999999</v>
      </c>
      <c r="D86" s="278">
        <v>140.76666666666668</v>
      </c>
      <c r="E86" s="278">
        <v>138.98333333333335</v>
      </c>
      <c r="F86" s="278">
        <v>137.76666666666668</v>
      </c>
      <c r="G86" s="278">
        <v>135.98333333333335</v>
      </c>
      <c r="H86" s="278">
        <v>141.98333333333335</v>
      </c>
      <c r="I86" s="278">
        <v>143.76666666666671</v>
      </c>
      <c r="J86" s="278">
        <v>144.98333333333335</v>
      </c>
      <c r="K86" s="276">
        <v>142.55000000000001</v>
      </c>
      <c r="L86" s="276">
        <v>139.55000000000001</v>
      </c>
      <c r="M86" s="276">
        <v>3.3452799999999998</v>
      </c>
    </row>
    <row r="87" spans="1:13">
      <c r="A87" s="300">
        <v>78</v>
      </c>
      <c r="B87" s="276" t="s">
        <v>101</v>
      </c>
      <c r="C87" s="276">
        <v>497.9</v>
      </c>
      <c r="D87" s="278">
        <v>498</v>
      </c>
      <c r="E87" s="278">
        <v>491.2</v>
      </c>
      <c r="F87" s="278">
        <v>484.5</v>
      </c>
      <c r="G87" s="278">
        <v>477.7</v>
      </c>
      <c r="H87" s="278">
        <v>504.7</v>
      </c>
      <c r="I87" s="278">
        <v>511.49999999999994</v>
      </c>
      <c r="J87" s="278">
        <v>518.20000000000005</v>
      </c>
      <c r="K87" s="276">
        <v>504.8</v>
      </c>
      <c r="L87" s="276">
        <v>491.3</v>
      </c>
      <c r="M87" s="276">
        <v>14.096830000000001</v>
      </c>
    </row>
    <row r="88" spans="1:13">
      <c r="A88" s="300">
        <v>79</v>
      </c>
      <c r="B88" s="276" t="s">
        <v>103</v>
      </c>
      <c r="C88" s="276">
        <v>26.4</v>
      </c>
      <c r="D88" s="278">
        <v>26.383333333333336</v>
      </c>
      <c r="E88" s="278">
        <v>25.616666666666674</v>
      </c>
      <c r="F88" s="278">
        <v>24.833333333333339</v>
      </c>
      <c r="G88" s="278">
        <v>24.066666666666677</v>
      </c>
      <c r="H88" s="278">
        <v>27.166666666666671</v>
      </c>
      <c r="I88" s="278">
        <v>27.93333333333333</v>
      </c>
      <c r="J88" s="278">
        <v>28.716666666666669</v>
      </c>
      <c r="K88" s="276">
        <v>27.15</v>
      </c>
      <c r="L88" s="276">
        <v>25.6</v>
      </c>
      <c r="M88" s="276">
        <v>461.60124000000002</v>
      </c>
    </row>
    <row r="89" spans="1:13">
      <c r="A89" s="300">
        <v>80</v>
      </c>
      <c r="B89" s="276" t="s">
        <v>246</v>
      </c>
      <c r="C89" s="276">
        <v>536.4</v>
      </c>
      <c r="D89" s="278">
        <v>535.7166666666667</v>
      </c>
      <c r="E89" s="278">
        <v>528.43333333333339</v>
      </c>
      <c r="F89" s="278">
        <v>520.4666666666667</v>
      </c>
      <c r="G89" s="278">
        <v>513.18333333333339</v>
      </c>
      <c r="H89" s="278">
        <v>543.68333333333339</v>
      </c>
      <c r="I89" s="278">
        <v>550.9666666666667</v>
      </c>
      <c r="J89" s="278">
        <v>558.93333333333339</v>
      </c>
      <c r="K89" s="276">
        <v>543</v>
      </c>
      <c r="L89" s="276">
        <v>527.75</v>
      </c>
      <c r="M89" s="276">
        <v>1.30985</v>
      </c>
    </row>
    <row r="90" spans="1:13">
      <c r="A90" s="300">
        <v>81</v>
      </c>
      <c r="B90" s="276" t="s">
        <v>104</v>
      </c>
      <c r="C90" s="276">
        <v>741.15</v>
      </c>
      <c r="D90" s="278">
        <v>738.19999999999993</v>
      </c>
      <c r="E90" s="278">
        <v>731.44999999999982</v>
      </c>
      <c r="F90" s="278">
        <v>721.74999999999989</v>
      </c>
      <c r="G90" s="278">
        <v>714.99999999999977</v>
      </c>
      <c r="H90" s="278">
        <v>747.89999999999986</v>
      </c>
      <c r="I90" s="278">
        <v>754.65000000000009</v>
      </c>
      <c r="J90" s="278">
        <v>764.34999999999991</v>
      </c>
      <c r="K90" s="276">
        <v>744.95</v>
      </c>
      <c r="L90" s="276">
        <v>728.5</v>
      </c>
      <c r="M90" s="276">
        <v>14.69463</v>
      </c>
    </row>
    <row r="91" spans="1:13">
      <c r="A91" s="300">
        <v>82</v>
      </c>
      <c r="B91" s="276" t="s">
        <v>247</v>
      </c>
      <c r="C91" s="276">
        <v>431.1</v>
      </c>
      <c r="D91" s="278">
        <v>434.59999999999997</v>
      </c>
      <c r="E91" s="278">
        <v>424.19999999999993</v>
      </c>
      <c r="F91" s="278">
        <v>417.29999999999995</v>
      </c>
      <c r="G91" s="278">
        <v>406.89999999999992</v>
      </c>
      <c r="H91" s="278">
        <v>441.49999999999994</v>
      </c>
      <c r="I91" s="278">
        <v>451.89999999999992</v>
      </c>
      <c r="J91" s="278">
        <v>458.79999999999995</v>
      </c>
      <c r="K91" s="276">
        <v>445</v>
      </c>
      <c r="L91" s="276">
        <v>427.7</v>
      </c>
      <c r="M91" s="276">
        <v>2.6389499999999999</v>
      </c>
    </row>
    <row r="92" spans="1:13">
      <c r="A92" s="300">
        <v>83</v>
      </c>
      <c r="B92" s="276" t="s">
        <v>248</v>
      </c>
      <c r="C92" s="276">
        <v>1405.05</v>
      </c>
      <c r="D92" s="278">
        <v>1405.1500000000003</v>
      </c>
      <c r="E92" s="278">
        <v>1376.3000000000006</v>
      </c>
      <c r="F92" s="278">
        <v>1347.5500000000004</v>
      </c>
      <c r="G92" s="278">
        <v>1318.7000000000007</v>
      </c>
      <c r="H92" s="278">
        <v>1433.9000000000005</v>
      </c>
      <c r="I92" s="278">
        <v>1462.7500000000005</v>
      </c>
      <c r="J92" s="278">
        <v>1491.5000000000005</v>
      </c>
      <c r="K92" s="276">
        <v>1434</v>
      </c>
      <c r="L92" s="276">
        <v>1376.4</v>
      </c>
      <c r="M92" s="276">
        <v>13.45295</v>
      </c>
    </row>
    <row r="93" spans="1:13">
      <c r="A93" s="300">
        <v>84</v>
      </c>
      <c r="B93" s="276" t="s">
        <v>105</v>
      </c>
      <c r="C93" s="276">
        <v>909.5</v>
      </c>
      <c r="D93" s="278">
        <v>912.78333333333342</v>
      </c>
      <c r="E93" s="278">
        <v>902.91666666666686</v>
      </c>
      <c r="F93" s="278">
        <v>896.33333333333348</v>
      </c>
      <c r="G93" s="278">
        <v>886.46666666666692</v>
      </c>
      <c r="H93" s="278">
        <v>919.36666666666679</v>
      </c>
      <c r="I93" s="278">
        <v>929.23333333333335</v>
      </c>
      <c r="J93" s="278">
        <v>935.81666666666672</v>
      </c>
      <c r="K93" s="276">
        <v>922.65</v>
      </c>
      <c r="L93" s="276">
        <v>906.2</v>
      </c>
      <c r="M93" s="276">
        <v>16.24766</v>
      </c>
    </row>
    <row r="94" spans="1:13">
      <c r="A94" s="300">
        <v>85</v>
      </c>
      <c r="B94" s="276" t="s">
        <v>250</v>
      </c>
      <c r="C94" s="276">
        <v>218.6</v>
      </c>
      <c r="D94" s="278">
        <v>220.03333333333333</v>
      </c>
      <c r="E94" s="278">
        <v>214.56666666666666</v>
      </c>
      <c r="F94" s="278">
        <v>210.53333333333333</v>
      </c>
      <c r="G94" s="278">
        <v>205.06666666666666</v>
      </c>
      <c r="H94" s="278">
        <v>224.06666666666666</v>
      </c>
      <c r="I94" s="278">
        <v>229.5333333333333</v>
      </c>
      <c r="J94" s="278">
        <v>233.56666666666666</v>
      </c>
      <c r="K94" s="276">
        <v>225.5</v>
      </c>
      <c r="L94" s="276">
        <v>216</v>
      </c>
      <c r="M94" s="276">
        <v>8.0761000000000003</v>
      </c>
    </row>
    <row r="95" spans="1:13">
      <c r="A95" s="300">
        <v>86</v>
      </c>
      <c r="B95" s="276" t="s">
        <v>386</v>
      </c>
      <c r="C95" s="276">
        <v>380.75</v>
      </c>
      <c r="D95" s="278">
        <v>380.31666666666666</v>
      </c>
      <c r="E95" s="278">
        <v>372.93333333333334</v>
      </c>
      <c r="F95" s="278">
        <v>365.11666666666667</v>
      </c>
      <c r="G95" s="278">
        <v>357.73333333333335</v>
      </c>
      <c r="H95" s="278">
        <v>388.13333333333333</v>
      </c>
      <c r="I95" s="278">
        <v>395.51666666666665</v>
      </c>
      <c r="J95" s="278">
        <v>403.33333333333331</v>
      </c>
      <c r="K95" s="276">
        <v>387.7</v>
      </c>
      <c r="L95" s="276">
        <v>372.5</v>
      </c>
      <c r="M95" s="276">
        <v>10.808859999999999</v>
      </c>
    </row>
    <row r="96" spans="1:13">
      <c r="A96" s="300">
        <v>87</v>
      </c>
      <c r="B96" s="276" t="s">
        <v>106</v>
      </c>
      <c r="C96" s="276">
        <v>908.75</v>
      </c>
      <c r="D96" s="278">
        <v>909.51666666666677</v>
      </c>
      <c r="E96" s="278">
        <v>903.53333333333353</v>
      </c>
      <c r="F96" s="278">
        <v>898.31666666666672</v>
      </c>
      <c r="G96" s="278">
        <v>892.33333333333348</v>
      </c>
      <c r="H96" s="278">
        <v>914.73333333333358</v>
      </c>
      <c r="I96" s="278">
        <v>920.71666666666692</v>
      </c>
      <c r="J96" s="278">
        <v>925.93333333333362</v>
      </c>
      <c r="K96" s="276">
        <v>915.5</v>
      </c>
      <c r="L96" s="276">
        <v>904.3</v>
      </c>
      <c r="M96" s="276">
        <v>15.36659</v>
      </c>
    </row>
    <row r="97" spans="1:13">
      <c r="A97" s="300">
        <v>88</v>
      </c>
      <c r="B97" s="276" t="s">
        <v>108</v>
      </c>
      <c r="C97" s="276">
        <v>935.9</v>
      </c>
      <c r="D97" s="278">
        <v>935.38333333333333</v>
      </c>
      <c r="E97" s="278">
        <v>925.76666666666665</v>
      </c>
      <c r="F97" s="278">
        <v>915.63333333333333</v>
      </c>
      <c r="G97" s="278">
        <v>906.01666666666665</v>
      </c>
      <c r="H97" s="278">
        <v>945.51666666666665</v>
      </c>
      <c r="I97" s="278">
        <v>955.13333333333321</v>
      </c>
      <c r="J97" s="278">
        <v>965.26666666666665</v>
      </c>
      <c r="K97" s="276">
        <v>945</v>
      </c>
      <c r="L97" s="276">
        <v>925.25</v>
      </c>
      <c r="M97" s="276">
        <v>67.601669999999999</v>
      </c>
    </row>
    <row r="98" spans="1:13">
      <c r="A98" s="300">
        <v>89</v>
      </c>
      <c r="B98" s="276" t="s">
        <v>109</v>
      </c>
      <c r="C98" s="276">
        <v>2518.9499999999998</v>
      </c>
      <c r="D98" s="278">
        <v>2509.65</v>
      </c>
      <c r="E98" s="278">
        <v>2489.3000000000002</v>
      </c>
      <c r="F98" s="278">
        <v>2459.65</v>
      </c>
      <c r="G98" s="278">
        <v>2439.3000000000002</v>
      </c>
      <c r="H98" s="278">
        <v>2539.3000000000002</v>
      </c>
      <c r="I98" s="278">
        <v>2559.6499999999996</v>
      </c>
      <c r="J98" s="278">
        <v>2589.3000000000002</v>
      </c>
      <c r="K98" s="276">
        <v>2530</v>
      </c>
      <c r="L98" s="276">
        <v>2480</v>
      </c>
      <c r="M98" s="276">
        <v>44.904640000000001</v>
      </c>
    </row>
    <row r="99" spans="1:13">
      <c r="A99" s="300">
        <v>90</v>
      </c>
      <c r="B99" s="276" t="s">
        <v>252</v>
      </c>
      <c r="C99" s="276">
        <v>2907.5</v>
      </c>
      <c r="D99" s="278">
        <v>2902.4666666666667</v>
      </c>
      <c r="E99" s="278">
        <v>2881.5333333333333</v>
      </c>
      <c r="F99" s="278">
        <v>2855.5666666666666</v>
      </c>
      <c r="G99" s="278">
        <v>2834.6333333333332</v>
      </c>
      <c r="H99" s="278">
        <v>2928.4333333333334</v>
      </c>
      <c r="I99" s="278">
        <v>2949.3666666666668</v>
      </c>
      <c r="J99" s="278">
        <v>2975.3333333333335</v>
      </c>
      <c r="K99" s="276">
        <v>2923.4</v>
      </c>
      <c r="L99" s="276">
        <v>2876.5</v>
      </c>
      <c r="M99" s="276">
        <v>2.28878</v>
      </c>
    </row>
    <row r="100" spans="1:13">
      <c r="A100" s="300">
        <v>91</v>
      </c>
      <c r="B100" s="276" t="s">
        <v>110</v>
      </c>
      <c r="C100" s="276">
        <v>1427.2</v>
      </c>
      <c r="D100" s="278">
        <v>1427.3166666666666</v>
      </c>
      <c r="E100" s="278">
        <v>1419.8833333333332</v>
      </c>
      <c r="F100" s="278">
        <v>1412.5666666666666</v>
      </c>
      <c r="G100" s="278">
        <v>1405.1333333333332</v>
      </c>
      <c r="H100" s="278">
        <v>1434.6333333333332</v>
      </c>
      <c r="I100" s="278">
        <v>1442.0666666666666</v>
      </c>
      <c r="J100" s="278">
        <v>1449.3833333333332</v>
      </c>
      <c r="K100" s="276">
        <v>1434.75</v>
      </c>
      <c r="L100" s="276">
        <v>1420</v>
      </c>
      <c r="M100" s="276">
        <v>72.476730000000003</v>
      </c>
    </row>
    <row r="101" spans="1:13">
      <c r="A101" s="300">
        <v>92</v>
      </c>
      <c r="B101" s="276" t="s">
        <v>253</v>
      </c>
      <c r="C101" s="276">
        <v>673.2</v>
      </c>
      <c r="D101" s="278">
        <v>676.56666666666672</v>
      </c>
      <c r="E101" s="278">
        <v>666.78333333333342</v>
      </c>
      <c r="F101" s="278">
        <v>660.36666666666667</v>
      </c>
      <c r="G101" s="278">
        <v>650.58333333333337</v>
      </c>
      <c r="H101" s="278">
        <v>682.98333333333346</v>
      </c>
      <c r="I101" s="278">
        <v>692.76666666666677</v>
      </c>
      <c r="J101" s="278">
        <v>699.18333333333351</v>
      </c>
      <c r="K101" s="276">
        <v>686.35</v>
      </c>
      <c r="L101" s="276">
        <v>670.15</v>
      </c>
      <c r="M101" s="276">
        <v>41.024799999999999</v>
      </c>
    </row>
    <row r="102" spans="1:13">
      <c r="A102" s="300">
        <v>93</v>
      </c>
      <c r="B102" s="276" t="s">
        <v>111</v>
      </c>
      <c r="C102" s="276">
        <v>3074</v>
      </c>
      <c r="D102" s="278">
        <v>3080.3333333333335</v>
      </c>
      <c r="E102" s="278">
        <v>3054.666666666667</v>
      </c>
      <c r="F102" s="278">
        <v>3035.3333333333335</v>
      </c>
      <c r="G102" s="278">
        <v>3009.666666666667</v>
      </c>
      <c r="H102" s="278">
        <v>3099.666666666667</v>
      </c>
      <c r="I102" s="278">
        <v>3125.3333333333339</v>
      </c>
      <c r="J102" s="278">
        <v>3144.666666666667</v>
      </c>
      <c r="K102" s="276">
        <v>3106</v>
      </c>
      <c r="L102" s="276">
        <v>3061</v>
      </c>
      <c r="M102" s="276">
        <v>4.7850200000000003</v>
      </c>
    </row>
    <row r="103" spans="1:13">
      <c r="A103" s="300">
        <v>94</v>
      </c>
      <c r="B103" s="276" t="s">
        <v>114</v>
      </c>
      <c r="C103" s="276">
        <v>235.6</v>
      </c>
      <c r="D103" s="278">
        <v>237.30000000000004</v>
      </c>
      <c r="E103" s="278">
        <v>232.60000000000008</v>
      </c>
      <c r="F103" s="278">
        <v>229.60000000000005</v>
      </c>
      <c r="G103" s="278">
        <v>224.90000000000009</v>
      </c>
      <c r="H103" s="278">
        <v>240.30000000000007</v>
      </c>
      <c r="I103" s="278">
        <v>245.00000000000006</v>
      </c>
      <c r="J103" s="278">
        <v>248.00000000000006</v>
      </c>
      <c r="K103" s="276">
        <v>242</v>
      </c>
      <c r="L103" s="276">
        <v>234.3</v>
      </c>
      <c r="M103" s="276">
        <v>94.053150000000002</v>
      </c>
    </row>
    <row r="104" spans="1:13">
      <c r="A104" s="300">
        <v>95</v>
      </c>
      <c r="B104" s="276" t="s">
        <v>115</v>
      </c>
      <c r="C104" s="276">
        <v>215.4</v>
      </c>
      <c r="D104" s="278">
        <v>215.1</v>
      </c>
      <c r="E104" s="278">
        <v>213.75</v>
      </c>
      <c r="F104" s="278">
        <v>212.1</v>
      </c>
      <c r="G104" s="278">
        <v>210.75</v>
      </c>
      <c r="H104" s="278">
        <v>216.75</v>
      </c>
      <c r="I104" s="278">
        <v>218.09999999999997</v>
      </c>
      <c r="J104" s="278">
        <v>219.75</v>
      </c>
      <c r="K104" s="276">
        <v>216.45</v>
      </c>
      <c r="L104" s="276">
        <v>213.45</v>
      </c>
      <c r="M104" s="276">
        <v>43.150509999999997</v>
      </c>
    </row>
    <row r="105" spans="1:13">
      <c r="A105" s="300">
        <v>96</v>
      </c>
      <c r="B105" s="276" t="s">
        <v>116</v>
      </c>
      <c r="C105" s="276">
        <v>2384.3000000000002</v>
      </c>
      <c r="D105" s="278">
        <v>2380.5</v>
      </c>
      <c r="E105" s="278">
        <v>2358</v>
      </c>
      <c r="F105" s="278">
        <v>2331.6999999999998</v>
      </c>
      <c r="G105" s="278">
        <v>2309.1999999999998</v>
      </c>
      <c r="H105" s="278">
        <v>2406.8000000000002</v>
      </c>
      <c r="I105" s="278">
        <v>2429.3000000000002</v>
      </c>
      <c r="J105" s="278">
        <v>2455.6000000000004</v>
      </c>
      <c r="K105" s="276">
        <v>2403</v>
      </c>
      <c r="L105" s="276">
        <v>2354.1999999999998</v>
      </c>
      <c r="M105" s="276">
        <v>17.490130000000001</v>
      </c>
    </row>
    <row r="106" spans="1:13">
      <c r="A106" s="300">
        <v>97</v>
      </c>
      <c r="B106" s="276" t="s">
        <v>254</v>
      </c>
      <c r="C106" s="276">
        <v>239.65</v>
      </c>
      <c r="D106" s="278">
        <v>240.68333333333331</v>
      </c>
      <c r="E106" s="278">
        <v>237.96666666666661</v>
      </c>
      <c r="F106" s="278">
        <v>236.2833333333333</v>
      </c>
      <c r="G106" s="278">
        <v>233.56666666666661</v>
      </c>
      <c r="H106" s="278">
        <v>242.36666666666662</v>
      </c>
      <c r="I106" s="278">
        <v>245.08333333333331</v>
      </c>
      <c r="J106" s="278">
        <v>246.76666666666662</v>
      </c>
      <c r="K106" s="276">
        <v>243.4</v>
      </c>
      <c r="L106" s="276">
        <v>239</v>
      </c>
      <c r="M106" s="276">
        <v>4.4629799999999999</v>
      </c>
    </row>
    <row r="107" spans="1:13">
      <c r="A107" s="300">
        <v>98</v>
      </c>
      <c r="B107" s="276" t="s">
        <v>255</v>
      </c>
      <c r="C107" s="276">
        <v>39.85</v>
      </c>
      <c r="D107" s="278">
        <v>40.25</v>
      </c>
      <c r="E107" s="278">
        <v>39.200000000000003</v>
      </c>
      <c r="F107" s="278">
        <v>38.550000000000004</v>
      </c>
      <c r="G107" s="278">
        <v>37.500000000000007</v>
      </c>
      <c r="H107" s="278">
        <v>40.9</v>
      </c>
      <c r="I107" s="278">
        <v>41.949999999999996</v>
      </c>
      <c r="J107" s="278">
        <v>42.599999999999994</v>
      </c>
      <c r="K107" s="276">
        <v>41.3</v>
      </c>
      <c r="L107" s="276">
        <v>39.6</v>
      </c>
      <c r="M107" s="276">
        <v>18.29795</v>
      </c>
    </row>
    <row r="108" spans="1:13">
      <c r="A108" s="300">
        <v>99</v>
      </c>
      <c r="B108" s="276" t="s">
        <v>117</v>
      </c>
      <c r="C108" s="276">
        <v>216</v>
      </c>
      <c r="D108" s="278">
        <v>215.38333333333333</v>
      </c>
      <c r="E108" s="278">
        <v>210.21666666666664</v>
      </c>
      <c r="F108" s="278">
        <v>204.43333333333331</v>
      </c>
      <c r="G108" s="278">
        <v>199.26666666666662</v>
      </c>
      <c r="H108" s="278">
        <v>221.16666666666666</v>
      </c>
      <c r="I108" s="278">
        <v>226.33333333333334</v>
      </c>
      <c r="J108" s="278">
        <v>232.11666666666667</v>
      </c>
      <c r="K108" s="276">
        <v>220.55</v>
      </c>
      <c r="L108" s="276">
        <v>209.6</v>
      </c>
      <c r="M108" s="276">
        <v>306.22206</v>
      </c>
    </row>
    <row r="109" spans="1:13">
      <c r="A109" s="300">
        <v>100</v>
      </c>
      <c r="B109" s="276" t="s">
        <v>118</v>
      </c>
      <c r="C109" s="276">
        <v>528.79999999999995</v>
      </c>
      <c r="D109" s="278">
        <v>525.81666666666661</v>
      </c>
      <c r="E109" s="278">
        <v>520.83333333333326</v>
      </c>
      <c r="F109" s="278">
        <v>512.86666666666667</v>
      </c>
      <c r="G109" s="278">
        <v>507.88333333333333</v>
      </c>
      <c r="H109" s="278">
        <v>533.78333333333319</v>
      </c>
      <c r="I109" s="278">
        <v>538.76666666666654</v>
      </c>
      <c r="J109" s="278">
        <v>546.73333333333312</v>
      </c>
      <c r="K109" s="276">
        <v>530.79999999999995</v>
      </c>
      <c r="L109" s="276">
        <v>517.85</v>
      </c>
      <c r="M109" s="276">
        <v>190.92649</v>
      </c>
    </row>
    <row r="110" spans="1:13">
      <c r="A110" s="300">
        <v>101</v>
      </c>
      <c r="B110" s="276" t="s">
        <v>256</v>
      </c>
      <c r="C110" s="276">
        <v>1510.3</v>
      </c>
      <c r="D110" s="278">
        <v>1504.05</v>
      </c>
      <c r="E110" s="278">
        <v>1490.8999999999999</v>
      </c>
      <c r="F110" s="278">
        <v>1471.5</v>
      </c>
      <c r="G110" s="278">
        <v>1458.35</v>
      </c>
      <c r="H110" s="278">
        <v>1523.4499999999998</v>
      </c>
      <c r="I110" s="278">
        <v>1536.6</v>
      </c>
      <c r="J110" s="278">
        <v>1555.9999999999998</v>
      </c>
      <c r="K110" s="276">
        <v>1517.2</v>
      </c>
      <c r="L110" s="276">
        <v>1484.65</v>
      </c>
      <c r="M110" s="276">
        <v>4.25237</v>
      </c>
    </row>
    <row r="111" spans="1:13">
      <c r="A111" s="300">
        <v>102</v>
      </c>
      <c r="B111" s="276" t="s">
        <v>119</v>
      </c>
      <c r="C111" s="276">
        <v>499.95</v>
      </c>
      <c r="D111" s="278">
        <v>500.48333333333335</v>
      </c>
      <c r="E111" s="278">
        <v>494.9666666666667</v>
      </c>
      <c r="F111" s="278">
        <v>489.98333333333335</v>
      </c>
      <c r="G111" s="278">
        <v>484.4666666666667</v>
      </c>
      <c r="H111" s="278">
        <v>505.4666666666667</v>
      </c>
      <c r="I111" s="278">
        <v>510.98333333333335</v>
      </c>
      <c r="J111" s="278">
        <v>515.9666666666667</v>
      </c>
      <c r="K111" s="276">
        <v>506</v>
      </c>
      <c r="L111" s="276">
        <v>495.5</v>
      </c>
      <c r="M111" s="276">
        <v>8.2972199999999994</v>
      </c>
    </row>
    <row r="112" spans="1:13">
      <c r="A112" s="300">
        <v>103</v>
      </c>
      <c r="B112" s="276" t="s">
        <v>257</v>
      </c>
      <c r="C112" s="276">
        <v>31.5</v>
      </c>
      <c r="D112" s="278">
        <v>31.716666666666669</v>
      </c>
      <c r="E112" s="278">
        <v>31.183333333333337</v>
      </c>
      <c r="F112" s="278">
        <v>30.866666666666667</v>
      </c>
      <c r="G112" s="278">
        <v>30.333333333333336</v>
      </c>
      <c r="H112" s="278">
        <v>32.033333333333339</v>
      </c>
      <c r="I112" s="278">
        <v>32.56666666666667</v>
      </c>
      <c r="J112" s="278">
        <v>32.88333333333334</v>
      </c>
      <c r="K112" s="276">
        <v>32.25</v>
      </c>
      <c r="L112" s="276">
        <v>31.4</v>
      </c>
      <c r="M112" s="276">
        <v>78.323139999999995</v>
      </c>
    </row>
    <row r="113" spans="1:13">
      <c r="A113" s="300">
        <v>104</v>
      </c>
      <c r="B113" s="276" t="s">
        <v>120</v>
      </c>
      <c r="C113" s="276">
        <v>10.3</v>
      </c>
      <c r="D113" s="278">
        <v>10.316666666666668</v>
      </c>
      <c r="E113" s="278">
        <v>10.083333333333336</v>
      </c>
      <c r="F113" s="278">
        <v>9.8666666666666671</v>
      </c>
      <c r="G113" s="278">
        <v>9.6333333333333346</v>
      </c>
      <c r="H113" s="278">
        <v>10.533333333333337</v>
      </c>
      <c r="I113" s="278">
        <v>10.766666666666667</v>
      </c>
      <c r="J113" s="278">
        <v>10.983333333333338</v>
      </c>
      <c r="K113" s="276">
        <v>10.55</v>
      </c>
      <c r="L113" s="276">
        <v>10.1</v>
      </c>
      <c r="M113" s="276">
        <v>2906.0285100000001</v>
      </c>
    </row>
    <row r="114" spans="1:13">
      <c r="A114" s="300">
        <v>105</v>
      </c>
      <c r="B114" s="276" t="s">
        <v>121</v>
      </c>
      <c r="C114" s="276">
        <v>36.700000000000003</v>
      </c>
      <c r="D114" s="278">
        <v>36.833333333333336</v>
      </c>
      <c r="E114" s="278">
        <v>36.116666666666674</v>
      </c>
      <c r="F114" s="278">
        <v>35.533333333333339</v>
      </c>
      <c r="G114" s="278">
        <v>34.816666666666677</v>
      </c>
      <c r="H114" s="278">
        <v>37.416666666666671</v>
      </c>
      <c r="I114" s="278">
        <v>38.133333333333326</v>
      </c>
      <c r="J114" s="278">
        <v>38.716666666666669</v>
      </c>
      <c r="K114" s="276">
        <v>37.549999999999997</v>
      </c>
      <c r="L114" s="276">
        <v>36.25</v>
      </c>
      <c r="M114" s="276">
        <v>189.63238999999999</v>
      </c>
    </row>
    <row r="115" spans="1:13">
      <c r="A115" s="300">
        <v>106</v>
      </c>
      <c r="B115" s="276" t="s">
        <v>122</v>
      </c>
      <c r="C115" s="276">
        <v>511.1</v>
      </c>
      <c r="D115" s="278">
        <v>504.39999999999992</v>
      </c>
      <c r="E115" s="278">
        <v>495.29999999999984</v>
      </c>
      <c r="F115" s="278">
        <v>479.49999999999994</v>
      </c>
      <c r="G115" s="278">
        <v>470.39999999999986</v>
      </c>
      <c r="H115" s="278">
        <v>520.19999999999982</v>
      </c>
      <c r="I115" s="278">
        <v>529.29999999999984</v>
      </c>
      <c r="J115" s="278">
        <v>545.0999999999998</v>
      </c>
      <c r="K115" s="276">
        <v>513.5</v>
      </c>
      <c r="L115" s="276">
        <v>488.6</v>
      </c>
      <c r="M115" s="276">
        <v>99.673820000000006</v>
      </c>
    </row>
    <row r="116" spans="1:13">
      <c r="A116" s="300">
        <v>107</v>
      </c>
      <c r="B116" s="276" t="s">
        <v>260</v>
      </c>
      <c r="C116" s="276">
        <v>122.45</v>
      </c>
      <c r="D116" s="278">
        <v>122.93333333333332</v>
      </c>
      <c r="E116" s="278">
        <v>121.11666666666665</v>
      </c>
      <c r="F116" s="278">
        <v>119.78333333333332</v>
      </c>
      <c r="G116" s="278">
        <v>117.96666666666664</v>
      </c>
      <c r="H116" s="278">
        <v>124.26666666666665</v>
      </c>
      <c r="I116" s="278">
        <v>126.08333333333334</v>
      </c>
      <c r="J116" s="278">
        <v>127.41666666666666</v>
      </c>
      <c r="K116" s="276">
        <v>124.75</v>
      </c>
      <c r="L116" s="276">
        <v>121.6</v>
      </c>
      <c r="M116" s="276">
        <v>22.567129999999999</v>
      </c>
    </row>
    <row r="117" spans="1:13">
      <c r="A117" s="300">
        <v>108</v>
      </c>
      <c r="B117" s="276" t="s">
        <v>123</v>
      </c>
      <c r="C117" s="276">
        <v>1692.2</v>
      </c>
      <c r="D117" s="278">
        <v>1691.8999999999999</v>
      </c>
      <c r="E117" s="278">
        <v>1669.7999999999997</v>
      </c>
      <c r="F117" s="278">
        <v>1647.3999999999999</v>
      </c>
      <c r="G117" s="278">
        <v>1625.2999999999997</v>
      </c>
      <c r="H117" s="278">
        <v>1714.2999999999997</v>
      </c>
      <c r="I117" s="278">
        <v>1736.3999999999996</v>
      </c>
      <c r="J117" s="278">
        <v>1758.7999999999997</v>
      </c>
      <c r="K117" s="276">
        <v>1714</v>
      </c>
      <c r="L117" s="276">
        <v>1669.5</v>
      </c>
      <c r="M117" s="276">
        <v>17.057390000000002</v>
      </c>
    </row>
    <row r="118" spans="1:13">
      <c r="A118" s="300">
        <v>109</v>
      </c>
      <c r="B118" s="276" t="s">
        <v>124</v>
      </c>
      <c r="C118" s="276">
        <v>912.9</v>
      </c>
      <c r="D118" s="278">
        <v>901.35</v>
      </c>
      <c r="E118" s="278">
        <v>885.05000000000007</v>
      </c>
      <c r="F118" s="278">
        <v>857.2</v>
      </c>
      <c r="G118" s="278">
        <v>840.90000000000009</v>
      </c>
      <c r="H118" s="278">
        <v>929.2</v>
      </c>
      <c r="I118" s="278">
        <v>945.5</v>
      </c>
      <c r="J118" s="278">
        <v>973.35</v>
      </c>
      <c r="K118" s="276">
        <v>917.65</v>
      </c>
      <c r="L118" s="276">
        <v>873.5</v>
      </c>
      <c r="M118" s="276">
        <v>207.27636000000001</v>
      </c>
    </row>
    <row r="119" spans="1:13">
      <c r="A119" s="300">
        <v>110</v>
      </c>
      <c r="B119" s="276" t="s">
        <v>3777</v>
      </c>
      <c r="C119" s="276">
        <v>235</v>
      </c>
      <c r="D119" s="278">
        <v>235.0333333333333</v>
      </c>
      <c r="E119" s="278">
        <v>230.1666666666666</v>
      </c>
      <c r="F119" s="278">
        <v>225.33333333333329</v>
      </c>
      <c r="G119" s="278">
        <v>220.46666666666658</v>
      </c>
      <c r="H119" s="278">
        <v>239.86666666666662</v>
      </c>
      <c r="I119" s="278">
        <v>244.73333333333329</v>
      </c>
      <c r="J119" s="278">
        <v>249.56666666666663</v>
      </c>
      <c r="K119" s="276">
        <v>239.9</v>
      </c>
      <c r="L119" s="276">
        <v>230.2</v>
      </c>
      <c r="M119" s="276">
        <v>43.526730000000001</v>
      </c>
    </row>
    <row r="120" spans="1:13">
      <c r="A120" s="300">
        <v>111</v>
      </c>
      <c r="B120" s="276" t="s">
        <v>126</v>
      </c>
      <c r="C120" s="276">
        <v>1250.3</v>
      </c>
      <c r="D120" s="278">
        <v>1246.5833333333333</v>
      </c>
      <c r="E120" s="278">
        <v>1238.7166666666665</v>
      </c>
      <c r="F120" s="278">
        <v>1227.1333333333332</v>
      </c>
      <c r="G120" s="278">
        <v>1219.2666666666664</v>
      </c>
      <c r="H120" s="278">
        <v>1258.1666666666665</v>
      </c>
      <c r="I120" s="278">
        <v>1266.0333333333333</v>
      </c>
      <c r="J120" s="278">
        <v>1277.6166666666666</v>
      </c>
      <c r="K120" s="276">
        <v>1254.45</v>
      </c>
      <c r="L120" s="276">
        <v>1235</v>
      </c>
      <c r="M120" s="276">
        <v>68.781049999999993</v>
      </c>
    </row>
    <row r="121" spans="1:13">
      <c r="A121" s="300">
        <v>112</v>
      </c>
      <c r="B121" s="276" t="s">
        <v>127</v>
      </c>
      <c r="C121" s="276">
        <v>91.2</v>
      </c>
      <c r="D121" s="278">
        <v>91.366666666666674</v>
      </c>
      <c r="E121" s="278">
        <v>90.233333333333348</v>
      </c>
      <c r="F121" s="278">
        <v>89.26666666666668</v>
      </c>
      <c r="G121" s="278">
        <v>88.133333333333354</v>
      </c>
      <c r="H121" s="278">
        <v>92.333333333333343</v>
      </c>
      <c r="I121" s="278">
        <v>93.466666666666669</v>
      </c>
      <c r="J121" s="278">
        <v>94.433333333333337</v>
      </c>
      <c r="K121" s="276">
        <v>92.5</v>
      </c>
      <c r="L121" s="276">
        <v>90.4</v>
      </c>
      <c r="M121" s="276">
        <v>147.05538000000001</v>
      </c>
    </row>
    <row r="122" spans="1:13">
      <c r="A122" s="300">
        <v>113</v>
      </c>
      <c r="B122" s="276" t="s">
        <v>262</v>
      </c>
      <c r="C122" s="276">
        <v>2168.6999999999998</v>
      </c>
      <c r="D122" s="278">
        <v>2168.2333333333331</v>
      </c>
      <c r="E122" s="278">
        <v>2155.4666666666662</v>
      </c>
      <c r="F122" s="278">
        <v>2142.2333333333331</v>
      </c>
      <c r="G122" s="278">
        <v>2129.4666666666662</v>
      </c>
      <c r="H122" s="278">
        <v>2181.4666666666662</v>
      </c>
      <c r="I122" s="278">
        <v>2194.2333333333336</v>
      </c>
      <c r="J122" s="278">
        <v>2207.4666666666662</v>
      </c>
      <c r="K122" s="276">
        <v>2181</v>
      </c>
      <c r="L122" s="276">
        <v>2155</v>
      </c>
      <c r="M122" s="276">
        <v>1.3118099999999999</v>
      </c>
    </row>
    <row r="123" spans="1:13">
      <c r="A123" s="300">
        <v>114</v>
      </c>
      <c r="B123" s="276" t="s">
        <v>2931</v>
      </c>
      <c r="C123" s="276">
        <v>1410.8</v>
      </c>
      <c r="D123" s="278">
        <v>1415.5666666666666</v>
      </c>
      <c r="E123" s="278">
        <v>1403.2333333333331</v>
      </c>
      <c r="F123" s="278">
        <v>1395.6666666666665</v>
      </c>
      <c r="G123" s="278">
        <v>1383.333333333333</v>
      </c>
      <c r="H123" s="278">
        <v>1423.1333333333332</v>
      </c>
      <c r="I123" s="278">
        <v>1435.4666666666667</v>
      </c>
      <c r="J123" s="278">
        <v>1443.0333333333333</v>
      </c>
      <c r="K123" s="276">
        <v>1427.9</v>
      </c>
      <c r="L123" s="276">
        <v>1408</v>
      </c>
      <c r="M123" s="276">
        <v>9.2854700000000001</v>
      </c>
    </row>
    <row r="124" spans="1:13">
      <c r="A124" s="300">
        <v>115</v>
      </c>
      <c r="B124" s="276" t="s">
        <v>128</v>
      </c>
      <c r="C124" s="276">
        <v>211.55</v>
      </c>
      <c r="D124" s="278">
        <v>211.71666666666667</v>
      </c>
      <c r="E124" s="278">
        <v>209.93333333333334</v>
      </c>
      <c r="F124" s="278">
        <v>208.31666666666666</v>
      </c>
      <c r="G124" s="278">
        <v>206.53333333333333</v>
      </c>
      <c r="H124" s="278">
        <v>213.33333333333334</v>
      </c>
      <c r="I124" s="278">
        <v>215.1166666666667</v>
      </c>
      <c r="J124" s="278">
        <v>216.73333333333335</v>
      </c>
      <c r="K124" s="276">
        <v>213.5</v>
      </c>
      <c r="L124" s="276">
        <v>210.1</v>
      </c>
      <c r="M124" s="276">
        <v>265.46469000000002</v>
      </c>
    </row>
    <row r="125" spans="1:13">
      <c r="A125" s="300">
        <v>116</v>
      </c>
      <c r="B125" s="276" t="s">
        <v>129</v>
      </c>
      <c r="C125" s="276">
        <v>259.39999999999998</v>
      </c>
      <c r="D125" s="278">
        <v>262.76666666666665</v>
      </c>
      <c r="E125" s="278">
        <v>254.43333333333328</v>
      </c>
      <c r="F125" s="278">
        <v>249.46666666666664</v>
      </c>
      <c r="G125" s="278">
        <v>241.13333333333327</v>
      </c>
      <c r="H125" s="278">
        <v>267.73333333333329</v>
      </c>
      <c r="I125" s="278">
        <v>276.06666666666666</v>
      </c>
      <c r="J125" s="278">
        <v>281.0333333333333</v>
      </c>
      <c r="K125" s="276">
        <v>271.10000000000002</v>
      </c>
      <c r="L125" s="276">
        <v>257.8</v>
      </c>
      <c r="M125" s="276">
        <v>84.28134</v>
      </c>
    </row>
    <row r="126" spans="1:13">
      <c r="A126" s="300">
        <v>117</v>
      </c>
      <c r="B126" s="276" t="s">
        <v>263</v>
      </c>
      <c r="C126" s="276">
        <v>68.400000000000006</v>
      </c>
      <c r="D126" s="278">
        <v>68.800000000000011</v>
      </c>
      <c r="E126" s="278">
        <v>67.65000000000002</v>
      </c>
      <c r="F126" s="278">
        <v>66.900000000000006</v>
      </c>
      <c r="G126" s="278">
        <v>65.750000000000014</v>
      </c>
      <c r="H126" s="278">
        <v>69.550000000000026</v>
      </c>
      <c r="I126" s="278">
        <v>70.7</v>
      </c>
      <c r="J126" s="278">
        <v>71.450000000000031</v>
      </c>
      <c r="K126" s="276">
        <v>69.95</v>
      </c>
      <c r="L126" s="276">
        <v>68.05</v>
      </c>
      <c r="M126" s="276">
        <v>9.5878300000000003</v>
      </c>
    </row>
    <row r="127" spans="1:13">
      <c r="A127" s="300">
        <v>118</v>
      </c>
      <c r="B127" s="276" t="s">
        <v>130</v>
      </c>
      <c r="C127" s="276">
        <v>381.8</v>
      </c>
      <c r="D127" s="278">
        <v>383.18333333333339</v>
      </c>
      <c r="E127" s="278">
        <v>376.71666666666681</v>
      </c>
      <c r="F127" s="278">
        <v>371.63333333333344</v>
      </c>
      <c r="G127" s="278">
        <v>365.16666666666686</v>
      </c>
      <c r="H127" s="278">
        <v>388.26666666666677</v>
      </c>
      <c r="I127" s="278">
        <v>394.73333333333335</v>
      </c>
      <c r="J127" s="278">
        <v>399.81666666666672</v>
      </c>
      <c r="K127" s="276">
        <v>389.65</v>
      </c>
      <c r="L127" s="276">
        <v>378.1</v>
      </c>
      <c r="M127" s="276">
        <v>81.446399999999997</v>
      </c>
    </row>
    <row r="128" spans="1:13">
      <c r="A128" s="300">
        <v>119</v>
      </c>
      <c r="B128" s="276" t="s">
        <v>264</v>
      </c>
      <c r="C128" s="276">
        <v>849.25</v>
      </c>
      <c r="D128" s="278">
        <v>863.05000000000007</v>
      </c>
      <c r="E128" s="278">
        <v>828.20000000000016</v>
      </c>
      <c r="F128" s="278">
        <v>807.15000000000009</v>
      </c>
      <c r="G128" s="278">
        <v>772.30000000000018</v>
      </c>
      <c r="H128" s="278">
        <v>884.10000000000014</v>
      </c>
      <c r="I128" s="278">
        <v>918.95</v>
      </c>
      <c r="J128" s="278">
        <v>940.00000000000011</v>
      </c>
      <c r="K128" s="276">
        <v>897.9</v>
      </c>
      <c r="L128" s="276">
        <v>842</v>
      </c>
      <c r="M128" s="276">
        <v>7.8269500000000001</v>
      </c>
    </row>
    <row r="129" spans="1:13">
      <c r="A129" s="300">
        <v>120</v>
      </c>
      <c r="B129" s="276" t="s">
        <v>131</v>
      </c>
      <c r="C129" s="276">
        <v>2703.1</v>
      </c>
      <c r="D129" s="278">
        <v>2715.0666666666671</v>
      </c>
      <c r="E129" s="278">
        <v>2678.1333333333341</v>
      </c>
      <c r="F129" s="278">
        <v>2653.166666666667</v>
      </c>
      <c r="G129" s="278">
        <v>2616.233333333334</v>
      </c>
      <c r="H129" s="278">
        <v>2740.0333333333342</v>
      </c>
      <c r="I129" s="278">
        <v>2776.9666666666676</v>
      </c>
      <c r="J129" s="278">
        <v>2801.9333333333343</v>
      </c>
      <c r="K129" s="276">
        <v>2752</v>
      </c>
      <c r="L129" s="276">
        <v>2690.1</v>
      </c>
      <c r="M129" s="276">
        <v>6.6306599999999998</v>
      </c>
    </row>
    <row r="130" spans="1:13">
      <c r="A130" s="300">
        <v>121</v>
      </c>
      <c r="B130" s="276" t="s">
        <v>133</v>
      </c>
      <c r="C130" s="276">
        <v>1999.3</v>
      </c>
      <c r="D130" s="278">
        <v>1999.7666666666667</v>
      </c>
      <c r="E130" s="278">
        <v>1982.5333333333333</v>
      </c>
      <c r="F130" s="278">
        <v>1965.7666666666667</v>
      </c>
      <c r="G130" s="278">
        <v>1948.5333333333333</v>
      </c>
      <c r="H130" s="278">
        <v>2016.5333333333333</v>
      </c>
      <c r="I130" s="278">
        <v>2033.7666666666664</v>
      </c>
      <c r="J130" s="278">
        <v>2050.5333333333333</v>
      </c>
      <c r="K130" s="276">
        <v>2017</v>
      </c>
      <c r="L130" s="276">
        <v>1983</v>
      </c>
      <c r="M130" s="276">
        <v>31.528649999999999</v>
      </c>
    </row>
    <row r="131" spans="1:13">
      <c r="A131" s="300">
        <v>122</v>
      </c>
      <c r="B131" s="276" t="s">
        <v>134</v>
      </c>
      <c r="C131" s="276">
        <v>93.95</v>
      </c>
      <c r="D131" s="278">
        <v>93.566666666666677</v>
      </c>
      <c r="E131" s="278">
        <v>92.28333333333336</v>
      </c>
      <c r="F131" s="278">
        <v>90.616666666666688</v>
      </c>
      <c r="G131" s="278">
        <v>89.333333333333371</v>
      </c>
      <c r="H131" s="278">
        <v>95.233333333333348</v>
      </c>
      <c r="I131" s="278">
        <v>96.51666666666668</v>
      </c>
      <c r="J131" s="278">
        <v>98.183333333333337</v>
      </c>
      <c r="K131" s="276">
        <v>94.85</v>
      </c>
      <c r="L131" s="276">
        <v>91.9</v>
      </c>
      <c r="M131" s="276">
        <v>104.85468</v>
      </c>
    </row>
    <row r="132" spans="1:13">
      <c r="A132" s="300">
        <v>123</v>
      </c>
      <c r="B132" s="276" t="s">
        <v>358</v>
      </c>
      <c r="C132" s="276">
        <v>2310.75</v>
      </c>
      <c r="D132" s="278">
        <v>2309.6833333333329</v>
      </c>
      <c r="E132" s="278">
        <v>2276.1666666666661</v>
      </c>
      <c r="F132" s="278">
        <v>2241.583333333333</v>
      </c>
      <c r="G132" s="278">
        <v>2208.0666666666662</v>
      </c>
      <c r="H132" s="278">
        <v>2344.266666666666</v>
      </c>
      <c r="I132" s="278">
        <v>2377.7833333333333</v>
      </c>
      <c r="J132" s="278">
        <v>2412.3666666666659</v>
      </c>
      <c r="K132" s="276">
        <v>2343.1999999999998</v>
      </c>
      <c r="L132" s="276">
        <v>2275.1</v>
      </c>
      <c r="M132" s="276">
        <v>1.0190900000000001</v>
      </c>
    </row>
    <row r="133" spans="1:13">
      <c r="A133" s="300">
        <v>124</v>
      </c>
      <c r="B133" s="276" t="s">
        <v>135</v>
      </c>
      <c r="C133" s="276">
        <v>363.4</v>
      </c>
      <c r="D133" s="278">
        <v>365.34999999999997</v>
      </c>
      <c r="E133" s="278">
        <v>359.29999999999995</v>
      </c>
      <c r="F133" s="278">
        <v>355.2</v>
      </c>
      <c r="G133" s="278">
        <v>349.15</v>
      </c>
      <c r="H133" s="278">
        <v>369.44999999999993</v>
      </c>
      <c r="I133" s="278">
        <v>375.5</v>
      </c>
      <c r="J133" s="278">
        <v>379.59999999999991</v>
      </c>
      <c r="K133" s="276">
        <v>371.4</v>
      </c>
      <c r="L133" s="276">
        <v>361.25</v>
      </c>
      <c r="M133" s="276">
        <v>30.175429999999999</v>
      </c>
    </row>
    <row r="134" spans="1:13">
      <c r="A134" s="300">
        <v>125</v>
      </c>
      <c r="B134" s="276" t="s">
        <v>136</v>
      </c>
      <c r="C134" s="276">
        <v>1284.8499999999999</v>
      </c>
      <c r="D134" s="278">
        <v>1282.5333333333331</v>
      </c>
      <c r="E134" s="278">
        <v>1270.0166666666662</v>
      </c>
      <c r="F134" s="278">
        <v>1255.1833333333332</v>
      </c>
      <c r="G134" s="278">
        <v>1242.6666666666663</v>
      </c>
      <c r="H134" s="278">
        <v>1297.3666666666661</v>
      </c>
      <c r="I134" s="278">
        <v>1309.883333333333</v>
      </c>
      <c r="J134" s="278">
        <v>1324.716666666666</v>
      </c>
      <c r="K134" s="276">
        <v>1295.05</v>
      </c>
      <c r="L134" s="276">
        <v>1267.7</v>
      </c>
      <c r="M134" s="276">
        <v>37.783189999999998</v>
      </c>
    </row>
    <row r="135" spans="1:13">
      <c r="A135" s="300">
        <v>126</v>
      </c>
      <c r="B135" s="276" t="s">
        <v>266</v>
      </c>
      <c r="C135" s="276">
        <v>3609.95</v>
      </c>
      <c r="D135" s="278">
        <v>3621.9500000000003</v>
      </c>
      <c r="E135" s="278">
        <v>3571.1500000000005</v>
      </c>
      <c r="F135" s="278">
        <v>3532.3500000000004</v>
      </c>
      <c r="G135" s="278">
        <v>3481.5500000000006</v>
      </c>
      <c r="H135" s="278">
        <v>3660.7500000000005</v>
      </c>
      <c r="I135" s="278">
        <v>3711.5500000000006</v>
      </c>
      <c r="J135" s="278">
        <v>3750.3500000000004</v>
      </c>
      <c r="K135" s="276">
        <v>3672.75</v>
      </c>
      <c r="L135" s="276">
        <v>3583.15</v>
      </c>
      <c r="M135" s="276">
        <v>1.53207</v>
      </c>
    </row>
    <row r="136" spans="1:13">
      <c r="A136" s="300">
        <v>127</v>
      </c>
      <c r="B136" s="276" t="s">
        <v>265</v>
      </c>
      <c r="C136" s="276">
        <v>2371.1</v>
      </c>
      <c r="D136" s="278">
        <v>2386.5500000000002</v>
      </c>
      <c r="E136" s="278">
        <v>2339.1000000000004</v>
      </c>
      <c r="F136" s="278">
        <v>2307.1000000000004</v>
      </c>
      <c r="G136" s="278">
        <v>2259.6500000000005</v>
      </c>
      <c r="H136" s="278">
        <v>2418.5500000000002</v>
      </c>
      <c r="I136" s="278">
        <v>2466</v>
      </c>
      <c r="J136" s="278">
        <v>2498</v>
      </c>
      <c r="K136" s="276">
        <v>2434</v>
      </c>
      <c r="L136" s="276">
        <v>2354.5500000000002</v>
      </c>
      <c r="M136" s="276">
        <v>1.7544</v>
      </c>
    </row>
    <row r="137" spans="1:13">
      <c r="A137" s="300">
        <v>128</v>
      </c>
      <c r="B137" s="276" t="s">
        <v>137</v>
      </c>
      <c r="C137" s="276">
        <v>977.25</v>
      </c>
      <c r="D137" s="278">
        <v>980.18333333333339</v>
      </c>
      <c r="E137" s="278">
        <v>967.56666666666683</v>
      </c>
      <c r="F137" s="278">
        <v>957.88333333333344</v>
      </c>
      <c r="G137" s="278">
        <v>945.26666666666688</v>
      </c>
      <c r="H137" s="278">
        <v>989.86666666666679</v>
      </c>
      <c r="I137" s="278">
        <v>1002.4833333333333</v>
      </c>
      <c r="J137" s="278">
        <v>1012.1666666666667</v>
      </c>
      <c r="K137" s="276">
        <v>992.8</v>
      </c>
      <c r="L137" s="276">
        <v>970.5</v>
      </c>
      <c r="M137" s="276">
        <v>21.22259</v>
      </c>
    </row>
    <row r="138" spans="1:13">
      <c r="A138" s="300">
        <v>129</v>
      </c>
      <c r="B138" s="276" t="s">
        <v>138</v>
      </c>
      <c r="C138" s="276">
        <v>707.05</v>
      </c>
      <c r="D138" s="278">
        <v>709.35</v>
      </c>
      <c r="E138" s="278">
        <v>701.7</v>
      </c>
      <c r="F138" s="278">
        <v>696.35</v>
      </c>
      <c r="G138" s="278">
        <v>688.7</v>
      </c>
      <c r="H138" s="278">
        <v>714.7</v>
      </c>
      <c r="I138" s="278">
        <v>722.34999999999991</v>
      </c>
      <c r="J138" s="278">
        <v>727.7</v>
      </c>
      <c r="K138" s="276">
        <v>717</v>
      </c>
      <c r="L138" s="276">
        <v>704</v>
      </c>
      <c r="M138" s="276">
        <v>28.088200000000001</v>
      </c>
    </row>
    <row r="139" spans="1:13">
      <c r="A139" s="300">
        <v>130</v>
      </c>
      <c r="B139" s="276" t="s">
        <v>139</v>
      </c>
      <c r="C139" s="276">
        <v>174.7</v>
      </c>
      <c r="D139" s="278">
        <v>174.44999999999996</v>
      </c>
      <c r="E139" s="278">
        <v>171.94999999999993</v>
      </c>
      <c r="F139" s="278">
        <v>169.19999999999996</v>
      </c>
      <c r="G139" s="278">
        <v>166.69999999999993</v>
      </c>
      <c r="H139" s="278">
        <v>177.19999999999993</v>
      </c>
      <c r="I139" s="278">
        <v>179.7</v>
      </c>
      <c r="J139" s="278">
        <v>182.44999999999993</v>
      </c>
      <c r="K139" s="276">
        <v>176.95</v>
      </c>
      <c r="L139" s="276">
        <v>171.7</v>
      </c>
      <c r="M139" s="276">
        <v>54.007980000000003</v>
      </c>
    </row>
    <row r="140" spans="1:13">
      <c r="A140" s="300">
        <v>131</v>
      </c>
      <c r="B140" s="276" t="s">
        <v>140</v>
      </c>
      <c r="C140" s="276">
        <v>166.35</v>
      </c>
      <c r="D140" s="278">
        <v>166.78333333333333</v>
      </c>
      <c r="E140" s="278">
        <v>165.16666666666666</v>
      </c>
      <c r="F140" s="278">
        <v>163.98333333333332</v>
      </c>
      <c r="G140" s="278">
        <v>162.36666666666665</v>
      </c>
      <c r="H140" s="278">
        <v>167.96666666666667</v>
      </c>
      <c r="I140" s="278">
        <v>169.58333333333334</v>
      </c>
      <c r="J140" s="278">
        <v>170.76666666666668</v>
      </c>
      <c r="K140" s="276">
        <v>168.4</v>
      </c>
      <c r="L140" s="276">
        <v>165.6</v>
      </c>
      <c r="M140" s="276">
        <v>46.892359999999996</v>
      </c>
    </row>
    <row r="141" spans="1:13">
      <c r="A141" s="300">
        <v>132</v>
      </c>
      <c r="B141" s="276" t="s">
        <v>141</v>
      </c>
      <c r="C141" s="276">
        <v>407.35</v>
      </c>
      <c r="D141" s="278">
        <v>406.36666666666662</v>
      </c>
      <c r="E141" s="278">
        <v>403.48333333333323</v>
      </c>
      <c r="F141" s="278">
        <v>399.61666666666662</v>
      </c>
      <c r="G141" s="278">
        <v>396.73333333333323</v>
      </c>
      <c r="H141" s="278">
        <v>410.23333333333323</v>
      </c>
      <c r="I141" s="278">
        <v>413.11666666666656</v>
      </c>
      <c r="J141" s="278">
        <v>416.98333333333323</v>
      </c>
      <c r="K141" s="276">
        <v>409.25</v>
      </c>
      <c r="L141" s="276">
        <v>402.5</v>
      </c>
      <c r="M141" s="276">
        <v>12.50583</v>
      </c>
    </row>
    <row r="142" spans="1:13">
      <c r="A142" s="300">
        <v>133</v>
      </c>
      <c r="B142" s="276" t="s">
        <v>142</v>
      </c>
      <c r="C142" s="276">
        <v>7452.35</v>
      </c>
      <c r="D142" s="278">
        <v>7471.8833333333341</v>
      </c>
      <c r="E142" s="278">
        <v>7398.7666666666682</v>
      </c>
      <c r="F142" s="278">
        <v>7345.1833333333343</v>
      </c>
      <c r="G142" s="278">
        <v>7272.0666666666684</v>
      </c>
      <c r="H142" s="278">
        <v>7525.4666666666681</v>
      </c>
      <c r="I142" s="278">
        <v>7598.5833333333348</v>
      </c>
      <c r="J142" s="278">
        <v>7652.1666666666679</v>
      </c>
      <c r="K142" s="276">
        <v>7545</v>
      </c>
      <c r="L142" s="276">
        <v>7418.3</v>
      </c>
      <c r="M142" s="276">
        <v>5.3871900000000004</v>
      </c>
    </row>
    <row r="143" spans="1:13">
      <c r="A143" s="300">
        <v>134</v>
      </c>
      <c r="B143" s="276" t="s">
        <v>143</v>
      </c>
      <c r="C143" s="276">
        <v>570.20000000000005</v>
      </c>
      <c r="D143" s="278">
        <v>574.08333333333337</v>
      </c>
      <c r="E143" s="278">
        <v>563.4666666666667</v>
      </c>
      <c r="F143" s="278">
        <v>556.73333333333335</v>
      </c>
      <c r="G143" s="278">
        <v>546.11666666666667</v>
      </c>
      <c r="H143" s="278">
        <v>580.81666666666672</v>
      </c>
      <c r="I143" s="278">
        <v>591.43333333333328</v>
      </c>
      <c r="J143" s="278">
        <v>598.16666666666674</v>
      </c>
      <c r="K143" s="276">
        <v>584.70000000000005</v>
      </c>
      <c r="L143" s="276">
        <v>567.35</v>
      </c>
      <c r="M143" s="276">
        <v>24.242740000000001</v>
      </c>
    </row>
    <row r="144" spans="1:13">
      <c r="A144" s="300">
        <v>135</v>
      </c>
      <c r="B144" s="276" t="s">
        <v>144</v>
      </c>
      <c r="C144" s="276">
        <v>680.3</v>
      </c>
      <c r="D144" s="278">
        <v>685.63333333333321</v>
      </c>
      <c r="E144" s="278">
        <v>673.71666666666647</v>
      </c>
      <c r="F144" s="278">
        <v>667.13333333333321</v>
      </c>
      <c r="G144" s="278">
        <v>655.21666666666647</v>
      </c>
      <c r="H144" s="278">
        <v>692.21666666666647</v>
      </c>
      <c r="I144" s="278">
        <v>704.13333333333321</v>
      </c>
      <c r="J144" s="278">
        <v>710.71666666666647</v>
      </c>
      <c r="K144" s="276">
        <v>697.55</v>
      </c>
      <c r="L144" s="276">
        <v>679.05</v>
      </c>
      <c r="M144" s="276">
        <v>14.26651</v>
      </c>
    </row>
    <row r="145" spans="1:13">
      <c r="A145" s="300">
        <v>136</v>
      </c>
      <c r="B145" s="276" t="s">
        <v>145</v>
      </c>
      <c r="C145" s="276">
        <v>1082.5999999999999</v>
      </c>
      <c r="D145" s="278">
        <v>1072.6166666666666</v>
      </c>
      <c r="E145" s="278">
        <v>1059.2333333333331</v>
      </c>
      <c r="F145" s="278">
        <v>1035.8666666666666</v>
      </c>
      <c r="G145" s="278">
        <v>1022.4833333333331</v>
      </c>
      <c r="H145" s="278">
        <v>1095.9833333333331</v>
      </c>
      <c r="I145" s="278">
        <v>1109.3666666666668</v>
      </c>
      <c r="J145" s="278">
        <v>1132.7333333333331</v>
      </c>
      <c r="K145" s="276">
        <v>1086</v>
      </c>
      <c r="L145" s="276">
        <v>1049.25</v>
      </c>
      <c r="M145" s="276">
        <v>14.68432</v>
      </c>
    </row>
    <row r="146" spans="1:13">
      <c r="A146" s="300">
        <v>137</v>
      </c>
      <c r="B146" s="276" t="s">
        <v>146</v>
      </c>
      <c r="C146" s="276">
        <v>1621.75</v>
      </c>
      <c r="D146" s="278">
        <v>1621.9333333333334</v>
      </c>
      <c r="E146" s="278">
        <v>1608.2166666666667</v>
      </c>
      <c r="F146" s="278">
        <v>1594.6833333333334</v>
      </c>
      <c r="G146" s="278">
        <v>1580.9666666666667</v>
      </c>
      <c r="H146" s="278">
        <v>1635.4666666666667</v>
      </c>
      <c r="I146" s="278">
        <v>1649.1833333333334</v>
      </c>
      <c r="J146" s="278">
        <v>1662.7166666666667</v>
      </c>
      <c r="K146" s="276">
        <v>1635.65</v>
      </c>
      <c r="L146" s="276">
        <v>1608.4</v>
      </c>
      <c r="M146" s="276">
        <v>9.3188399999999998</v>
      </c>
    </row>
    <row r="147" spans="1:13">
      <c r="A147" s="300">
        <v>138</v>
      </c>
      <c r="B147" s="276" t="s">
        <v>147</v>
      </c>
      <c r="C147" s="276">
        <v>158</v>
      </c>
      <c r="D147" s="278">
        <v>158.6</v>
      </c>
      <c r="E147" s="278">
        <v>155.54999999999998</v>
      </c>
      <c r="F147" s="278">
        <v>153.1</v>
      </c>
      <c r="G147" s="278">
        <v>150.04999999999998</v>
      </c>
      <c r="H147" s="278">
        <v>161.04999999999998</v>
      </c>
      <c r="I147" s="278">
        <v>164.1</v>
      </c>
      <c r="J147" s="278">
        <v>166.54999999999998</v>
      </c>
      <c r="K147" s="276">
        <v>161.65</v>
      </c>
      <c r="L147" s="276">
        <v>156.15</v>
      </c>
      <c r="M147" s="276">
        <v>95.293360000000007</v>
      </c>
    </row>
    <row r="148" spans="1:13">
      <c r="A148" s="300">
        <v>139</v>
      </c>
      <c r="B148" s="276" t="s">
        <v>268</v>
      </c>
      <c r="C148" s="276">
        <v>1559.2</v>
      </c>
      <c r="D148" s="278">
        <v>1582.0666666666666</v>
      </c>
      <c r="E148" s="278">
        <v>1517.1333333333332</v>
      </c>
      <c r="F148" s="278">
        <v>1475.0666666666666</v>
      </c>
      <c r="G148" s="278">
        <v>1410.1333333333332</v>
      </c>
      <c r="H148" s="278">
        <v>1624.1333333333332</v>
      </c>
      <c r="I148" s="278">
        <v>1689.0666666666666</v>
      </c>
      <c r="J148" s="278">
        <v>1731.1333333333332</v>
      </c>
      <c r="K148" s="276">
        <v>1647</v>
      </c>
      <c r="L148" s="276">
        <v>1540</v>
      </c>
      <c r="M148" s="276">
        <v>4.9273499999999997</v>
      </c>
    </row>
    <row r="149" spans="1:13">
      <c r="A149" s="300">
        <v>140</v>
      </c>
      <c r="B149" s="276" t="s">
        <v>148</v>
      </c>
      <c r="C149" s="276">
        <v>75677.55</v>
      </c>
      <c r="D149" s="278">
        <v>75512.516666666663</v>
      </c>
      <c r="E149" s="278">
        <v>75025.033333333326</v>
      </c>
      <c r="F149" s="278">
        <v>74372.516666666663</v>
      </c>
      <c r="G149" s="278">
        <v>73885.033333333326</v>
      </c>
      <c r="H149" s="278">
        <v>76165.033333333326</v>
      </c>
      <c r="I149" s="278">
        <v>76652.516666666663</v>
      </c>
      <c r="J149" s="278">
        <v>77305.033333333326</v>
      </c>
      <c r="K149" s="276">
        <v>76000</v>
      </c>
      <c r="L149" s="276">
        <v>74860</v>
      </c>
      <c r="M149" s="276">
        <v>0.14693999999999999</v>
      </c>
    </row>
    <row r="150" spans="1:13">
      <c r="A150" s="300">
        <v>141</v>
      </c>
      <c r="B150" s="276" t="s">
        <v>267</v>
      </c>
      <c r="C150" s="276">
        <v>34.25</v>
      </c>
      <c r="D150" s="278">
        <v>34.35</v>
      </c>
      <c r="E150" s="278">
        <v>33.85</v>
      </c>
      <c r="F150" s="278">
        <v>33.450000000000003</v>
      </c>
      <c r="G150" s="278">
        <v>32.950000000000003</v>
      </c>
      <c r="H150" s="278">
        <v>34.75</v>
      </c>
      <c r="I150" s="278">
        <v>35.25</v>
      </c>
      <c r="J150" s="278">
        <v>35.65</v>
      </c>
      <c r="K150" s="276">
        <v>34.85</v>
      </c>
      <c r="L150" s="276">
        <v>33.950000000000003</v>
      </c>
      <c r="M150" s="276">
        <v>9.0800900000000002</v>
      </c>
    </row>
    <row r="151" spans="1:13">
      <c r="A151" s="300">
        <v>142</v>
      </c>
      <c r="B151" s="276" t="s">
        <v>149</v>
      </c>
      <c r="C151" s="276">
        <v>1209.75</v>
      </c>
      <c r="D151" s="278">
        <v>1214.2166666666667</v>
      </c>
      <c r="E151" s="278">
        <v>1195.5333333333333</v>
      </c>
      <c r="F151" s="278">
        <v>1181.3166666666666</v>
      </c>
      <c r="G151" s="278">
        <v>1162.6333333333332</v>
      </c>
      <c r="H151" s="278">
        <v>1228.4333333333334</v>
      </c>
      <c r="I151" s="278">
        <v>1247.1166666666668</v>
      </c>
      <c r="J151" s="278">
        <v>1261.3333333333335</v>
      </c>
      <c r="K151" s="276">
        <v>1232.9000000000001</v>
      </c>
      <c r="L151" s="276">
        <v>1200</v>
      </c>
      <c r="M151" s="276">
        <v>13.397270000000001</v>
      </c>
    </row>
    <row r="152" spans="1:13">
      <c r="A152" s="300">
        <v>143</v>
      </c>
      <c r="B152" s="276" t="s">
        <v>3161</v>
      </c>
      <c r="C152" s="276">
        <v>304</v>
      </c>
      <c r="D152" s="278">
        <v>304.40000000000003</v>
      </c>
      <c r="E152" s="278">
        <v>300.80000000000007</v>
      </c>
      <c r="F152" s="278">
        <v>297.60000000000002</v>
      </c>
      <c r="G152" s="278">
        <v>294.00000000000006</v>
      </c>
      <c r="H152" s="278">
        <v>307.60000000000008</v>
      </c>
      <c r="I152" s="278">
        <v>311.2000000000001</v>
      </c>
      <c r="J152" s="278">
        <v>314.40000000000009</v>
      </c>
      <c r="K152" s="276">
        <v>308</v>
      </c>
      <c r="L152" s="276">
        <v>301.2</v>
      </c>
      <c r="M152" s="276">
        <v>8.7661899999999999</v>
      </c>
    </row>
    <row r="153" spans="1:13">
      <c r="A153" s="300">
        <v>144</v>
      </c>
      <c r="B153" s="276" t="s">
        <v>269</v>
      </c>
      <c r="C153" s="276">
        <v>958.15</v>
      </c>
      <c r="D153" s="278">
        <v>960.93333333333339</v>
      </c>
      <c r="E153" s="278">
        <v>949.01666666666677</v>
      </c>
      <c r="F153" s="278">
        <v>939.88333333333333</v>
      </c>
      <c r="G153" s="278">
        <v>927.9666666666667</v>
      </c>
      <c r="H153" s="278">
        <v>970.06666666666683</v>
      </c>
      <c r="I153" s="278">
        <v>981.98333333333335</v>
      </c>
      <c r="J153" s="278">
        <v>991.1166666666669</v>
      </c>
      <c r="K153" s="276">
        <v>972.85</v>
      </c>
      <c r="L153" s="276">
        <v>951.8</v>
      </c>
      <c r="M153" s="276">
        <v>2.8451200000000001</v>
      </c>
    </row>
    <row r="154" spans="1:13">
      <c r="A154" s="300">
        <v>145</v>
      </c>
      <c r="B154" s="276" t="s">
        <v>150</v>
      </c>
      <c r="C154" s="276">
        <v>42.1</v>
      </c>
      <c r="D154" s="278">
        <v>42.183333333333337</v>
      </c>
      <c r="E154" s="278">
        <v>41.416666666666671</v>
      </c>
      <c r="F154" s="278">
        <v>40.733333333333334</v>
      </c>
      <c r="G154" s="278">
        <v>39.966666666666669</v>
      </c>
      <c r="H154" s="278">
        <v>42.866666666666674</v>
      </c>
      <c r="I154" s="278">
        <v>43.63333333333334</v>
      </c>
      <c r="J154" s="278">
        <v>44.316666666666677</v>
      </c>
      <c r="K154" s="276">
        <v>42.95</v>
      </c>
      <c r="L154" s="276">
        <v>41.5</v>
      </c>
      <c r="M154" s="276">
        <v>129.06627</v>
      </c>
    </row>
    <row r="155" spans="1:13">
      <c r="A155" s="300">
        <v>146</v>
      </c>
      <c r="B155" s="276" t="s">
        <v>261</v>
      </c>
      <c r="C155" s="276">
        <v>4703.25</v>
      </c>
      <c r="D155" s="278">
        <v>4696.7333333333336</v>
      </c>
      <c r="E155" s="278">
        <v>4638.5166666666673</v>
      </c>
      <c r="F155" s="278">
        <v>4573.7833333333338</v>
      </c>
      <c r="G155" s="278">
        <v>4515.5666666666675</v>
      </c>
      <c r="H155" s="278">
        <v>4761.4666666666672</v>
      </c>
      <c r="I155" s="278">
        <v>4819.6833333333343</v>
      </c>
      <c r="J155" s="278">
        <v>4884.416666666667</v>
      </c>
      <c r="K155" s="276">
        <v>4754.95</v>
      </c>
      <c r="L155" s="276">
        <v>4632</v>
      </c>
      <c r="M155" s="276">
        <v>5.1536400000000002</v>
      </c>
    </row>
    <row r="156" spans="1:13">
      <c r="A156" s="300">
        <v>147</v>
      </c>
      <c r="B156" s="276" t="s">
        <v>153</v>
      </c>
      <c r="C156" s="276">
        <v>18262.650000000001</v>
      </c>
      <c r="D156" s="278">
        <v>18379.350000000002</v>
      </c>
      <c r="E156" s="278">
        <v>18058.700000000004</v>
      </c>
      <c r="F156" s="278">
        <v>17854.750000000004</v>
      </c>
      <c r="G156" s="278">
        <v>17534.100000000006</v>
      </c>
      <c r="H156" s="278">
        <v>18583.300000000003</v>
      </c>
      <c r="I156" s="278">
        <v>18903.950000000004</v>
      </c>
      <c r="J156" s="278">
        <v>19107.900000000001</v>
      </c>
      <c r="K156" s="276">
        <v>18700</v>
      </c>
      <c r="L156" s="276">
        <v>18175.400000000001</v>
      </c>
      <c r="M156" s="276">
        <v>1.9871399999999999</v>
      </c>
    </row>
    <row r="157" spans="1:13">
      <c r="A157" s="300">
        <v>148</v>
      </c>
      <c r="B157" s="276" t="s">
        <v>270</v>
      </c>
      <c r="C157" s="276">
        <v>23</v>
      </c>
      <c r="D157" s="278">
        <v>23.083333333333332</v>
      </c>
      <c r="E157" s="278">
        <v>22.766666666666666</v>
      </c>
      <c r="F157" s="278">
        <v>22.533333333333335</v>
      </c>
      <c r="G157" s="278">
        <v>22.216666666666669</v>
      </c>
      <c r="H157" s="278">
        <v>23.316666666666663</v>
      </c>
      <c r="I157" s="278">
        <v>23.633333333333333</v>
      </c>
      <c r="J157" s="278">
        <v>23.86666666666666</v>
      </c>
      <c r="K157" s="276">
        <v>23.4</v>
      </c>
      <c r="L157" s="276">
        <v>22.85</v>
      </c>
      <c r="M157" s="276">
        <v>50.6051</v>
      </c>
    </row>
    <row r="158" spans="1:13">
      <c r="A158" s="300">
        <v>149</v>
      </c>
      <c r="B158" s="276" t="s">
        <v>155</v>
      </c>
      <c r="C158" s="276">
        <v>113.8</v>
      </c>
      <c r="D158" s="278">
        <v>114.85000000000001</v>
      </c>
      <c r="E158" s="278">
        <v>112.15000000000002</v>
      </c>
      <c r="F158" s="278">
        <v>110.50000000000001</v>
      </c>
      <c r="G158" s="278">
        <v>107.80000000000003</v>
      </c>
      <c r="H158" s="278">
        <v>116.50000000000001</v>
      </c>
      <c r="I158" s="278">
        <v>119.2</v>
      </c>
      <c r="J158" s="278">
        <v>120.85000000000001</v>
      </c>
      <c r="K158" s="276">
        <v>117.55</v>
      </c>
      <c r="L158" s="276">
        <v>113.2</v>
      </c>
      <c r="M158" s="276">
        <v>73.135360000000006</v>
      </c>
    </row>
    <row r="159" spans="1:13">
      <c r="A159" s="300">
        <v>150</v>
      </c>
      <c r="B159" s="276" t="s">
        <v>156</v>
      </c>
      <c r="C159" s="276">
        <v>98.6</v>
      </c>
      <c r="D159" s="278">
        <v>99.199999999999989</v>
      </c>
      <c r="E159" s="278">
        <v>97.34999999999998</v>
      </c>
      <c r="F159" s="278">
        <v>96.1</v>
      </c>
      <c r="G159" s="278">
        <v>94.249999999999986</v>
      </c>
      <c r="H159" s="278">
        <v>100.44999999999997</v>
      </c>
      <c r="I159" s="278">
        <v>102.3</v>
      </c>
      <c r="J159" s="278">
        <v>103.54999999999997</v>
      </c>
      <c r="K159" s="276">
        <v>101.05</v>
      </c>
      <c r="L159" s="276">
        <v>97.95</v>
      </c>
      <c r="M159" s="276">
        <v>236.47197</v>
      </c>
    </row>
    <row r="160" spans="1:13">
      <c r="A160" s="300">
        <v>151</v>
      </c>
      <c r="B160" s="276" t="s">
        <v>271</v>
      </c>
      <c r="C160" s="276">
        <v>547.04999999999995</v>
      </c>
      <c r="D160" s="278">
        <v>545.35</v>
      </c>
      <c r="E160" s="278">
        <v>539.70000000000005</v>
      </c>
      <c r="F160" s="278">
        <v>532.35</v>
      </c>
      <c r="G160" s="278">
        <v>526.70000000000005</v>
      </c>
      <c r="H160" s="278">
        <v>552.70000000000005</v>
      </c>
      <c r="I160" s="278">
        <v>558.34999999999991</v>
      </c>
      <c r="J160" s="278">
        <v>565.70000000000005</v>
      </c>
      <c r="K160" s="276">
        <v>551</v>
      </c>
      <c r="L160" s="276">
        <v>538</v>
      </c>
      <c r="M160" s="276">
        <v>2.66025</v>
      </c>
    </row>
    <row r="161" spans="1:13">
      <c r="A161" s="300">
        <v>152</v>
      </c>
      <c r="B161" s="276" t="s">
        <v>272</v>
      </c>
      <c r="C161" s="276">
        <v>3212.4</v>
      </c>
      <c r="D161" s="278">
        <v>3219.9666666666667</v>
      </c>
      <c r="E161" s="278">
        <v>3187.4333333333334</v>
      </c>
      <c r="F161" s="278">
        <v>3162.4666666666667</v>
      </c>
      <c r="G161" s="278">
        <v>3129.9333333333334</v>
      </c>
      <c r="H161" s="278">
        <v>3244.9333333333334</v>
      </c>
      <c r="I161" s="278">
        <v>3277.4666666666672</v>
      </c>
      <c r="J161" s="278">
        <v>3302.4333333333334</v>
      </c>
      <c r="K161" s="276">
        <v>3252.5</v>
      </c>
      <c r="L161" s="276">
        <v>3195</v>
      </c>
      <c r="M161" s="276">
        <v>0.69538999999999995</v>
      </c>
    </row>
    <row r="162" spans="1:13">
      <c r="A162" s="300">
        <v>153</v>
      </c>
      <c r="B162" s="276" t="s">
        <v>157</v>
      </c>
      <c r="C162" s="276">
        <v>110.15</v>
      </c>
      <c r="D162" s="278">
        <v>110.5</v>
      </c>
      <c r="E162" s="278">
        <v>108.6</v>
      </c>
      <c r="F162" s="278">
        <v>107.05</v>
      </c>
      <c r="G162" s="278">
        <v>105.14999999999999</v>
      </c>
      <c r="H162" s="278">
        <v>112.05</v>
      </c>
      <c r="I162" s="278">
        <v>113.95</v>
      </c>
      <c r="J162" s="278">
        <v>115.5</v>
      </c>
      <c r="K162" s="276">
        <v>112.4</v>
      </c>
      <c r="L162" s="276">
        <v>108.95</v>
      </c>
      <c r="M162" s="276">
        <v>9.2411600000000007</v>
      </c>
    </row>
    <row r="163" spans="1:13">
      <c r="A163" s="300">
        <v>154</v>
      </c>
      <c r="B163" s="276" t="s">
        <v>158</v>
      </c>
      <c r="C163" s="276">
        <v>93.15</v>
      </c>
      <c r="D163" s="278">
        <v>93.266666666666666</v>
      </c>
      <c r="E163" s="278">
        <v>91.883333333333326</v>
      </c>
      <c r="F163" s="278">
        <v>90.61666666666666</v>
      </c>
      <c r="G163" s="278">
        <v>89.23333333333332</v>
      </c>
      <c r="H163" s="278">
        <v>94.533333333333331</v>
      </c>
      <c r="I163" s="278">
        <v>95.916666666666686</v>
      </c>
      <c r="J163" s="278">
        <v>97.183333333333337</v>
      </c>
      <c r="K163" s="276">
        <v>94.65</v>
      </c>
      <c r="L163" s="276">
        <v>92</v>
      </c>
      <c r="M163" s="276">
        <v>176.78809999999999</v>
      </c>
    </row>
    <row r="164" spans="1:13">
      <c r="A164" s="300">
        <v>155</v>
      </c>
      <c r="B164" s="276" t="s">
        <v>159</v>
      </c>
      <c r="C164" s="276">
        <v>27528.7</v>
      </c>
      <c r="D164" s="278">
        <v>27635.7</v>
      </c>
      <c r="E164" s="278">
        <v>27216.550000000003</v>
      </c>
      <c r="F164" s="278">
        <v>26904.400000000001</v>
      </c>
      <c r="G164" s="278">
        <v>26485.250000000004</v>
      </c>
      <c r="H164" s="278">
        <v>27947.850000000002</v>
      </c>
      <c r="I164" s="278">
        <v>28367.000000000004</v>
      </c>
      <c r="J164" s="278">
        <v>28679.15</v>
      </c>
      <c r="K164" s="276">
        <v>28054.85</v>
      </c>
      <c r="L164" s="276">
        <v>27323.55</v>
      </c>
      <c r="M164" s="276">
        <v>0.46343000000000001</v>
      </c>
    </row>
    <row r="165" spans="1:13">
      <c r="A165" s="300">
        <v>156</v>
      </c>
      <c r="B165" s="276" t="s">
        <v>160</v>
      </c>
      <c r="C165" s="276">
        <v>1426.2</v>
      </c>
      <c r="D165" s="278">
        <v>1431.8666666666668</v>
      </c>
      <c r="E165" s="278">
        <v>1411.0833333333335</v>
      </c>
      <c r="F165" s="278">
        <v>1395.9666666666667</v>
      </c>
      <c r="G165" s="278">
        <v>1375.1833333333334</v>
      </c>
      <c r="H165" s="278">
        <v>1446.9833333333336</v>
      </c>
      <c r="I165" s="278">
        <v>1467.7666666666669</v>
      </c>
      <c r="J165" s="278">
        <v>1482.8833333333337</v>
      </c>
      <c r="K165" s="276">
        <v>1452.65</v>
      </c>
      <c r="L165" s="276">
        <v>1416.75</v>
      </c>
      <c r="M165" s="276">
        <v>8.8621599999999994</v>
      </c>
    </row>
    <row r="166" spans="1:13">
      <c r="A166" s="300">
        <v>157</v>
      </c>
      <c r="B166" s="276" t="s">
        <v>161</v>
      </c>
      <c r="C166" s="276">
        <v>247</v>
      </c>
      <c r="D166" s="278">
        <v>248.48333333333335</v>
      </c>
      <c r="E166" s="278">
        <v>244.51666666666671</v>
      </c>
      <c r="F166" s="278">
        <v>242.03333333333336</v>
      </c>
      <c r="G166" s="278">
        <v>238.06666666666672</v>
      </c>
      <c r="H166" s="278">
        <v>250.9666666666667</v>
      </c>
      <c r="I166" s="278">
        <v>254.93333333333334</v>
      </c>
      <c r="J166" s="278">
        <v>257.41666666666669</v>
      </c>
      <c r="K166" s="276">
        <v>252.45</v>
      </c>
      <c r="L166" s="276">
        <v>246</v>
      </c>
      <c r="M166" s="276">
        <v>29.922930000000001</v>
      </c>
    </row>
    <row r="167" spans="1:13">
      <c r="A167" s="300">
        <v>158</v>
      </c>
      <c r="B167" s="276" t="s">
        <v>162</v>
      </c>
      <c r="C167" s="276">
        <v>116.25</v>
      </c>
      <c r="D167" s="278">
        <v>116.28333333333335</v>
      </c>
      <c r="E167" s="278">
        <v>114.76666666666669</v>
      </c>
      <c r="F167" s="278">
        <v>113.28333333333335</v>
      </c>
      <c r="G167" s="278">
        <v>111.76666666666669</v>
      </c>
      <c r="H167" s="278">
        <v>117.76666666666669</v>
      </c>
      <c r="I167" s="278">
        <v>119.28333333333335</v>
      </c>
      <c r="J167" s="278">
        <v>120.76666666666669</v>
      </c>
      <c r="K167" s="276">
        <v>117.8</v>
      </c>
      <c r="L167" s="276">
        <v>114.8</v>
      </c>
      <c r="M167" s="276">
        <v>36.803550000000001</v>
      </c>
    </row>
    <row r="168" spans="1:13">
      <c r="A168" s="300">
        <v>159</v>
      </c>
      <c r="B168" s="276" t="s">
        <v>275</v>
      </c>
      <c r="C168" s="276">
        <v>5153.2</v>
      </c>
      <c r="D168" s="278">
        <v>5160.2333333333336</v>
      </c>
      <c r="E168" s="278">
        <v>5095.9666666666672</v>
      </c>
      <c r="F168" s="278">
        <v>5038.7333333333336</v>
      </c>
      <c r="G168" s="278">
        <v>4974.4666666666672</v>
      </c>
      <c r="H168" s="278">
        <v>5217.4666666666672</v>
      </c>
      <c r="I168" s="278">
        <v>5281.7333333333336</v>
      </c>
      <c r="J168" s="278">
        <v>5338.9666666666672</v>
      </c>
      <c r="K168" s="276">
        <v>5224.5</v>
      </c>
      <c r="L168" s="276">
        <v>5103</v>
      </c>
      <c r="M168" s="276">
        <v>0.58748999999999996</v>
      </c>
    </row>
    <row r="169" spans="1:13">
      <c r="A169" s="300">
        <v>160</v>
      </c>
      <c r="B169" s="276" t="s">
        <v>277</v>
      </c>
      <c r="C169" s="276">
        <v>11064.2</v>
      </c>
      <c r="D169" s="278">
        <v>11100</v>
      </c>
      <c r="E169" s="278">
        <v>10884.3</v>
      </c>
      <c r="F169" s="278">
        <v>10704.4</v>
      </c>
      <c r="G169" s="278">
        <v>10488.699999999999</v>
      </c>
      <c r="H169" s="278">
        <v>11279.9</v>
      </c>
      <c r="I169" s="278">
        <v>11495.6</v>
      </c>
      <c r="J169" s="278">
        <v>11675.5</v>
      </c>
      <c r="K169" s="276">
        <v>11315.7</v>
      </c>
      <c r="L169" s="276">
        <v>10920.1</v>
      </c>
      <c r="M169" s="276">
        <v>0.35679</v>
      </c>
    </row>
    <row r="170" spans="1:13">
      <c r="A170" s="300">
        <v>161</v>
      </c>
      <c r="B170" s="276" t="s">
        <v>163</v>
      </c>
      <c r="C170" s="276">
        <v>1754</v>
      </c>
      <c r="D170" s="278">
        <v>1754.3333333333333</v>
      </c>
      <c r="E170" s="278">
        <v>1737.6666666666665</v>
      </c>
      <c r="F170" s="278">
        <v>1721.3333333333333</v>
      </c>
      <c r="G170" s="278">
        <v>1704.6666666666665</v>
      </c>
      <c r="H170" s="278">
        <v>1770.6666666666665</v>
      </c>
      <c r="I170" s="278">
        <v>1787.333333333333</v>
      </c>
      <c r="J170" s="278">
        <v>1803.6666666666665</v>
      </c>
      <c r="K170" s="276">
        <v>1771</v>
      </c>
      <c r="L170" s="276">
        <v>1738</v>
      </c>
      <c r="M170" s="276">
        <v>5.7933500000000002</v>
      </c>
    </row>
    <row r="171" spans="1:13">
      <c r="A171" s="300">
        <v>162</v>
      </c>
      <c r="B171" s="276" t="s">
        <v>273</v>
      </c>
      <c r="C171" s="276">
        <v>2211.25</v>
      </c>
      <c r="D171" s="278">
        <v>2216.25</v>
      </c>
      <c r="E171" s="278">
        <v>2185.5</v>
      </c>
      <c r="F171" s="278">
        <v>2159.75</v>
      </c>
      <c r="G171" s="278">
        <v>2129</v>
      </c>
      <c r="H171" s="278">
        <v>2242</v>
      </c>
      <c r="I171" s="278">
        <v>2272.75</v>
      </c>
      <c r="J171" s="278">
        <v>2298.5</v>
      </c>
      <c r="K171" s="276">
        <v>2247</v>
      </c>
      <c r="L171" s="276">
        <v>2190.5</v>
      </c>
      <c r="M171" s="276">
        <v>1.83762</v>
      </c>
    </row>
    <row r="172" spans="1:13">
      <c r="A172" s="300">
        <v>163</v>
      </c>
      <c r="B172" s="276" t="s">
        <v>164</v>
      </c>
      <c r="C172" s="276">
        <v>33.200000000000003</v>
      </c>
      <c r="D172" s="278">
        <v>33.383333333333333</v>
      </c>
      <c r="E172" s="278">
        <v>32.616666666666667</v>
      </c>
      <c r="F172" s="278">
        <v>32.033333333333331</v>
      </c>
      <c r="G172" s="278">
        <v>31.266666666666666</v>
      </c>
      <c r="H172" s="278">
        <v>33.966666666666669</v>
      </c>
      <c r="I172" s="278">
        <v>34.733333333333334</v>
      </c>
      <c r="J172" s="278">
        <v>35.31666666666667</v>
      </c>
      <c r="K172" s="276">
        <v>34.15</v>
      </c>
      <c r="L172" s="276">
        <v>32.799999999999997</v>
      </c>
      <c r="M172" s="276">
        <v>1601.6262300000001</v>
      </c>
    </row>
    <row r="173" spans="1:13">
      <c r="A173" s="300">
        <v>164</v>
      </c>
      <c r="B173" s="276" t="s">
        <v>274</v>
      </c>
      <c r="C173" s="276">
        <v>361.75</v>
      </c>
      <c r="D173" s="278">
        <v>361.51666666666665</v>
      </c>
      <c r="E173" s="278">
        <v>357.43333333333328</v>
      </c>
      <c r="F173" s="278">
        <v>353.11666666666662</v>
      </c>
      <c r="G173" s="278">
        <v>349.03333333333325</v>
      </c>
      <c r="H173" s="278">
        <v>365.83333333333331</v>
      </c>
      <c r="I173" s="278">
        <v>369.91666666666669</v>
      </c>
      <c r="J173" s="278">
        <v>374.23333333333335</v>
      </c>
      <c r="K173" s="276">
        <v>365.6</v>
      </c>
      <c r="L173" s="276">
        <v>357.2</v>
      </c>
      <c r="M173" s="276">
        <v>1.7622800000000001</v>
      </c>
    </row>
    <row r="174" spans="1:13">
      <c r="A174" s="300">
        <v>165</v>
      </c>
      <c r="B174" s="276" t="s">
        <v>491</v>
      </c>
      <c r="C174" s="276">
        <v>1043.8499999999999</v>
      </c>
      <c r="D174" s="278">
        <v>1043.6166666666666</v>
      </c>
      <c r="E174" s="278">
        <v>1032.2333333333331</v>
      </c>
      <c r="F174" s="278">
        <v>1020.6166666666666</v>
      </c>
      <c r="G174" s="278">
        <v>1009.2333333333331</v>
      </c>
      <c r="H174" s="278">
        <v>1055.2333333333331</v>
      </c>
      <c r="I174" s="278">
        <v>1066.6166666666668</v>
      </c>
      <c r="J174" s="278">
        <v>1078.2333333333331</v>
      </c>
      <c r="K174" s="276">
        <v>1055</v>
      </c>
      <c r="L174" s="276">
        <v>1032</v>
      </c>
      <c r="M174" s="276">
        <v>1.1315299999999999</v>
      </c>
    </row>
    <row r="175" spans="1:13">
      <c r="A175" s="300">
        <v>166</v>
      </c>
      <c r="B175" s="276" t="s">
        <v>165</v>
      </c>
      <c r="C175" s="276">
        <v>189.7</v>
      </c>
      <c r="D175" s="278">
        <v>190.45000000000002</v>
      </c>
      <c r="E175" s="278">
        <v>188.25000000000003</v>
      </c>
      <c r="F175" s="278">
        <v>186.8</v>
      </c>
      <c r="G175" s="278">
        <v>184.60000000000002</v>
      </c>
      <c r="H175" s="278">
        <v>191.90000000000003</v>
      </c>
      <c r="I175" s="278">
        <v>194.10000000000002</v>
      </c>
      <c r="J175" s="278">
        <v>195.55000000000004</v>
      </c>
      <c r="K175" s="276">
        <v>192.65</v>
      </c>
      <c r="L175" s="276">
        <v>189</v>
      </c>
      <c r="M175" s="276">
        <v>48.091850000000001</v>
      </c>
    </row>
    <row r="176" spans="1:13">
      <c r="A176" s="300">
        <v>167</v>
      </c>
      <c r="B176" s="276" t="s">
        <v>276</v>
      </c>
      <c r="C176" s="276">
        <v>268.2</v>
      </c>
      <c r="D176" s="278">
        <v>270.66666666666669</v>
      </c>
      <c r="E176" s="278">
        <v>264.53333333333336</v>
      </c>
      <c r="F176" s="278">
        <v>260.86666666666667</v>
      </c>
      <c r="G176" s="278">
        <v>254.73333333333335</v>
      </c>
      <c r="H176" s="278">
        <v>274.33333333333337</v>
      </c>
      <c r="I176" s="278">
        <v>280.4666666666667</v>
      </c>
      <c r="J176" s="278">
        <v>284.13333333333338</v>
      </c>
      <c r="K176" s="276">
        <v>276.8</v>
      </c>
      <c r="L176" s="276">
        <v>267</v>
      </c>
      <c r="M176" s="276">
        <v>2.02067</v>
      </c>
    </row>
    <row r="177" spans="1:13">
      <c r="A177" s="300">
        <v>168</v>
      </c>
      <c r="B177" s="276" t="s">
        <v>278</v>
      </c>
      <c r="C177" s="276">
        <v>535.70000000000005</v>
      </c>
      <c r="D177" s="278">
        <v>527.23333333333335</v>
      </c>
      <c r="E177" s="278">
        <v>501.4666666666667</v>
      </c>
      <c r="F177" s="278">
        <v>467.23333333333335</v>
      </c>
      <c r="G177" s="278">
        <v>441.4666666666667</v>
      </c>
      <c r="H177" s="278">
        <v>561.4666666666667</v>
      </c>
      <c r="I177" s="278">
        <v>587.23333333333335</v>
      </c>
      <c r="J177" s="278">
        <v>621.4666666666667</v>
      </c>
      <c r="K177" s="276">
        <v>553</v>
      </c>
      <c r="L177" s="276">
        <v>493</v>
      </c>
      <c r="M177" s="276">
        <v>11.671480000000001</v>
      </c>
    </row>
    <row r="178" spans="1:13">
      <c r="A178" s="300">
        <v>169</v>
      </c>
      <c r="B178" s="276" t="s">
        <v>279</v>
      </c>
      <c r="C178" s="276">
        <v>486.2</v>
      </c>
      <c r="D178" s="278">
        <v>489.73333333333335</v>
      </c>
      <c r="E178" s="278">
        <v>474.4666666666667</v>
      </c>
      <c r="F178" s="278">
        <v>462.73333333333335</v>
      </c>
      <c r="G178" s="278">
        <v>447.4666666666667</v>
      </c>
      <c r="H178" s="278">
        <v>501.4666666666667</v>
      </c>
      <c r="I178" s="278">
        <v>516.73333333333335</v>
      </c>
      <c r="J178" s="278">
        <v>528.4666666666667</v>
      </c>
      <c r="K178" s="276">
        <v>505</v>
      </c>
      <c r="L178" s="276">
        <v>478</v>
      </c>
      <c r="M178" s="276">
        <v>0.95037000000000005</v>
      </c>
    </row>
    <row r="179" spans="1:13">
      <c r="A179" s="300">
        <v>170</v>
      </c>
      <c r="B179" s="276" t="s">
        <v>167</v>
      </c>
      <c r="C179" s="276">
        <v>779.2</v>
      </c>
      <c r="D179" s="278">
        <v>780.2833333333333</v>
      </c>
      <c r="E179" s="278">
        <v>769.56666666666661</v>
      </c>
      <c r="F179" s="278">
        <v>759.93333333333328</v>
      </c>
      <c r="G179" s="278">
        <v>749.21666666666658</v>
      </c>
      <c r="H179" s="278">
        <v>789.91666666666663</v>
      </c>
      <c r="I179" s="278">
        <v>800.63333333333333</v>
      </c>
      <c r="J179" s="278">
        <v>810.26666666666665</v>
      </c>
      <c r="K179" s="276">
        <v>791</v>
      </c>
      <c r="L179" s="276">
        <v>770.65</v>
      </c>
      <c r="M179" s="276">
        <v>5.9510899999999998</v>
      </c>
    </row>
    <row r="180" spans="1:13">
      <c r="A180" s="300">
        <v>171</v>
      </c>
      <c r="B180" s="276" t="s">
        <v>168</v>
      </c>
      <c r="C180" s="276">
        <v>232.8</v>
      </c>
      <c r="D180" s="278">
        <v>232.78333333333333</v>
      </c>
      <c r="E180" s="278">
        <v>228.16666666666666</v>
      </c>
      <c r="F180" s="278">
        <v>223.53333333333333</v>
      </c>
      <c r="G180" s="278">
        <v>218.91666666666666</v>
      </c>
      <c r="H180" s="278">
        <v>237.41666666666666</v>
      </c>
      <c r="I180" s="278">
        <v>242.03333333333333</v>
      </c>
      <c r="J180" s="278">
        <v>246.66666666666666</v>
      </c>
      <c r="K180" s="276">
        <v>237.4</v>
      </c>
      <c r="L180" s="276">
        <v>228.15</v>
      </c>
      <c r="M180" s="276">
        <v>213.25726</v>
      </c>
    </row>
    <row r="181" spans="1:13">
      <c r="A181" s="300">
        <v>172</v>
      </c>
      <c r="B181" s="276" t="s">
        <v>169</v>
      </c>
      <c r="C181" s="276">
        <v>135.15</v>
      </c>
      <c r="D181" s="278">
        <v>135.4</v>
      </c>
      <c r="E181" s="278">
        <v>133.70000000000002</v>
      </c>
      <c r="F181" s="278">
        <v>132.25</v>
      </c>
      <c r="G181" s="278">
        <v>130.55000000000001</v>
      </c>
      <c r="H181" s="278">
        <v>136.85000000000002</v>
      </c>
      <c r="I181" s="278">
        <v>138.55000000000001</v>
      </c>
      <c r="J181" s="278">
        <v>140.00000000000003</v>
      </c>
      <c r="K181" s="276">
        <v>137.1</v>
      </c>
      <c r="L181" s="276">
        <v>133.94999999999999</v>
      </c>
      <c r="M181" s="276">
        <v>26.647729999999999</v>
      </c>
    </row>
    <row r="182" spans="1:13">
      <c r="A182" s="300">
        <v>173</v>
      </c>
      <c r="B182" s="276" t="s">
        <v>170</v>
      </c>
      <c r="C182" s="276">
        <v>1990.05</v>
      </c>
      <c r="D182" s="278">
        <v>1994.9666666666665</v>
      </c>
      <c r="E182" s="278">
        <v>1977.633333333333</v>
      </c>
      <c r="F182" s="278">
        <v>1965.2166666666665</v>
      </c>
      <c r="G182" s="278">
        <v>1947.883333333333</v>
      </c>
      <c r="H182" s="278">
        <v>2007.383333333333</v>
      </c>
      <c r="I182" s="278">
        <v>2024.7166666666665</v>
      </c>
      <c r="J182" s="278">
        <v>2037.133333333333</v>
      </c>
      <c r="K182" s="276">
        <v>2012.3</v>
      </c>
      <c r="L182" s="276">
        <v>1982.55</v>
      </c>
      <c r="M182" s="276">
        <v>85.894069999999999</v>
      </c>
    </row>
    <row r="183" spans="1:13">
      <c r="A183" s="300">
        <v>174</v>
      </c>
      <c r="B183" s="276" t="s">
        <v>171</v>
      </c>
      <c r="C183" s="276">
        <v>64.5</v>
      </c>
      <c r="D183" s="278">
        <v>64.516666666666666</v>
      </c>
      <c r="E183" s="278">
        <v>63.433333333333337</v>
      </c>
      <c r="F183" s="278">
        <v>62.366666666666674</v>
      </c>
      <c r="G183" s="278">
        <v>61.283333333333346</v>
      </c>
      <c r="H183" s="278">
        <v>65.583333333333329</v>
      </c>
      <c r="I183" s="278">
        <v>66.666666666666671</v>
      </c>
      <c r="J183" s="278">
        <v>67.73333333333332</v>
      </c>
      <c r="K183" s="276">
        <v>65.599999999999994</v>
      </c>
      <c r="L183" s="276">
        <v>63.45</v>
      </c>
      <c r="M183" s="276">
        <v>358.87218000000001</v>
      </c>
    </row>
    <row r="184" spans="1:13">
      <c r="A184" s="300">
        <v>175</v>
      </c>
      <c r="B184" s="276" t="s">
        <v>3523</v>
      </c>
      <c r="C184" s="276">
        <v>840.7</v>
      </c>
      <c r="D184" s="278">
        <v>845.78333333333342</v>
      </c>
      <c r="E184" s="278">
        <v>831.71666666666681</v>
      </c>
      <c r="F184" s="278">
        <v>822.73333333333335</v>
      </c>
      <c r="G184" s="278">
        <v>808.66666666666674</v>
      </c>
      <c r="H184" s="278">
        <v>854.76666666666688</v>
      </c>
      <c r="I184" s="278">
        <v>868.83333333333348</v>
      </c>
      <c r="J184" s="278">
        <v>877.81666666666695</v>
      </c>
      <c r="K184" s="276">
        <v>859.85</v>
      </c>
      <c r="L184" s="276">
        <v>836.8</v>
      </c>
      <c r="M184" s="276">
        <v>11.72099</v>
      </c>
    </row>
    <row r="185" spans="1:13">
      <c r="A185" s="300">
        <v>176</v>
      </c>
      <c r="B185" s="276" t="s">
        <v>280</v>
      </c>
      <c r="C185" s="276">
        <v>899.3</v>
      </c>
      <c r="D185" s="278">
        <v>899.51666666666677</v>
      </c>
      <c r="E185" s="278">
        <v>890.08333333333348</v>
      </c>
      <c r="F185" s="278">
        <v>880.86666666666667</v>
      </c>
      <c r="G185" s="278">
        <v>871.43333333333339</v>
      </c>
      <c r="H185" s="278">
        <v>908.73333333333358</v>
      </c>
      <c r="I185" s="278">
        <v>918.16666666666674</v>
      </c>
      <c r="J185" s="278">
        <v>927.38333333333367</v>
      </c>
      <c r="K185" s="276">
        <v>908.95</v>
      </c>
      <c r="L185" s="276">
        <v>890.3</v>
      </c>
      <c r="M185" s="276">
        <v>18.341290000000001</v>
      </c>
    </row>
    <row r="186" spans="1:13">
      <c r="A186" s="300">
        <v>177</v>
      </c>
      <c r="B186" s="276" t="s">
        <v>172</v>
      </c>
      <c r="C186" s="276">
        <v>277.89999999999998</v>
      </c>
      <c r="D186" s="278">
        <v>277.5</v>
      </c>
      <c r="E186" s="278">
        <v>275.10000000000002</v>
      </c>
      <c r="F186" s="278">
        <v>272.3</v>
      </c>
      <c r="G186" s="278">
        <v>269.90000000000003</v>
      </c>
      <c r="H186" s="278">
        <v>280.3</v>
      </c>
      <c r="I186" s="278">
        <v>282.7</v>
      </c>
      <c r="J186" s="278">
        <v>285.5</v>
      </c>
      <c r="K186" s="276">
        <v>279.89999999999998</v>
      </c>
      <c r="L186" s="276">
        <v>274.7</v>
      </c>
      <c r="M186" s="276">
        <v>450.32526000000001</v>
      </c>
    </row>
    <row r="187" spans="1:13">
      <c r="A187" s="300">
        <v>178</v>
      </c>
      <c r="B187" s="276" t="s">
        <v>173</v>
      </c>
      <c r="C187" s="276">
        <v>23839.65</v>
      </c>
      <c r="D187" s="278">
        <v>23808.799999999999</v>
      </c>
      <c r="E187" s="278">
        <v>23710.85</v>
      </c>
      <c r="F187" s="278">
        <v>23582.05</v>
      </c>
      <c r="G187" s="278">
        <v>23484.1</v>
      </c>
      <c r="H187" s="278">
        <v>23937.599999999999</v>
      </c>
      <c r="I187" s="278">
        <v>24035.550000000003</v>
      </c>
      <c r="J187" s="278">
        <v>24164.35</v>
      </c>
      <c r="K187" s="276">
        <v>23906.75</v>
      </c>
      <c r="L187" s="276">
        <v>23680</v>
      </c>
      <c r="M187" s="276">
        <v>0.30965999999999999</v>
      </c>
    </row>
    <row r="188" spans="1:13">
      <c r="A188" s="300">
        <v>179</v>
      </c>
      <c r="B188" s="276" t="s">
        <v>174</v>
      </c>
      <c r="C188" s="276">
        <v>1575.8</v>
      </c>
      <c r="D188" s="278">
        <v>1571.3666666666668</v>
      </c>
      <c r="E188" s="278">
        <v>1559.7333333333336</v>
      </c>
      <c r="F188" s="278">
        <v>1543.6666666666667</v>
      </c>
      <c r="G188" s="278">
        <v>1532.0333333333335</v>
      </c>
      <c r="H188" s="278">
        <v>1587.4333333333336</v>
      </c>
      <c r="I188" s="278">
        <v>1599.0666666666668</v>
      </c>
      <c r="J188" s="278">
        <v>1615.1333333333337</v>
      </c>
      <c r="K188" s="276">
        <v>1583</v>
      </c>
      <c r="L188" s="276">
        <v>1555.3</v>
      </c>
      <c r="M188" s="276">
        <v>3.2933500000000002</v>
      </c>
    </row>
    <row r="189" spans="1:13">
      <c r="A189" s="300">
        <v>180</v>
      </c>
      <c r="B189" s="276" t="s">
        <v>175</v>
      </c>
      <c r="C189" s="276">
        <v>5485.8</v>
      </c>
      <c r="D189" s="278">
        <v>5503.8666666666659</v>
      </c>
      <c r="E189" s="278">
        <v>5442.7333333333318</v>
      </c>
      <c r="F189" s="278">
        <v>5399.6666666666661</v>
      </c>
      <c r="G189" s="278">
        <v>5338.5333333333319</v>
      </c>
      <c r="H189" s="278">
        <v>5546.9333333333316</v>
      </c>
      <c r="I189" s="278">
        <v>5608.0666666666648</v>
      </c>
      <c r="J189" s="278">
        <v>5651.1333333333314</v>
      </c>
      <c r="K189" s="276">
        <v>5565</v>
      </c>
      <c r="L189" s="276">
        <v>5460.8</v>
      </c>
      <c r="M189" s="276">
        <v>1.36022</v>
      </c>
    </row>
    <row r="190" spans="1:13">
      <c r="A190" s="300">
        <v>181</v>
      </c>
      <c r="B190" s="276" t="s">
        <v>176</v>
      </c>
      <c r="C190" s="276">
        <v>1034.9000000000001</v>
      </c>
      <c r="D190" s="278">
        <v>1035.5</v>
      </c>
      <c r="E190" s="278">
        <v>1021.4000000000001</v>
      </c>
      <c r="F190" s="278">
        <v>1007.9000000000001</v>
      </c>
      <c r="G190" s="278">
        <v>993.80000000000018</v>
      </c>
      <c r="H190" s="278">
        <v>1049</v>
      </c>
      <c r="I190" s="278">
        <v>1063.0999999999999</v>
      </c>
      <c r="J190" s="278">
        <v>1076.5999999999999</v>
      </c>
      <c r="K190" s="276">
        <v>1049.5999999999999</v>
      </c>
      <c r="L190" s="276">
        <v>1022</v>
      </c>
      <c r="M190" s="276">
        <v>41.344360000000002</v>
      </c>
    </row>
    <row r="191" spans="1:13">
      <c r="A191" s="300">
        <v>182</v>
      </c>
      <c r="B191" s="276" t="s">
        <v>178</v>
      </c>
      <c r="C191" s="276">
        <v>590.6</v>
      </c>
      <c r="D191" s="278">
        <v>589.91666666666663</v>
      </c>
      <c r="E191" s="278">
        <v>583.83333333333326</v>
      </c>
      <c r="F191" s="278">
        <v>577.06666666666661</v>
      </c>
      <c r="G191" s="278">
        <v>570.98333333333323</v>
      </c>
      <c r="H191" s="278">
        <v>596.68333333333328</v>
      </c>
      <c r="I191" s="278">
        <v>602.76666666666654</v>
      </c>
      <c r="J191" s="278">
        <v>609.5333333333333</v>
      </c>
      <c r="K191" s="276">
        <v>596</v>
      </c>
      <c r="L191" s="276">
        <v>583.15</v>
      </c>
      <c r="M191" s="276">
        <v>74.300430000000006</v>
      </c>
    </row>
    <row r="192" spans="1:13">
      <c r="A192" s="300">
        <v>183</v>
      </c>
      <c r="B192" s="276" t="s">
        <v>179</v>
      </c>
      <c r="C192" s="276">
        <v>485.65</v>
      </c>
      <c r="D192" s="278">
        <v>486.83333333333331</v>
      </c>
      <c r="E192" s="278">
        <v>479.46666666666664</v>
      </c>
      <c r="F192" s="278">
        <v>473.2833333333333</v>
      </c>
      <c r="G192" s="278">
        <v>465.91666666666663</v>
      </c>
      <c r="H192" s="278">
        <v>493.01666666666665</v>
      </c>
      <c r="I192" s="278">
        <v>500.38333333333333</v>
      </c>
      <c r="J192" s="278">
        <v>506.56666666666666</v>
      </c>
      <c r="K192" s="276">
        <v>494.2</v>
      </c>
      <c r="L192" s="276">
        <v>480.65</v>
      </c>
      <c r="M192" s="276">
        <v>20.064039999999999</v>
      </c>
    </row>
    <row r="193" spans="1:13">
      <c r="A193" s="300">
        <v>184</v>
      </c>
      <c r="B193" s="276" t="s">
        <v>282</v>
      </c>
      <c r="C193" s="276">
        <v>598.79999999999995</v>
      </c>
      <c r="D193" s="278">
        <v>604.35</v>
      </c>
      <c r="E193" s="278">
        <v>592.45000000000005</v>
      </c>
      <c r="F193" s="278">
        <v>586.1</v>
      </c>
      <c r="G193" s="278">
        <v>574.20000000000005</v>
      </c>
      <c r="H193" s="278">
        <v>610.70000000000005</v>
      </c>
      <c r="I193" s="278">
        <v>622.59999999999991</v>
      </c>
      <c r="J193" s="278">
        <v>628.95000000000005</v>
      </c>
      <c r="K193" s="276">
        <v>616.25</v>
      </c>
      <c r="L193" s="276">
        <v>598</v>
      </c>
      <c r="M193" s="276">
        <v>4.4164899999999996</v>
      </c>
    </row>
    <row r="194" spans="1:13">
      <c r="A194" s="300">
        <v>185</v>
      </c>
      <c r="B194" s="276" t="s">
        <v>3464</v>
      </c>
      <c r="C194" s="276">
        <v>598.6</v>
      </c>
      <c r="D194" s="278">
        <v>599.83333333333337</v>
      </c>
      <c r="E194" s="278">
        <v>591.9666666666667</v>
      </c>
      <c r="F194" s="278">
        <v>585.33333333333337</v>
      </c>
      <c r="G194" s="278">
        <v>577.4666666666667</v>
      </c>
      <c r="H194" s="278">
        <v>606.4666666666667</v>
      </c>
      <c r="I194" s="278">
        <v>614.33333333333326</v>
      </c>
      <c r="J194" s="278">
        <v>620.9666666666667</v>
      </c>
      <c r="K194" s="276">
        <v>607.70000000000005</v>
      </c>
      <c r="L194" s="276">
        <v>593.20000000000005</v>
      </c>
      <c r="M194" s="276">
        <v>21.144279999999998</v>
      </c>
    </row>
    <row r="195" spans="1:13">
      <c r="A195" s="300">
        <v>186</v>
      </c>
      <c r="B195" s="276" t="s">
        <v>183</v>
      </c>
      <c r="C195" s="276">
        <v>183.45</v>
      </c>
      <c r="D195" s="278">
        <v>184.33333333333334</v>
      </c>
      <c r="E195" s="278">
        <v>180.2166666666667</v>
      </c>
      <c r="F195" s="278">
        <v>176.98333333333335</v>
      </c>
      <c r="G195" s="278">
        <v>172.8666666666667</v>
      </c>
      <c r="H195" s="278">
        <v>187.56666666666669</v>
      </c>
      <c r="I195" s="278">
        <v>191.68333333333331</v>
      </c>
      <c r="J195" s="278">
        <v>194.91666666666669</v>
      </c>
      <c r="K195" s="276">
        <v>188.45</v>
      </c>
      <c r="L195" s="276">
        <v>181.1</v>
      </c>
      <c r="M195" s="276">
        <v>713.18084999999996</v>
      </c>
    </row>
    <row r="196" spans="1:13">
      <c r="A196" s="300">
        <v>187</v>
      </c>
      <c r="B196" s="267" t="s">
        <v>185</v>
      </c>
      <c r="C196" s="267">
        <v>76.55</v>
      </c>
      <c r="D196" s="307">
        <v>77.2</v>
      </c>
      <c r="E196" s="307">
        <v>75.600000000000009</v>
      </c>
      <c r="F196" s="307">
        <v>74.650000000000006</v>
      </c>
      <c r="G196" s="307">
        <v>73.050000000000011</v>
      </c>
      <c r="H196" s="307">
        <v>78.150000000000006</v>
      </c>
      <c r="I196" s="307">
        <v>79.75</v>
      </c>
      <c r="J196" s="307">
        <v>80.7</v>
      </c>
      <c r="K196" s="267">
        <v>78.8</v>
      </c>
      <c r="L196" s="267">
        <v>76.25</v>
      </c>
      <c r="M196" s="267">
        <v>287.45693999999997</v>
      </c>
    </row>
    <row r="197" spans="1:13">
      <c r="A197" s="300">
        <v>188</v>
      </c>
      <c r="B197" s="267" t="s">
        <v>186</v>
      </c>
      <c r="C197" s="267">
        <v>632.20000000000005</v>
      </c>
      <c r="D197" s="307">
        <v>630.96666666666658</v>
      </c>
      <c r="E197" s="307">
        <v>622.28333333333319</v>
      </c>
      <c r="F197" s="307">
        <v>612.36666666666656</v>
      </c>
      <c r="G197" s="307">
        <v>603.68333333333317</v>
      </c>
      <c r="H197" s="307">
        <v>640.88333333333321</v>
      </c>
      <c r="I197" s="307">
        <v>649.56666666666661</v>
      </c>
      <c r="J197" s="307">
        <v>659.48333333333323</v>
      </c>
      <c r="K197" s="267">
        <v>639.65</v>
      </c>
      <c r="L197" s="267">
        <v>621.04999999999995</v>
      </c>
      <c r="M197" s="267">
        <v>104.16325999999999</v>
      </c>
    </row>
    <row r="198" spans="1:13">
      <c r="A198" s="300">
        <v>189</v>
      </c>
      <c r="B198" s="267" t="s">
        <v>187</v>
      </c>
      <c r="C198" s="267">
        <v>2930.5</v>
      </c>
      <c r="D198" s="307">
        <v>2934.1666666666665</v>
      </c>
      <c r="E198" s="307">
        <v>2916.333333333333</v>
      </c>
      <c r="F198" s="307">
        <v>2902.1666666666665</v>
      </c>
      <c r="G198" s="307">
        <v>2884.333333333333</v>
      </c>
      <c r="H198" s="307">
        <v>2948.333333333333</v>
      </c>
      <c r="I198" s="307">
        <v>2966.1666666666661</v>
      </c>
      <c r="J198" s="307">
        <v>2980.333333333333</v>
      </c>
      <c r="K198" s="267">
        <v>2952</v>
      </c>
      <c r="L198" s="267">
        <v>2920</v>
      </c>
      <c r="M198" s="267">
        <v>19.941510000000001</v>
      </c>
    </row>
    <row r="199" spans="1:13">
      <c r="A199" s="300">
        <v>190</v>
      </c>
      <c r="B199" s="267" t="s">
        <v>188</v>
      </c>
      <c r="C199" s="267">
        <v>965.65</v>
      </c>
      <c r="D199" s="307">
        <v>959.25</v>
      </c>
      <c r="E199" s="307">
        <v>950.25</v>
      </c>
      <c r="F199" s="307">
        <v>934.85</v>
      </c>
      <c r="G199" s="307">
        <v>925.85</v>
      </c>
      <c r="H199" s="307">
        <v>974.65</v>
      </c>
      <c r="I199" s="307">
        <v>983.65</v>
      </c>
      <c r="J199" s="307">
        <v>999.05</v>
      </c>
      <c r="K199" s="267">
        <v>968.25</v>
      </c>
      <c r="L199" s="267">
        <v>943.85</v>
      </c>
      <c r="M199" s="267">
        <v>43.926409999999997</v>
      </c>
    </row>
    <row r="200" spans="1:13">
      <c r="A200" s="300">
        <v>191</v>
      </c>
      <c r="B200" s="267" t="s">
        <v>189</v>
      </c>
      <c r="C200" s="267">
        <v>1540.1</v>
      </c>
      <c r="D200" s="307">
        <v>1541.8</v>
      </c>
      <c r="E200" s="307">
        <v>1526.75</v>
      </c>
      <c r="F200" s="307">
        <v>1513.4</v>
      </c>
      <c r="G200" s="307">
        <v>1498.3500000000001</v>
      </c>
      <c r="H200" s="307">
        <v>1555.1499999999999</v>
      </c>
      <c r="I200" s="307">
        <v>1570.1999999999996</v>
      </c>
      <c r="J200" s="307">
        <v>1583.5499999999997</v>
      </c>
      <c r="K200" s="267">
        <v>1556.85</v>
      </c>
      <c r="L200" s="267">
        <v>1528.45</v>
      </c>
      <c r="M200" s="267">
        <v>20.813379999999999</v>
      </c>
    </row>
    <row r="201" spans="1:13">
      <c r="A201" s="300">
        <v>192</v>
      </c>
      <c r="B201" s="267" t="s">
        <v>190</v>
      </c>
      <c r="C201" s="267">
        <v>2758.8</v>
      </c>
      <c r="D201" s="307">
        <v>2769.8333333333335</v>
      </c>
      <c r="E201" s="307">
        <v>2733.9666666666672</v>
      </c>
      <c r="F201" s="307">
        <v>2709.1333333333337</v>
      </c>
      <c r="G201" s="307">
        <v>2673.2666666666673</v>
      </c>
      <c r="H201" s="307">
        <v>2794.666666666667</v>
      </c>
      <c r="I201" s="307">
        <v>2830.5333333333328</v>
      </c>
      <c r="J201" s="307">
        <v>2855.3666666666668</v>
      </c>
      <c r="K201" s="267">
        <v>2805.7</v>
      </c>
      <c r="L201" s="267">
        <v>2745</v>
      </c>
      <c r="M201" s="267">
        <v>3.0807699999999998</v>
      </c>
    </row>
    <row r="202" spans="1:13">
      <c r="A202" s="300">
        <v>193</v>
      </c>
      <c r="B202" s="267" t="s">
        <v>191</v>
      </c>
      <c r="C202" s="267">
        <v>317.10000000000002</v>
      </c>
      <c r="D202" s="307">
        <v>317.58333333333331</v>
      </c>
      <c r="E202" s="307">
        <v>312.71666666666664</v>
      </c>
      <c r="F202" s="307">
        <v>308.33333333333331</v>
      </c>
      <c r="G202" s="307">
        <v>303.46666666666664</v>
      </c>
      <c r="H202" s="307">
        <v>321.96666666666664</v>
      </c>
      <c r="I202" s="307">
        <v>326.83333333333331</v>
      </c>
      <c r="J202" s="307">
        <v>331.21666666666664</v>
      </c>
      <c r="K202" s="267">
        <v>322.45</v>
      </c>
      <c r="L202" s="267">
        <v>313.2</v>
      </c>
      <c r="M202" s="267">
        <v>10.365410000000001</v>
      </c>
    </row>
    <row r="203" spans="1:13">
      <c r="A203" s="300">
        <v>194</v>
      </c>
      <c r="B203" s="267" t="s">
        <v>550</v>
      </c>
      <c r="C203" s="267">
        <v>672.05</v>
      </c>
      <c r="D203" s="307">
        <v>677.01666666666665</v>
      </c>
      <c r="E203" s="307">
        <v>664.0333333333333</v>
      </c>
      <c r="F203" s="307">
        <v>656.01666666666665</v>
      </c>
      <c r="G203" s="307">
        <v>643.0333333333333</v>
      </c>
      <c r="H203" s="307">
        <v>685.0333333333333</v>
      </c>
      <c r="I203" s="307">
        <v>698.01666666666665</v>
      </c>
      <c r="J203" s="307">
        <v>706.0333333333333</v>
      </c>
      <c r="K203" s="267">
        <v>690</v>
      </c>
      <c r="L203" s="267">
        <v>669</v>
      </c>
      <c r="M203" s="267">
        <v>5.7763600000000004</v>
      </c>
    </row>
    <row r="204" spans="1:13">
      <c r="A204" s="300">
        <v>195</v>
      </c>
      <c r="B204" s="267" t="s">
        <v>192</v>
      </c>
      <c r="C204" s="267">
        <v>486.75</v>
      </c>
      <c r="D204" s="307">
        <v>487.05</v>
      </c>
      <c r="E204" s="307">
        <v>482</v>
      </c>
      <c r="F204" s="307">
        <v>477.25</v>
      </c>
      <c r="G204" s="307">
        <v>472.2</v>
      </c>
      <c r="H204" s="307">
        <v>491.8</v>
      </c>
      <c r="I204" s="307">
        <v>496.85000000000008</v>
      </c>
      <c r="J204" s="307">
        <v>501.6</v>
      </c>
      <c r="K204" s="267">
        <v>492.1</v>
      </c>
      <c r="L204" s="267">
        <v>482.3</v>
      </c>
      <c r="M204" s="267">
        <v>23.99446</v>
      </c>
    </row>
    <row r="205" spans="1:13">
      <c r="A205" s="300">
        <v>196</v>
      </c>
      <c r="B205" s="267" t="s">
        <v>193</v>
      </c>
      <c r="C205" s="267">
        <v>1147.2</v>
      </c>
      <c r="D205" s="307">
        <v>1156.8</v>
      </c>
      <c r="E205" s="307">
        <v>1131.5999999999999</v>
      </c>
      <c r="F205" s="307">
        <v>1116</v>
      </c>
      <c r="G205" s="307">
        <v>1090.8</v>
      </c>
      <c r="H205" s="307">
        <v>1172.3999999999999</v>
      </c>
      <c r="I205" s="307">
        <v>1197.6000000000001</v>
      </c>
      <c r="J205" s="307">
        <v>1213.1999999999998</v>
      </c>
      <c r="K205" s="267">
        <v>1182</v>
      </c>
      <c r="L205" s="267">
        <v>1141.2</v>
      </c>
      <c r="M205" s="267">
        <v>6.9596</v>
      </c>
    </row>
    <row r="206" spans="1:13">
      <c r="A206" s="300">
        <v>197</v>
      </c>
      <c r="B206" s="267" t="s">
        <v>195</v>
      </c>
      <c r="C206" s="267">
        <v>5146.75</v>
      </c>
      <c r="D206" s="307">
        <v>5133.7</v>
      </c>
      <c r="E206" s="307">
        <v>5094.6499999999996</v>
      </c>
      <c r="F206" s="307">
        <v>5042.55</v>
      </c>
      <c r="G206" s="307">
        <v>5003.5</v>
      </c>
      <c r="H206" s="307">
        <v>5185.7999999999993</v>
      </c>
      <c r="I206" s="307">
        <v>5224.8500000000004</v>
      </c>
      <c r="J206" s="307">
        <v>5276.9499999999989</v>
      </c>
      <c r="K206" s="267">
        <v>5172.75</v>
      </c>
      <c r="L206" s="267">
        <v>5081.6000000000004</v>
      </c>
      <c r="M206" s="267">
        <v>4.0125799999999998</v>
      </c>
    </row>
    <row r="207" spans="1:13">
      <c r="A207" s="300">
        <v>198</v>
      </c>
      <c r="B207" s="267" t="s">
        <v>196</v>
      </c>
      <c r="C207" s="267">
        <v>31.9</v>
      </c>
      <c r="D207" s="307">
        <v>31.833333333333332</v>
      </c>
      <c r="E207" s="307">
        <v>30.766666666666666</v>
      </c>
      <c r="F207" s="307">
        <v>29.633333333333333</v>
      </c>
      <c r="G207" s="307">
        <v>28.566666666666666</v>
      </c>
      <c r="H207" s="307">
        <v>32.966666666666669</v>
      </c>
      <c r="I207" s="307">
        <v>34.033333333333331</v>
      </c>
      <c r="J207" s="307">
        <v>35.166666666666664</v>
      </c>
      <c r="K207" s="267">
        <v>32.9</v>
      </c>
      <c r="L207" s="267">
        <v>30.7</v>
      </c>
      <c r="M207" s="267">
        <v>218.05126999999999</v>
      </c>
    </row>
    <row r="208" spans="1:13">
      <c r="A208" s="300">
        <v>199</v>
      </c>
      <c r="B208" s="267" t="s">
        <v>197</v>
      </c>
      <c r="C208" s="267">
        <v>454.7</v>
      </c>
      <c r="D208" s="307">
        <v>453.0333333333333</v>
      </c>
      <c r="E208" s="307">
        <v>447.06666666666661</v>
      </c>
      <c r="F208" s="307">
        <v>439.43333333333328</v>
      </c>
      <c r="G208" s="307">
        <v>433.46666666666658</v>
      </c>
      <c r="H208" s="307">
        <v>460.66666666666663</v>
      </c>
      <c r="I208" s="307">
        <v>466.63333333333333</v>
      </c>
      <c r="J208" s="307">
        <v>474.26666666666665</v>
      </c>
      <c r="K208" s="267">
        <v>459</v>
      </c>
      <c r="L208" s="267">
        <v>445.4</v>
      </c>
      <c r="M208" s="267">
        <v>37.815660000000001</v>
      </c>
    </row>
    <row r="209" spans="1:13">
      <c r="A209" s="300">
        <v>200</v>
      </c>
      <c r="B209" s="267" t="s">
        <v>563</v>
      </c>
      <c r="C209" s="267">
        <v>902.25</v>
      </c>
      <c r="D209" s="307">
        <v>901.11666666666667</v>
      </c>
      <c r="E209" s="307">
        <v>893.23333333333335</v>
      </c>
      <c r="F209" s="307">
        <v>884.2166666666667</v>
      </c>
      <c r="G209" s="307">
        <v>876.33333333333337</v>
      </c>
      <c r="H209" s="307">
        <v>910.13333333333333</v>
      </c>
      <c r="I209" s="307">
        <v>918.01666666666677</v>
      </c>
      <c r="J209" s="307">
        <v>927.0333333333333</v>
      </c>
      <c r="K209" s="267">
        <v>909</v>
      </c>
      <c r="L209" s="267">
        <v>892.1</v>
      </c>
      <c r="M209" s="267">
        <v>1.3917200000000001</v>
      </c>
    </row>
    <row r="210" spans="1:13">
      <c r="A210" s="300">
        <v>201</v>
      </c>
      <c r="B210" s="267" t="s">
        <v>284</v>
      </c>
      <c r="C210" s="267">
        <v>187.9</v>
      </c>
      <c r="D210" s="307">
        <v>189.16666666666666</v>
      </c>
      <c r="E210" s="307">
        <v>185.73333333333332</v>
      </c>
      <c r="F210" s="307">
        <v>183.56666666666666</v>
      </c>
      <c r="G210" s="307">
        <v>180.13333333333333</v>
      </c>
      <c r="H210" s="307">
        <v>191.33333333333331</v>
      </c>
      <c r="I210" s="307">
        <v>194.76666666666665</v>
      </c>
      <c r="J210" s="307">
        <v>196.93333333333331</v>
      </c>
      <c r="K210" s="267">
        <v>192.6</v>
      </c>
      <c r="L210" s="267">
        <v>187</v>
      </c>
      <c r="M210" s="267">
        <v>2.5449899999999999</v>
      </c>
    </row>
    <row r="211" spans="1:13">
      <c r="A211" s="300">
        <v>202</v>
      </c>
      <c r="B211" s="267" t="s">
        <v>199</v>
      </c>
      <c r="C211" s="267">
        <v>814.35</v>
      </c>
      <c r="D211" s="307">
        <v>815.29999999999984</v>
      </c>
      <c r="E211" s="307">
        <v>808.09999999999968</v>
      </c>
      <c r="F211" s="307">
        <v>801.8499999999998</v>
      </c>
      <c r="G211" s="307">
        <v>794.64999999999964</v>
      </c>
      <c r="H211" s="307">
        <v>821.54999999999973</v>
      </c>
      <c r="I211" s="307">
        <v>828.74999999999977</v>
      </c>
      <c r="J211" s="307">
        <v>834.99999999999977</v>
      </c>
      <c r="K211" s="267">
        <v>822.5</v>
      </c>
      <c r="L211" s="267">
        <v>809.05</v>
      </c>
      <c r="M211" s="267">
        <v>8.1134299999999993</v>
      </c>
    </row>
    <row r="212" spans="1:13">
      <c r="A212" s="300">
        <v>203</v>
      </c>
      <c r="B212" s="267" t="s">
        <v>569</v>
      </c>
      <c r="C212" s="267">
        <v>2509.35</v>
      </c>
      <c r="D212" s="307">
        <v>2533.7166666666667</v>
      </c>
      <c r="E212" s="307">
        <v>2472.6333333333332</v>
      </c>
      <c r="F212" s="307">
        <v>2435.9166666666665</v>
      </c>
      <c r="G212" s="307">
        <v>2374.833333333333</v>
      </c>
      <c r="H212" s="307">
        <v>2570.4333333333334</v>
      </c>
      <c r="I212" s="307">
        <v>2631.5166666666664</v>
      </c>
      <c r="J212" s="307">
        <v>2668.2333333333336</v>
      </c>
      <c r="K212" s="267">
        <v>2594.8000000000002</v>
      </c>
      <c r="L212" s="267">
        <v>2497</v>
      </c>
      <c r="M212" s="267">
        <v>0.97655999999999998</v>
      </c>
    </row>
    <row r="213" spans="1:13">
      <c r="A213" s="300">
        <v>204</v>
      </c>
      <c r="B213" s="267" t="s">
        <v>200</v>
      </c>
      <c r="C213" s="267">
        <v>385</v>
      </c>
      <c r="D213" s="307">
        <v>386.2</v>
      </c>
      <c r="E213" s="307">
        <v>381.9</v>
      </c>
      <c r="F213" s="307">
        <v>378.8</v>
      </c>
      <c r="G213" s="307">
        <v>374.5</v>
      </c>
      <c r="H213" s="307">
        <v>389.29999999999995</v>
      </c>
      <c r="I213" s="307">
        <v>393.6</v>
      </c>
      <c r="J213" s="307">
        <v>396.69999999999993</v>
      </c>
      <c r="K213" s="267">
        <v>390.5</v>
      </c>
      <c r="L213" s="267">
        <v>383.1</v>
      </c>
      <c r="M213" s="267">
        <v>114.59126000000001</v>
      </c>
    </row>
    <row r="214" spans="1:13">
      <c r="A214" s="300">
        <v>205</v>
      </c>
      <c r="B214" s="267" t="s">
        <v>202</v>
      </c>
      <c r="C214" s="307">
        <v>218.15</v>
      </c>
      <c r="D214" s="307">
        <v>219.26666666666668</v>
      </c>
      <c r="E214" s="307">
        <v>215.23333333333335</v>
      </c>
      <c r="F214" s="307">
        <v>212.31666666666666</v>
      </c>
      <c r="G214" s="307">
        <v>208.28333333333333</v>
      </c>
      <c r="H214" s="307">
        <v>222.18333333333337</v>
      </c>
      <c r="I214" s="307">
        <v>226.21666666666673</v>
      </c>
      <c r="J214" s="307">
        <v>229.13333333333338</v>
      </c>
      <c r="K214" s="307">
        <v>223.3</v>
      </c>
      <c r="L214" s="307">
        <v>216.35</v>
      </c>
      <c r="M214" s="307">
        <v>121.67033000000001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84"/>
      <c r="B1" s="684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44195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81" t="s">
        <v>16</v>
      </c>
      <c r="B9" s="682" t="s">
        <v>18</v>
      </c>
      <c r="C9" s="680" t="s">
        <v>19</v>
      </c>
      <c r="D9" s="680" t="s">
        <v>20</v>
      </c>
      <c r="E9" s="680" t="s">
        <v>21</v>
      </c>
      <c r="F9" s="680"/>
      <c r="G9" s="680"/>
      <c r="H9" s="680" t="s">
        <v>22</v>
      </c>
      <c r="I9" s="680"/>
      <c r="J9" s="680"/>
      <c r="K9" s="273"/>
      <c r="L9" s="280"/>
      <c r="M9" s="281"/>
    </row>
    <row r="10" spans="1:15" ht="42.75" customHeight="1">
      <c r="A10" s="676"/>
      <c r="B10" s="678"/>
      <c r="C10" s="683" t="s">
        <v>23</v>
      </c>
      <c r="D10" s="683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21170.25</v>
      </c>
      <c r="D11" s="278">
        <v>21260.583333333332</v>
      </c>
      <c r="E11" s="278">
        <v>21009.666666666664</v>
      </c>
      <c r="F11" s="278">
        <v>20849.083333333332</v>
      </c>
      <c r="G11" s="278">
        <v>20598.166666666664</v>
      </c>
      <c r="H11" s="278">
        <v>21421.166666666664</v>
      </c>
      <c r="I11" s="278">
        <v>21672.083333333328</v>
      </c>
      <c r="J11" s="278">
        <v>21832.666666666664</v>
      </c>
      <c r="K11" s="276">
        <v>21511.5</v>
      </c>
      <c r="L11" s="276">
        <v>21100</v>
      </c>
      <c r="M11" s="276">
        <v>2.069E-2</v>
      </c>
    </row>
    <row r="12" spans="1:15" ht="12" customHeight="1">
      <c r="A12" s="267">
        <v>2</v>
      </c>
      <c r="B12" s="276" t="s">
        <v>802</v>
      </c>
      <c r="C12" s="277">
        <v>1227.45</v>
      </c>
      <c r="D12" s="278">
        <v>1226.4166666666667</v>
      </c>
      <c r="E12" s="278">
        <v>1205.0333333333335</v>
      </c>
      <c r="F12" s="278">
        <v>1182.6166666666668</v>
      </c>
      <c r="G12" s="278">
        <v>1161.2333333333336</v>
      </c>
      <c r="H12" s="278">
        <v>1248.8333333333335</v>
      </c>
      <c r="I12" s="278">
        <v>1270.2166666666667</v>
      </c>
      <c r="J12" s="278">
        <v>1292.6333333333334</v>
      </c>
      <c r="K12" s="276">
        <v>1247.8</v>
      </c>
      <c r="L12" s="276">
        <v>1204</v>
      </c>
      <c r="M12" s="276">
        <v>2.5487799999999998</v>
      </c>
    </row>
    <row r="13" spans="1:15" ht="12" customHeight="1">
      <c r="A13" s="267">
        <v>3</v>
      </c>
      <c r="B13" s="276" t="s">
        <v>294</v>
      </c>
      <c r="C13" s="277">
        <v>1681.9</v>
      </c>
      <c r="D13" s="278">
        <v>1681.05</v>
      </c>
      <c r="E13" s="278">
        <v>1664.1</v>
      </c>
      <c r="F13" s="278">
        <v>1646.3</v>
      </c>
      <c r="G13" s="278">
        <v>1629.35</v>
      </c>
      <c r="H13" s="278">
        <v>1698.85</v>
      </c>
      <c r="I13" s="278">
        <v>1715.8000000000002</v>
      </c>
      <c r="J13" s="278">
        <v>1733.6</v>
      </c>
      <c r="K13" s="276">
        <v>1698</v>
      </c>
      <c r="L13" s="276">
        <v>1663.25</v>
      </c>
      <c r="M13" s="276">
        <v>0.16478000000000001</v>
      </c>
    </row>
    <row r="14" spans="1:15" ht="12" customHeight="1">
      <c r="A14" s="267">
        <v>4</v>
      </c>
      <c r="B14" s="276" t="s">
        <v>3119</v>
      </c>
      <c r="C14" s="277">
        <v>1203.05</v>
      </c>
      <c r="D14" s="278">
        <v>1206.9833333333333</v>
      </c>
      <c r="E14" s="278">
        <v>1186.0666666666666</v>
      </c>
      <c r="F14" s="278">
        <v>1169.0833333333333</v>
      </c>
      <c r="G14" s="278">
        <v>1148.1666666666665</v>
      </c>
      <c r="H14" s="278">
        <v>1223.9666666666667</v>
      </c>
      <c r="I14" s="278">
        <v>1244.8833333333332</v>
      </c>
      <c r="J14" s="278">
        <v>1261.8666666666668</v>
      </c>
      <c r="K14" s="276">
        <v>1227.9000000000001</v>
      </c>
      <c r="L14" s="276">
        <v>1190</v>
      </c>
      <c r="M14" s="276">
        <v>1.5497000000000001</v>
      </c>
    </row>
    <row r="15" spans="1:15" ht="12" customHeight="1">
      <c r="A15" s="267">
        <v>5</v>
      </c>
      <c r="B15" s="276" t="s">
        <v>295</v>
      </c>
      <c r="C15" s="277">
        <v>15701.9</v>
      </c>
      <c r="D15" s="278">
        <v>15733.933333333334</v>
      </c>
      <c r="E15" s="278">
        <v>15567.966666666669</v>
      </c>
      <c r="F15" s="278">
        <v>15434.033333333335</v>
      </c>
      <c r="G15" s="278">
        <v>15268.066666666669</v>
      </c>
      <c r="H15" s="278">
        <v>15867.866666666669</v>
      </c>
      <c r="I15" s="278">
        <v>16033.833333333336</v>
      </c>
      <c r="J15" s="278">
        <v>16167.766666666668</v>
      </c>
      <c r="K15" s="276">
        <v>15899.9</v>
      </c>
      <c r="L15" s="276">
        <v>15600</v>
      </c>
      <c r="M15" s="276">
        <v>9.9330000000000002E-2</v>
      </c>
    </row>
    <row r="16" spans="1:15" ht="12" customHeight="1">
      <c r="A16" s="267">
        <v>6</v>
      </c>
      <c r="B16" s="276" t="s">
        <v>227</v>
      </c>
      <c r="C16" s="277">
        <v>84.25</v>
      </c>
      <c r="D16" s="278">
        <v>84.850000000000009</v>
      </c>
      <c r="E16" s="278">
        <v>83.100000000000023</v>
      </c>
      <c r="F16" s="278">
        <v>81.950000000000017</v>
      </c>
      <c r="G16" s="278">
        <v>80.200000000000031</v>
      </c>
      <c r="H16" s="278">
        <v>86.000000000000014</v>
      </c>
      <c r="I16" s="278">
        <v>87.749999999999986</v>
      </c>
      <c r="J16" s="278">
        <v>88.9</v>
      </c>
      <c r="K16" s="276">
        <v>86.6</v>
      </c>
      <c r="L16" s="276">
        <v>83.7</v>
      </c>
      <c r="M16" s="276">
        <v>17.696269999999998</v>
      </c>
    </row>
    <row r="17" spans="1:13" ht="12" customHeight="1">
      <c r="A17" s="267">
        <v>7</v>
      </c>
      <c r="B17" s="276" t="s">
        <v>228</v>
      </c>
      <c r="C17" s="277">
        <v>165.15</v>
      </c>
      <c r="D17" s="278">
        <v>164.13333333333333</v>
      </c>
      <c r="E17" s="278">
        <v>162.11666666666665</v>
      </c>
      <c r="F17" s="278">
        <v>159.08333333333331</v>
      </c>
      <c r="G17" s="278">
        <v>157.06666666666663</v>
      </c>
      <c r="H17" s="278">
        <v>167.16666666666666</v>
      </c>
      <c r="I17" s="278">
        <v>169.18333333333331</v>
      </c>
      <c r="J17" s="278">
        <v>172.21666666666667</v>
      </c>
      <c r="K17" s="276">
        <v>166.15</v>
      </c>
      <c r="L17" s="276">
        <v>161.1</v>
      </c>
      <c r="M17" s="276">
        <v>10.818210000000001</v>
      </c>
    </row>
    <row r="18" spans="1:13" ht="12" customHeight="1">
      <c r="A18" s="267">
        <v>8</v>
      </c>
      <c r="B18" s="276" t="s">
        <v>38</v>
      </c>
      <c r="C18" s="277">
        <v>1616.75</v>
      </c>
      <c r="D18" s="278">
        <v>1618.3499999999997</v>
      </c>
      <c r="E18" s="278">
        <v>1603.9999999999993</v>
      </c>
      <c r="F18" s="278">
        <v>1591.2499999999995</v>
      </c>
      <c r="G18" s="278">
        <v>1576.8999999999992</v>
      </c>
      <c r="H18" s="278">
        <v>1631.0999999999995</v>
      </c>
      <c r="I18" s="278">
        <v>1645.4499999999998</v>
      </c>
      <c r="J18" s="278">
        <v>1658.1999999999996</v>
      </c>
      <c r="K18" s="276">
        <v>1632.7</v>
      </c>
      <c r="L18" s="276">
        <v>1605.6</v>
      </c>
      <c r="M18" s="276">
        <v>8.0364500000000003</v>
      </c>
    </row>
    <row r="19" spans="1:13" ht="12" customHeight="1">
      <c r="A19" s="267">
        <v>9</v>
      </c>
      <c r="B19" s="276" t="s">
        <v>296</v>
      </c>
      <c r="C19" s="277">
        <v>374.6</v>
      </c>
      <c r="D19" s="278">
        <v>372.35000000000008</v>
      </c>
      <c r="E19" s="278">
        <v>366.40000000000015</v>
      </c>
      <c r="F19" s="278">
        <v>358.20000000000005</v>
      </c>
      <c r="G19" s="278">
        <v>352.25000000000011</v>
      </c>
      <c r="H19" s="278">
        <v>380.55000000000018</v>
      </c>
      <c r="I19" s="278">
        <v>386.50000000000011</v>
      </c>
      <c r="J19" s="278">
        <v>394.70000000000022</v>
      </c>
      <c r="K19" s="276">
        <v>378.3</v>
      </c>
      <c r="L19" s="276">
        <v>364.15</v>
      </c>
      <c r="M19" s="276">
        <v>16.69951</v>
      </c>
    </row>
    <row r="20" spans="1:13" ht="12" customHeight="1">
      <c r="A20" s="267">
        <v>10</v>
      </c>
      <c r="B20" s="276" t="s">
        <v>297</v>
      </c>
      <c r="C20" s="277">
        <v>1038.7</v>
      </c>
      <c r="D20" s="278">
        <v>1037.3166666666666</v>
      </c>
      <c r="E20" s="278">
        <v>1027.3833333333332</v>
      </c>
      <c r="F20" s="278">
        <v>1016.0666666666666</v>
      </c>
      <c r="G20" s="278">
        <v>1006.1333333333332</v>
      </c>
      <c r="H20" s="278">
        <v>1048.6333333333332</v>
      </c>
      <c r="I20" s="278">
        <v>1058.5666666666666</v>
      </c>
      <c r="J20" s="278">
        <v>1069.8833333333332</v>
      </c>
      <c r="K20" s="276">
        <v>1047.25</v>
      </c>
      <c r="L20" s="276">
        <v>1026</v>
      </c>
      <c r="M20" s="276">
        <v>3.49607</v>
      </c>
    </row>
    <row r="21" spans="1:13" ht="12" customHeight="1">
      <c r="A21" s="267">
        <v>11</v>
      </c>
      <c r="B21" s="276" t="s">
        <v>41</v>
      </c>
      <c r="C21" s="277">
        <v>483.4</v>
      </c>
      <c r="D21" s="278">
        <v>483.81666666666666</v>
      </c>
      <c r="E21" s="278">
        <v>477.7833333333333</v>
      </c>
      <c r="F21" s="278">
        <v>472.16666666666663</v>
      </c>
      <c r="G21" s="278">
        <v>466.13333333333327</v>
      </c>
      <c r="H21" s="278">
        <v>489.43333333333334</v>
      </c>
      <c r="I21" s="278">
        <v>495.46666666666675</v>
      </c>
      <c r="J21" s="278">
        <v>501.08333333333337</v>
      </c>
      <c r="K21" s="276">
        <v>489.85</v>
      </c>
      <c r="L21" s="276">
        <v>478.2</v>
      </c>
      <c r="M21" s="276">
        <v>58.668370000000003</v>
      </c>
    </row>
    <row r="22" spans="1:13" ht="12" customHeight="1">
      <c r="A22" s="267">
        <v>12</v>
      </c>
      <c r="B22" s="276" t="s">
        <v>43</v>
      </c>
      <c r="C22" s="277">
        <v>50.45</v>
      </c>
      <c r="D22" s="278">
        <v>50</v>
      </c>
      <c r="E22" s="278">
        <v>48.2</v>
      </c>
      <c r="F22" s="278">
        <v>45.95</v>
      </c>
      <c r="G22" s="278">
        <v>44.150000000000006</v>
      </c>
      <c r="H22" s="278">
        <v>52.25</v>
      </c>
      <c r="I22" s="278">
        <v>54.05</v>
      </c>
      <c r="J22" s="278">
        <v>56.3</v>
      </c>
      <c r="K22" s="276">
        <v>51.8</v>
      </c>
      <c r="L22" s="276">
        <v>47.75</v>
      </c>
      <c r="M22" s="276">
        <v>137.85576</v>
      </c>
    </row>
    <row r="23" spans="1:13">
      <c r="A23" s="267">
        <v>13</v>
      </c>
      <c r="B23" s="276" t="s">
        <v>298</v>
      </c>
      <c r="C23" s="277">
        <v>429.15</v>
      </c>
      <c r="D23" s="278">
        <v>430.79999999999995</v>
      </c>
      <c r="E23" s="278">
        <v>420.64999999999992</v>
      </c>
      <c r="F23" s="278">
        <v>412.15</v>
      </c>
      <c r="G23" s="278">
        <v>401.99999999999994</v>
      </c>
      <c r="H23" s="278">
        <v>439.2999999999999</v>
      </c>
      <c r="I23" s="278">
        <v>449.45</v>
      </c>
      <c r="J23" s="278">
        <v>457.94999999999987</v>
      </c>
      <c r="K23" s="276">
        <v>440.95</v>
      </c>
      <c r="L23" s="276">
        <v>422.3</v>
      </c>
      <c r="M23" s="276">
        <v>6.13612</v>
      </c>
    </row>
    <row r="24" spans="1:13">
      <c r="A24" s="267">
        <v>14</v>
      </c>
      <c r="B24" s="276" t="s">
        <v>299</v>
      </c>
      <c r="C24" s="277">
        <v>325.60000000000002</v>
      </c>
      <c r="D24" s="278">
        <v>327.68333333333334</v>
      </c>
      <c r="E24" s="278">
        <v>321.51666666666665</v>
      </c>
      <c r="F24" s="278">
        <v>317.43333333333334</v>
      </c>
      <c r="G24" s="278">
        <v>311.26666666666665</v>
      </c>
      <c r="H24" s="278">
        <v>331.76666666666665</v>
      </c>
      <c r="I24" s="278">
        <v>337.93333333333328</v>
      </c>
      <c r="J24" s="278">
        <v>342.01666666666665</v>
      </c>
      <c r="K24" s="276">
        <v>333.85</v>
      </c>
      <c r="L24" s="276">
        <v>323.60000000000002</v>
      </c>
      <c r="M24" s="276">
        <v>1.4438</v>
      </c>
    </row>
    <row r="25" spans="1:13">
      <c r="A25" s="267">
        <v>15</v>
      </c>
      <c r="B25" s="276" t="s">
        <v>300</v>
      </c>
      <c r="C25" s="277">
        <v>248.65</v>
      </c>
      <c r="D25" s="278">
        <v>251.5333333333333</v>
      </c>
      <c r="E25" s="278">
        <v>244.81666666666661</v>
      </c>
      <c r="F25" s="278">
        <v>240.98333333333329</v>
      </c>
      <c r="G25" s="278">
        <v>234.26666666666659</v>
      </c>
      <c r="H25" s="278">
        <v>255.36666666666662</v>
      </c>
      <c r="I25" s="278">
        <v>262.08333333333331</v>
      </c>
      <c r="J25" s="278">
        <v>265.91666666666663</v>
      </c>
      <c r="K25" s="276">
        <v>258.25</v>
      </c>
      <c r="L25" s="276">
        <v>247.7</v>
      </c>
      <c r="M25" s="276">
        <v>1.57124</v>
      </c>
    </row>
    <row r="26" spans="1:13">
      <c r="A26" s="267">
        <v>16</v>
      </c>
      <c r="B26" s="276" t="s">
        <v>832</v>
      </c>
      <c r="C26" s="277">
        <v>3789.25</v>
      </c>
      <c r="D26" s="278">
        <v>3811.2166666666667</v>
      </c>
      <c r="E26" s="278">
        <v>3758.0333333333333</v>
      </c>
      <c r="F26" s="278">
        <v>3726.8166666666666</v>
      </c>
      <c r="G26" s="278">
        <v>3673.6333333333332</v>
      </c>
      <c r="H26" s="278">
        <v>3842.4333333333334</v>
      </c>
      <c r="I26" s="278">
        <v>3895.6166666666668</v>
      </c>
      <c r="J26" s="278">
        <v>3926.8333333333335</v>
      </c>
      <c r="K26" s="276">
        <v>3864.4</v>
      </c>
      <c r="L26" s="276">
        <v>3780</v>
      </c>
      <c r="M26" s="276">
        <v>0.37641999999999998</v>
      </c>
    </row>
    <row r="27" spans="1:13">
      <c r="A27" s="267">
        <v>17</v>
      </c>
      <c r="B27" s="276" t="s">
        <v>292</v>
      </c>
      <c r="C27" s="277">
        <v>2005.4</v>
      </c>
      <c r="D27" s="278">
        <v>2024.2</v>
      </c>
      <c r="E27" s="278">
        <v>1964.4</v>
      </c>
      <c r="F27" s="278">
        <v>1923.4</v>
      </c>
      <c r="G27" s="278">
        <v>1863.6000000000001</v>
      </c>
      <c r="H27" s="278">
        <v>2065.1999999999998</v>
      </c>
      <c r="I27" s="278">
        <v>2125</v>
      </c>
      <c r="J27" s="278">
        <v>2166</v>
      </c>
      <c r="K27" s="276">
        <v>2084</v>
      </c>
      <c r="L27" s="276">
        <v>1983.2</v>
      </c>
      <c r="M27" s="276">
        <v>0.81137000000000004</v>
      </c>
    </row>
    <row r="28" spans="1:13">
      <c r="A28" s="267">
        <v>18</v>
      </c>
      <c r="B28" s="276" t="s">
        <v>229</v>
      </c>
      <c r="C28" s="277">
        <v>1673.3</v>
      </c>
      <c r="D28" s="278">
        <v>1676.4333333333334</v>
      </c>
      <c r="E28" s="278">
        <v>1657.8666666666668</v>
      </c>
      <c r="F28" s="278">
        <v>1642.4333333333334</v>
      </c>
      <c r="G28" s="278">
        <v>1623.8666666666668</v>
      </c>
      <c r="H28" s="278">
        <v>1691.8666666666668</v>
      </c>
      <c r="I28" s="278">
        <v>1710.4333333333334</v>
      </c>
      <c r="J28" s="278">
        <v>1725.8666666666668</v>
      </c>
      <c r="K28" s="276">
        <v>1695</v>
      </c>
      <c r="L28" s="276">
        <v>1661</v>
      </c>
      <c r="M28" s="276">
        <v>1.1292599999999999</v>
      </c>
    </row>
    <row r="29" spans="1:13">
      <c r="A29" s="267">
        <v>19</v>
      </c>
      <c r="B29" s="276" t="s">
        <v>301</v>
      </c>
      <c r="C29" s="277">
        <v>2311.15</v>
      </c>
      <c r="D29" s="278">
        <v>2332.7833333333333</v>
      </c>
      <c r="E29" s="278">
        <v>2273.4166666666665</v>
      </c>
      <c r="F29" s="278">
        <v>2235.6833333333334</v>
      </c>
      <c r="G29" s="278">
        <v>2176.3166666666666</v>
      </c>
      <c r="H29" s="278">
        <v>2370.5166666666664</v>
      </c>
      <c r="I29" s="278">
        <v>2429.8833333333332</v>
      </c>
      <c r="J29" s="278">
        <v>2467.6166666666663</v>
      </c>
      <c r="K29" s="276">
        <v>2392.15</v>
      </c>
      <c r="L29" s="276">
        <v>2295.0500000000002</v>
      </c>
      <c r="M29" s="276">
        <v>0.27173999999999998</v>
      </c>
    </row>
    <row r="30" spans="1:13">
      <c r="A30" s="267">
        <v>20</v>
      </c>
      <c r="B30" s="276" t="s">
        <v>230</v>
      </c>
      <c r="C30" s="277">
        <v>2925.3</v>
      </c>
      <c r="D30" s="278">
        <v>2920.5</v>
      </c>
      <c r="E30" s="278">
        <v>2903.7</v>
      </c>
      <c r="F30" s="278">
        <v>2882.1</v>
      </c>
      <c r="G30" s="278">
        <v>2865.2999999999997</v>
      </c>
      <c r="H30" s="278">
        <v>2942.1</v>
      </c>
      <c r="I30" s="278">
        <v>2958.9</v>
      </c>
      <c r="J30" s="278">
        <v>2980.5</v>
      </c>
      <c r="K30" s="276">
        <v>2937.3</v>
      </c>
      <c r="L30" s="276">
        <v>2898.9</v>
      </c>
      <c r="M30" s="276">
        <v>0.62104000000000004</v>
      </c>
    </row>
    <row r="31" spans="1:13">
      <c r="A31" s="267">
        <v>21</v>
      </c>
      <c r="B31" s="276" t="s">
        <v>870</v>
      </c>
      <c r="C31" s="277">
        <v>3863.3</v>
      </c>
      <c r="D31" s="278">
        <v>3877.2333333333336</v>
      </c>
      <c r="E31" s="278">
        <v>3826.0666666666671</v>
      </c>
      <c r="F31" s="278">
        <v>3788.8333333333335</v>
      </c>
      <c r="G31" s="278">
        <v>3737.666666666667</v>
      </c>
      <c r="H31" s="278">
        <v>3914.4666666666672</v>
      </c>
      <c r="I31" s="278">
        <v>3965.6333333333332</v>
      </c>
      <c r="J31" s="278">
        <v>4002.8666666666672</v>
      </c>
      <c r="K31" s="276">
        <v>3928.4</v>
      </c>
      <c r="L31" s="276">
        <v>3840</v>
      </c>
      <c r="M31" s="276">
        <v>0.15609000000000001</v>
      </c>
    </row>
    <row r="32" spans="1:13">
      <c r="A32" s="267">
        <v>22</v>
      </c>
      <c r="B32" s="276" t="s">
        <v>303</v>
      </c>
      <c r="C32" s="277">
        <v>132.55000000000001</v>
      </c>
      <c r="D32" s="278">
        <v>133.01666666666668</v>
      </c>
      <c r="E32" s="278">
        <v>130.73333333333335</v>
      </c>
      <c r="F32" s="278">
        <v>128.91666666666666</v>
      </c>
      <c r="G32" s="278">
        <v>126.63333333333333</v>
      </c>
      <c r="H32" s="278">
        <v>134.83333333333337</v>
      </c>
      <c r="I32" s="278">
        <v>137.11666666666673</v>
      </c>
      <c r="J32" s="278">
        <v>138.93333333333339</v>
      </c>
      <c r="K32" s="276">
        <v>135.30000000000001</v>
      </c>
      <c r="L32" s="276">
        <v>131.19999999999999</v>
      </c>
      <c r="M32" s="276">
        <v>2.75698</v>
      </c>
    </row>
    <row r="33" spans="1:13">
      <c r="A33" s="267">
        <v>23</v>
      </c>
      <c r="B33" s="276" t="s">
        <v>45</v>
      </c>
      <c r="C33" s="277">
        <v>936.2</v>
      </c>
      <c r="D33" s="278">
        <v>933.63333333333321</v>
      </c>
      <c r="E33" s="278">
        <v>926.36666666666645</v>
      </c>
      <c r="F33" s="278">
        <v>916.53333333333319</v>
      </c>
      <c r="G33" s="278">
        <v>909.26666666666642</v>
      </c>
      <c r="H33" s="278">
        <v>943.46666666666647</v>
      </c>
      <c r="I33" s="278">
        <v>950.73333333333335</v>
      </c>
      <c r="J33" s="278">
        <v>960.56666666666649</v>
      </c>
      <c r="K33" s="276">
        <v>940.9</v>
      </c>
      <c r="L33" s="276">
        <v>923.8</v>
      </c>
      <c r="M33" s="276">
        <v>5.0678599999999996</v>
      </c>
    </row>
    <row r="34" spans="1:13">
      <c r="A34" s="267">
        <v>24</v>
      </c>
      <c r="B34" s="276" t="s">
        <v>304</v>
      </c>
      <c r="C34" s="277">
        <v>2381</v>
      </c>
      <c r="D34" s="278">
        <v>2388.6333333333332</v>
      </c>
      <c r="E34" s="278">
        <v>2347.3666666666663</v>
      </c>
      <c r="F34" s="278">
        <v>2313.7333333333331</v>
      </c>
      <c r="G34" s="278">
        <v>2272.4666666666662</v>
      </c>
      <c r="H34" s="278">
        <v>2422.2666666666664</v>
      </c>
      <c r="I34" s="278">
        <v>2463.5333333333328</v>
      </c>
      <c r="J34" s="278">
        <v>2497.1666666666665</v>
      </c>
      <c r="K34" s="276">
        <v>2429.9</v>
      </c>
      <c r="L34" s="276">
        <v>2355</v>
      </c>
      <c r="M34" s="276">
        <v>0.86736000000000002</v>
      </c>
    </row>
    <row r="35" spans="1:13">
      <c r="A35" s="267">
        <v>25</v>
      </c>
      <c r="B35" s="276" t="s">
        <v>46</v>
      </c>
      <c r="C35" s="277">
        <v>244.4</v>
      </c>
      <c r="D35" s="278">
        <v>245.04999999999998</v>
      </c>
      <c r="E35" s="278">
        <v>241.84999999999997</v>
      </c>
      <c r="F35" s="278">
        <v>239.29999999999998</v>
      </c>
      <c r="G35" s="278">
        <v>236.09999999999997</v>
      </c>
      <c r="H35" s="278">
        <v>247.59999999999997</v>
      </c>
      <c r="I35" s="278">
        <v>250.79999999999995</v>
      </c>
      <c r="J35" s="278">
        <v>253.34999999999997</v>
      </c>
      <c r="K35" s="276">
        <v>248.25</v>
      </c>
      <c r="L35" s="276">
        <v>242.5</v>
      </c>
      <c r="M35" s="276">
        <v>59.782200000000003</v>
      </c>
    </row>
    <row r="36" spans="1:13">
      <c r="A36" s="267">
        <v>26</v>
      </c>
      <c r="B36" s="276" t="s">
        <v>293</v>
      </c>
      <c r="C36" s="277">
        <v>819.65</v>
      </c>
      <c r="D36" s="278">
        <v>817.55000000000007</v>
      </c>
      <c r="E36" s="278">
        <v>812.10000000000014</v>
      </c>
      <c r="F36" s="278">
        <v>804.55000000000007</v>
      </c>
      <c r="G36" s="278">
        <v>799.10000000000014</v>
      </c>
      <c r="H36" s="278">
        <v>825.10000000000014</v>
      </c>
      <c r="I36" s="278">
        <v>830.55000000000018</v>
      </c>
      <c r="J36" s="278">
        <v>838.10000000000014</v>
      </c>
      <c r="K36" s="276">
        <v>823</v>
      </c>
      <c r="L36" s="276">
        <v>810</v>
      </c>
      <c r="M36" s="276">
        <v>5.6320199999999998</v>
      </c>
    </row>
    <row r="37" spans="1:13">
      <c r="A37" s="267">
        <v>27</v>
      </c>
      <c r="B37" s="276" t="s">
        <v>302</v>
      </c>
      <c r="C37" s="277">
        <v>1048.45</v>
      </c>
      <c r="D37" s="278">
        <v>1055.4666666666667</v>
      </c>
      <c r="E37" s="278">
        <v>1037.9833333333333</v>
      </c>
      <c r="F37" s="278">
        <v>1027.5166666666667</v>
      </c>
      <c r="G37" s="278">
        <v>1010.0333333333333</v>
      </c>
      <c r="H37" s="278">
        <v>1065.9333333333334</v>
      </c>
      <c r="I37" s="278">
        <v>1083.416666666667</v>
      </c>
      <c r="J37" s="278">
        <v>1093.8833333333334</v>
      </c>
      <c r="K37" s="276">
        <v>1072.95</v>
      </c>
      <c r="L37" s="276">
        <v>1045</v>
      </c>
      <c r="M37" s="276">
        <v>1.4491700000000001</v>
      </c>
    </row>
    <row r="38" spans="1:13">
      <c r="A38" s="267">
        <v>28</v>
      </c>
      <c r="B38" s="276" t="s">
        <v>47</v>
      </c>
      <c r="C38" s="277">
        <v>2376.5</v>
      </c>
      <c r="D38" s="278">
        <v>2387.7000000000003</v>
      </c>
      <c r="E38" s="278">
        <v>2359.8000000000006</v>
      </c>
      <c r="F38" s="278">
        <v>2343.1000000000004</v>
      </c>
      <c r="G38" s="278">
        <v>2315.2000000000007</v>
      </c>
      <c r="H38" s="278">
        <v>2404.4000000000005</v>
      </c>
      <c r="I38" s="278">
        <v>2432.3000000000002</v>
      </c>
      <c r="J38" s="278">
        <v>2449.0000000000005</v>
      </c>
      <c r="K38" s="276">
        <v>2415.6</v>
      </c>
      <c r="L38" s="276">
        <v>2371</v>
      </c>
      <c r="M38" s="276">
        <v>5.8519899999999998</v>
      </c>
    </row>
    <row r="39" spans="1:13">
      <c r="A39" s="267">
        <v>29</v>
      </c>
      <c r="B39" s="276" t="s">
        <v>48</v>
      </c>
      <c r="C39" s="277">
        <v>180.75</v>
      </c>
      <c r="D39" s="278">
        <v>180.06666666666669</v>
      </c>
      <c r="E39" s="278">
        <v>178.18333333333339</v>
      </c>
      <c r="F39" s="278">
        <v>175.6166666666667</v>
      </c>
      <c r="G39" s="278">
        <v>173.73333333333341</v>
      </c>
      <c r="H39" s="278">
        <v>182.63333333333338</v>
      </c>
      <c r="I39" s="278">
        <v>184.51666666666665</v>
      </c>
      <c r="J39" s="278">
        <v>187.08333333333337</v>
      </c>
      <c r="K39" s="276">
        <v>181.95</v>
      </c>
      <c r="L39" s="276">
        <v>177.5</v>
      </c>
      <c r="M39" s="276">
        <v>88.629570000000001</v>
      </c>
    </row>
    <row r="40" spans="1:13">
      <c r="A40" s="267">
        <v>30</v>
      </c>
      <c r="B40" s="276" t="s">
        <v>305</v>
      </c>
      <c r="C40" s="277">
        <v>157.6</v>
      </c>
      <c r="D40" s="278">
        <v>156.83333333333334</v>
      </c>
      <c r="E40" s="278">
        <v>151.81666666666669</v>
      </c>
      <c r="F40" s="278">
        <v>146.03333333333336</v>
      </c>
      <c r="G40" s="278">
        <v>141.01666666666671</v>
      </c>
      <c r="H40" s="278">
        <v>162.61666666666667</v>
      </c>
      <c r="I40" s="278">
        <v>167.63333333333333</v>
      </c>
      <c r="J40" s="278">
        <v>173.41666666666666</v>
      </c>
      <c r="K40" s="276">
        <v>161.85</v>
      </c>
      <c r="L40" s="276">
        <v>151.05000000000001</v>
      </c>
      <c r="M40" s="276">
        <v>4.0665699999999996</v>
      </c>
    </row>
    <row r="41" spans="1:13">
      <c r="A41" s="267">
        <v>31</v>
      </c>
      <c r="B41" s="276" t="s">
        <v>937</v>
      </c>
      <c r="C41" s="277">
        <v>270.3</v>
      </c>
      <c r="D41" s="278">
        <v>269.63333333333338</v>
      </c>
      <c r="E41" s="278">
        <v>264.66666666666674</v>
      </c>
      <c r="F41" s="278">
        <v>259.03333333333336</v>
      </c>
      <c r="G41" s="278">
        <v>254.06666666666672</v>
      </c>
      <c r="H41" s="278">
        <v>275.26666666666677</v>
      </c>
      <c r="I41" s="278">
        <v>280.23333333333335</v>
      </c>
      <c r="J41" s="278">
        <v>285.86666666666679</v>
      </c>
      <c r="K41" s="276">
        <v>274.60000000000002</v>
      </c>
      <c r="L41" s="276">
        <v>264</v>
      </c>
      <c r="M41" s="276">
        <v>0.93306999999999995</v>
      </c>
    </row>
    <row r="42" spans="1:13">
      <c r="A42" s="267">
        <v>32</v>
      </c>
      <c r="B42" s="276" t="s">
        <v>306</v>
      </c>
      <c r="C42" s="277">
        <v>90.85</v>
      </c>
      <c r="D42" s="278">
        <v>91.366666666666674</v>
      </c>
      <c r="E42" s="278">
        <v>89.583333333333343</v>
      </c>
      <c r="F42" s="278">
        <v>88.316666666666663</v>
      </c>
      <c r="G42" s="278">
        <v>86.533333333333331</v>
      </c>
      <c r="H42" s="278">
        <v>92.633333333333354</v>
      </c>
      <c r="I42" s="278">
        <v>94.416666666666686</v>
      </c>
      <c r="J42" s="278">
        <v>95.683333333333366</v>
      </c>
      <c r="K42" s="276">
        <v>93.15</v>
      </c>
      <c r="L42" s="276">
        <v>90.1</v>
      </c>
      <c r="M42" s="276">
        <v>7.7982100000000001</v>
      </c>
    </row>
    <row r="43" spans="1:13">
      <c r="A43" s="267">
        <v>33</v>
      </c>
      <c r="B43" s="276" t="s">
        <v>49</v>
      </c>
      <c r="C43" s="277">
        <v>95</v>
      </c>
      <c r="D43" s="278">
        <v>95.033333333333346</v>
      </c>
      <c r="E43" s="278">
        <v>94.066666666666691</v>
      </c>
      <c r="F43" s="278">
        <v>93.13333333333334</v>
      </c>
      <c r="G43" s="278">
        <v>92.166666666666686</v>
      </c>
      <c r="H43" s="278">
        <v>95.966666666666697</v>
      </c>
      <c r="I43" s="278">
        <v>96.933333333333366</v>
      </c>
      <c r="J43" s="278">
        <v>97.866666666666703</v>
      </c>
      <c r="K43" s="276">
        <v>96</v>
      </c>
      <c r="L43" s="276">
        <v>94.1</v>
      </c>
      <c r="M43" s="276">
        <v>151.50130999999999</v>
      </c>
    </row>
    <row r="44" spans="1:13">
      <c r="A44" s="267">
        <v>34</v>
      </c>
      <c r="B44" s="276" t="s">
        <v>51</v>
      </c>
      <c r="C44" s="277">
        <v>2696.8</v>
      </c>
      <c r="D44" s="278">
        <v>2694.0833333333335</v>
      </c>
      <c r="E44" s="278">
        <v>2675.7166666666672</v>
      </c>
      <c r="F44" s="278">
        <v>2654.6333333333337</v>
      </c>
      <c r="G44" s="278">
        <v>2636.2666666666673</v>
      </c>
      <c r="H44" s="278">
        <v>2715.166666666667</v>
      </c>
      <c r="I44" s="278">
        <v>2733.5333333333328</v>
      </c>
      <c r="J44" s="278">
        <v>2754.6166666666668</v>
      </c>
      <c r="K44" s="276">
        <v>2712.45</v>
      </c>
      <c r="L44" s="276">
        <v>2673</v>
      </c>
      <c r="M44" s="276">
        <v>15.62853</v>
      </c>
    </row>
    <row r="45" spans="1:13">
      <c r="A45" s="267">
        <v>35</v>
      </c>
      <c r="B45" s="276" t="s">
        <v>307</v>
      </c>
      <c r="C45" s="277">
        <v>164.6</v>
      </c>
      <c r="D45" s="278">
        <v>164.73333333333335</v>
      </c>
      <c r="E45" s="278">
        <v>162.4666666666667</v>
      </c>
      <c r="F45" s="278">
        <v>160.33333333333334</v>
      </c>
      <c r="G45" s="278">
        <v>158.06666666666669</v>
      </c>
      <c r="H45" s="278">
        <v>166.8666666666667</v>
      </c>
      <c r="I45" s="278">
        <v>169.13333333333335</v>
      </c>
      <c r="J45" s="278">
        <v>171.26666666666671</v>
      </c>
      <c r="K45" s="276">
        <v>167</v>
      </c>
      <c r="L45" s="276">
        <v>162.6</v>
      </c>
      <c r="M45" s="276">
        <v>0.77649999999999997</v>
      </c>
    </row>
    <row r="46" spans="1:13">
      <c r="A46" s="267">
        <v>36</v>
      </c>
      <c r="B46" s="276" t="s">
        <v>309</v>
      </c>
      <c r="C46" s="277">
        <v>1602.75</v>
      </c>
      <c r="D46" s="278">
        <v>1606.5166666666664</v>
      </c>
      <c r="E46" s="278">
        <v>1588.0833333333328</v>
      </c>
      <c r="F46" s="278">
        <v>1573.4166666666663</v>
      </c>
      <c r="G46" s="278">
        <v>1554.9833333333327</v>
      </c>
      <c r="H46" s="278">
        <v>1621.1833333333329</v>
      </c>
      <c r="I46" s="278">
        <v>1639.6166666666663</v>
      </c>
      <c r="J46" s="278">
        <v>1654.2833333333331</v>
      </c>
      <c r="K46" s="276">
        <v>1624.95</v>
      </c>
      <c r="L46" s="276">
        <v>1591.85</v>
      </c>
      <c r="M46" s="276">
        <v>0.72990999999999995</v>
      </c>
    </row>
    <row r="47" spans="1:13">
      <c r="A47" s="267">
        <v>37</v>
      </c>
      <c r="B47" s="276" t="s">
        <v>308</v>
      </c>
      <c r="C47" s="277">
        <v>4539.05</v>
      </c>
      <c r="D47" s="278">
        <v>4531.3499999999995</v>
      </c>
      <c r="E47" s="278">
        <v>4487.6999999999989</v>
      </c>
      <c r="F47" s="278">
        <v>4436.3499999999995</v>
      </c>
      <c r="G47" s="278">
        <v>4392.6999999999989</v>
      </c>
      <c r="H47" s="278">
        <v>4582.6999999999989</v>
      </c>
      <c r="I47" s="278">
        <v>4626.3499999999985</v>
      </c>
      <c r="J47" s="278">
        <v>4677.6999999999989</v>
      </c>
      <c r="K47" s="276">
        <v>4575</v>
      </c>
      <c r="L47" s="276">
        <v>4480</v>
      </c>
      <c r="M47" s="276">
        <v>1.23831</v>
      </c>
    </row>
    <row r="48" spans="1:13">
      <c r="A48" s="267">
        <v>38</v>
      </c>
      <c r="B48" s="276" t="s">
        <v>310</v>
      </c>
      <c r="C48" s="277">
        <v>6389.55</v>
      </c>
      <c r="D48" s="278">
        <v>6417.2666666666664</v>
      </c>
      <c r="E48" s="278">
        <v>6304.5333333333328</v>
      </c>
      <c r="F48" s="278">
        <v>6219.5166666666664</v>
      </c>
      <c r="G48" s="278">
        <v>6106.7833333333328</v>
      </c>
      <c r="H48" s="278">
        <v>6502.2833333333328</v>
      </c>
      <c r="I48" s="278">
        <v>6615.0166666666664</v>
      </c>
      <c r="J48" s="278">
        <v>6700.0333333333328</v>
      </c>
      <c r="K48" s="276">
        <v>6530</v>
      </c>
      <c r="L48" s="276">
        <v>6332.25</v>
      </c>
      <c r="M48" s="276">
        <v>0.20554</v>
      </c>
    </row>
    <row r="49" spans="1:13">
      <c r="A49" s="267">
        <v>39</v>
      </c>
      <c r="B49" s="276" t="s">
        <v>226</v>
      </c>
      <c r="C49" s="277">
        <v>848.45</v>
      </c>
      <c r="D49" s="278">
        <v>856.1</v>
      </c>
      <c r="E49" s="278">
        <v>836.45</v>
      </c>
      <c r="F49" s="278">
        <v>824.45</v>
      </c>
      <c r="G49" s="278">
        <v>804.80000000000007</v>
      </c>
      <c r="H49" s="278">
        <v>868.1</v>
      </c>
      <c r="I49" s="278">
        <v>887.74999999999989</v>
      </c>
      <c r="J49" s="278">
        <v>899.75</v>
      </c>
      <c r="K49" s="276">
        <v>875.75</v>
      </c>
      <c r="L49" s="276">
        <v>844.1</v>
      </c>
      <c r="M49" s="276">
        <v>10.85754</v>
      </c>
    </row>
    <row r="50" spans="1:13">
      <c r="A50" s="267">
        <v>40</v>
      </c>
      <c r="B50" s="276" t="s">
        <v>53</v>
      </c>
      <c r="C50" s="277">
        <v>905.05</v>
      </c>
      <c r="D50" s="278">
        <v>906.88333333333333</v>
      </c>
      <c r="E50" s="278">
        <v>894.41666666666663</v>
      </c>
      <c r="F50" s="278">
        <v>883.7833333333333</v>
      </c>
      <c r="G50" s="278">
        <v>871.31666666666661</v>
      </c>
      <c r="H50" s="278">
        <v>917.51666666666665</v>
      </c>
      <c r="I50" s="278">
        <v>929.98333333333335</v>
      </c>
      <c r="J50" s="278">
        <v>940.61666666666667</v>
      </c>
      <c r="K50" s="276">
        <v>919.35</v>
      </c>
      <c r="L50" s="276">
        <v>896.25</v>
      </c>
      <c r="M50" s="276">
        <v>19.207339999999999</v>
      </c>
    </row>
    <row r="51" spans="1:13">
      <c r="A51" s="267">
        <v>41</v>
      </c>
      <c r="B51" s="276" t="s">
        <v>311</v>
      </c>
      <c r="C51" s="277">
        <v>536.70000000000005</v>
      </c>
      <c r="D51" s="278">
        <v>535.48333333333335</v>
      </c>
      <c r="E51" s="278">
        <v>525.9666666666667</v>
      </c>
      <c r="F51" s="278">
        <v>515.23333333333335</v>
      </c>
      <c r="G51" s="278">
        <v>505.7166666666667</v>
      </c>
      <c r="H51" s="278">
        <v>546.2166666666667</v>
      </c>
      <c r="I51" s="278">
        <v>555.73333333333335</v>
      </c>
      <c r="J51" s="278">
        <v>566.4666666666667</v>
      </c>
      <c r="K51" s="276">
        <v>545</v>
      </c>
      <c r="L51" s="276">
        <v>524.75</v>
      </c>
      <c r="M51" s="276">
        <v>5.4297000000000004</v>
      </c>
    </row>
    <row r="52" spans="1:13">
      <c r="A52" s="267">
        <v>42</v>
      </c>
      <c r="B52" s="276" t="s">
        <v>55</v>
      </c>
      <c r="C52" s="277">
        <v>630.20000000000005</v>
      </c>
      <c r="D52" s="278">
        <v>627.06666666666661</v>
      </c>
      <c r="E52" s="278">
        <v>621.73333333333323</v>
      </c>
      <c r="F52" s="278">
        <v>613.26666666666665</v>
      </c>
      <c r="G52" s="278">
        <v>607.93333333333328</v>
      </c>
      <c r="H52" s="278">
        <v>635.53333333333319</v>
      </c>
      <c r="I52" s="278">
        <v>640.86666666666667</v>
      </c>
      <c r="J52" s="278">
        <v>649.33333333333314</v>
      </c>
      <c r="K52" s="276">
        <v>632.4</v>
      </c>
      <c r="L52" s="276">
        <v>618.6</v>
      </c>
      <c r="M52" s="276">
        <v>137.65454</v>
      </c>
    </row>
    <row r="53" spans="1:13">
      <c r="A53" s="267">
        <v>43</v>
      </c>
      <c r="B53" s="276" t="s">
        <v>56</v>
      </c>
      <c r="C53" s="277">
        <v>3431.55</v>
      </c>
      <c r="D53" s="278">
        <v>3437.1666666666665</v>
      </c>
      <c r="E53" s="278">
        <v>3414.4333333333329</v>
      </c>
      <c r="F53" s="278">
        <v>3397.3166666666666</v>
      </c>
      <c r="G53" s="278">
        <v>3374.583333333333</v>
      </c>
      <c r="H53" s="278">
        <v>3454.2833333333328</v>
      </c>
      <c r="I53" s="278">
        <v>3477.0166666666664</v>
      </c>
      <c r="J53" s="278">
        <v>3494.1333333333328</v>
      </c>
      <c r="K53" s="276">
        <v>3459.9</v>
      </c>
      <c r="L53" s="276">
        <v>3420.05</v>
      </c>
      <c r="M53" s="276">
        <v>6.82613</v>
      </c>
    </row>
    <row r="54" spans="1:13">
      <c r="A54" s="267">
        <v>44</v>
      </c>
      <c r="B54" s="276" t="s">
        <v>315</v>
      </c>
      <c r="C54" s="277">
        <v>219.65</v>
      </c>
      <c r="D54" s="278">
        <v>220.18333333333331</v>
      </c>
      <c r="E54" s="278">
        <v>216.96666666666661</v>
      </c>
      <c r="F54" s="278">
        <v>214.2833333333333</v>
      </c>
      <c r="G54" s="278">
        <v>211.06666666666661</v>
      </c>
      <c r="H54" s="278">
        <v>222.86666666666662</v>
      </c>
      <c r="I54" s="278">
        <v>226.08333333333331</v>
      </c>
      <c r="J54" s="278">
        <v>228.76666666666662</v>
      </c>
      <c r="K54" s="276">
        <v>223.4</v>
      </c>
      <c r="L54" s="276">
        <v>217.5</v>
      </c>
      <c r="M54" s="276">
        <v>3.40124</v>
      </c>
    </row>
    <row r="55" spans="1:13">
      <c r="A55" s="267">
        <v>45</v>
      </c>
      <c r="B55" s="276" t="s">
        <v>316</v>
      </c>
      <c r="C55" s="277">
        <v>611.9</v>
      </c>
      <c r="D55" s="278">
        <v>611.81666666666661</v>
      </c>
      <c r="E55" s="278">
        <v>605.08333333333326</v>
      </c>
      <c r="F55" s="278">
        <v>598.26666666666665</v>
      </c>
      <c r="G55" s="278">
        <v>591.5333333333333</v>
      </c>
      <c r="H55" s="278">
        <v>618.63333333333321</v>
      </c>
      <c r="I55" s="278">
        <v>625.36666666666656</v>
      </c>
      <c r="J55" s="278">
        <v>632.18333333333317</v>
      </c>
      <c r="K55" s="276">
        <v>618.54999999999995</v>
      </c>
      <c r="L55" s="276">
        <v>605</v>
      </c>
      <c r="M55" s="276">
        <v>0.87329000000000001</v>
      </c>
    </row>
    <row r="56" spans="1:13">
      <c r="A56" s="267">
        <v>46</v>
      </c>
      <c r="B56" s="276" t="s">
        <v>58</v>
      </c>
      <c r="C56" s="277">
        <v>8976.0499999999993</v>
      </c>
      <c r="D56" s="278">
        <v>8976.5333333333347</v>
      </c>
      <c r="E56" s="278">
        <v>8896.966666666669</v>
      </c>
      <c r="F56" s="278">
        <v>8817.883333333335</v>
      </c>
      <c r="G56" s="278">
        <v>8738.3166666666693</v>
      </c>
      <c r="H56" s="278">
        <v>9055.6166666666686</v>
      </c>
      <c r="I56" s="278">
        <v>9135.1833333333343</v>
      </c>
      <c r="J56" s="278">
        <v>9214.2666666666682</v>
      </c>
      <c r="K56" s="276">
        <v>9056.1</v>
      </c>
      <c r="L56" s="276">
        <v>8897.4500000000007</v>
      </c>
      <c r="M56" s="276">
        <v>4.0660100000000003</v>
      </c>
    </row>
    <row r="57" spans="1:13">
      <c r="A57" s="267">
        <v>47</v>
      </c>
      <c r="B57" s="276" t="s">
        <v>232</v>
      </c>
      <c r="C57" s="277">
        <v>3066.3</v>
      </c>
      <c r="D57" s="278">
        <v>3074.0666666666671</v>
      </c>
      <c r="E57" s="278">
        <v>3001.1333333333341</v>
      </c>
      <c r="F57" s="278">
        <v>2935.9666666666672</v>
      </c>
      <c r="G57" s="278">
        <v>2863.0333333333342</v>
      </c>
      <c r="H57" s="278">
        <v>3139.233333333334</v>
      </c>
      <c r="I57" s="278">
        <v>3212.1666666666674</v>
      </c>
      <c r="J57" s="278">
        <v>3277.3333333333339</v>
      </c>
      <c r="K57" s="276">
        <v>3147</v>
      </c>
      <c r="L57" s="276">
        <v>3008.9</v>
      </c>
      <c r="M57" s="276">
        <v>0.37495000000000001</v>
      </c>
    </row>
    <row r="58" spans="1:13">
      <c r="A58" s="267">
        <v>48</v>
      </c>
      <c r="B58" s="276" t="s">
        <v>59</v>
      </c>
      <c r="C58" s="277">
        <v>5200.5</v>
      </c>
      <c r="D58" s="278">
        <v>5205</v>
      </c>
      <c r="E58" s="278">
        <v>5163</v>
      </c>
      <c r="F58" s="278">
        <v>5125.5</v>
      </c>
      <c r="G58" s="278">
        <v>5083.5</v>
      </c>
      <c r="H58" s="278">
        <v>5242.5</v>
      </c>
      <c r="I58" s="278">
        <v>5284.5</v>
      </c>
      <c r="J58" s="278">
        <v>5322</v>
      </c>
      <c r="K58" s="276">
        <v>5247</v>
      </c>
      <c r="L58" s="276">
        <v>5167.5</v>
      </c>
      <c r="M58" s="276">
        <v>19.69529</v>
      </c>
    </row>
    <row r="59" spans="1:13">
      <c r="A59" s="267">
        <v>49</v>
      </c>
      <c r="B59" s="276" t="s">
        <v>60</v>
      </c>
      <c r="C59" s="277">
        <v>1559.55</v>
      </c>
      <c r="D59" s="278">
        <v>1565.6166666666668</v>
      </c>
      <c r="E59" s="278">
        <v>1543.2833333333335</v>
      </c>
      <c r="F59" s="278">
        <v>1527.0166666666667</v>
      </c>
      <c r="G59" s="278">
        <v>1504.6833333333334</v>
      </c>
      <c r="H59" s="278">
        <v>1581.8833333333337</v>
      </c>
      <c r="I59" s="278">
        <v>1604.2166666666667</v>
      </c>
      <c r="J59" s="278">
        <v>1620.4833333333338</v>
      </c>
      <c r="K59" s="276">
        <v>1587.95</v>
      </c>
      <c r="L59" s="276">
        <v>1549.35</v>
      </c>
      <c r="M59" s="276">
        <v>6.4856600000000002</v>
      </c>
    </row>
    <row r="60" spans="1:13" ht="12" customHeight="1">
      <c r="A60" s="267">
        <v>50</v>
      </c>
      <c r="B60" s="276" t="s">
        <v>317</v>
      </c>
      <c r="C60" s="277">
        <v>133.35</v>
      </c>
      <c r="D60" s="278">
        <v>136.68333333333331</v>
      </c>
      <c r="E60" s="278">
        <v>126.66666666666663</v>
      </c>
      <c r="F60" s="278">
        <v>119.98333333333332</v>
      </c>
      <c r="G60" s="278">
        <v>109.96666666666664</v>
      </c>
      <c r="H60" s="278">
        <v>143.36666666666662</v>
      </c>
      <c r="I60" s="278">
        <v>153.38333333333333</v>
      </c>
      <c r="J60" s="278">
        <v>160.06666666666661</v>
      </c>
      <c r="K60" s="276">
        <v>146.69999999999999</v>
      </c>
      <c r="L60" s="276">
        <v>130</v>
      </c>
      <c r="M60" s="276">
        <v>100.61472999999999</v>
      </c>
    </row>
    <row r="61" spans="1:13">
      <c r="A61" s="267">
        <v>51</v>
      </c>
      <c r="B61" s="276" t="s">
        <v>318</v>
      </c>
      <c r="C61" s="277">
        <v>169.9</v>
      </c>
      <c r="D61" s="278">
        <v>170.33333333333334</v>
      </c>
      <c r="E61" s="278">
        <v>167.2166666666667</v>
      </c>
      <c r="F61" s="278">
        <v>164.53333333333336</v>
      </c>
      <c r="G61" s="278">
        <v>161.41666666666671</v>
      </c>
      <c r="H61" s="278">
        <v>173.01666666666668</v>
      </c>
      <c r="I61" s="278">
        <v>176.1333333333333</v>
      </c>
      <c r="J61" s="278">
        <v>178.81666666666666</v>
      </c>
      <c r="K61" s="276">
        <v>173.45</v>
      </c>
      <c r="L61" s="276">
        <v>167.65</v>
      </c>
      <c r="M61" s="276">
        <v>7.4527299999999999</v>
      </c>
    </row>
    <row r="62" spans="1:13">
      <c r="A62" s="267">
        <v>52</v>
      </c>
      <c r="B62" s="276" t="s">
        <v>233</v>
      </c>
      <c r="C62" s="277">
        <v>413.2</v>
      </c>
      <c r="D62" s="278">
        <v>413.3</v>
      </c>
      <c r="E62" s="278">
        <v>407.35</v>
      </c>
      <c r="F62" s="278">
        <v>401.5</v>
      </c>
      <c r="G62" s="278">
        <v>395.55</v>
      </c>
      <c r="H62" s="278">
        <v>419.15000000000003</v>
      </c>
      <c r="I62" s="278">
        <v>425.09999999999997</v>
      </c>
      <c r="J62" s="278">
        <v>430.95000000000005</v>
      </c>
      <c r="K62" s="276">
        <v>419.25</v>
      </c>
      <c r="L62" s="276">
        <v>407.45</v>
      </c>
      <c r="M62" s="276">
        <v>82.374799999999993</v>
      </c>
    </row>
    <row r="63" spans="1:13">
      <c r="A63" s="267">
        <v>53</v>
      </c>
      <c r="B63" s="276" t="s">
        <v>61</v>
      </c>
      <c r="C63" s="277">
        <v>62.35</v>
      </c>
      <c r="D63" s="278">
        <v>62.883333333333333</v>
      </c>
      <c r="E63" s="278">
        <v>61.566666666666663</v>
      </c>
      <c r="F63" s="278">
        <v>60.783333333333331</v>
      </c>
      <c r="G63" s="278">
        <v>59.466666666666661</v>
      </c>
      <c r="H63" s="278">
        <v>63.666666666666664</v>
      </c>
      <c r="I63" s="278">
        <v>64.983333333333348</v>
      </c>
      <c r="J63" s="278">
        <v>65.766666666666666</v>
      </c>
      <c r="K63" s="276">
        <v>64.2</v>
      </c>
      <c r="L63" s="276">
        <v>62.1</v>
      </c>
      <c r="M63" s="276">
        <v>415.08873</v>
      </c>
    </row>
    <row r="64" spans="1:13">
      <c r="A64" s="267">
        <v>54</v>
      </c>
      <c r="B64" s="276" t="s">
        <v>62</v>
      </c>
      <c r="C64" s="277">
        <v>49.4</v>
      </c>
      <c r="D64" s="278">
        <v>49.766666666666673</v>
      </c>
      <c r="E64" s="278">
        <v>48.683333333333344</v>
      </c>
      <c r="F64" s="278">
        <v>47.966666666666669</v>
      </c>
      <c r="G64" s="278">
        <v>46.88333333333334</v>
      </c>
      <c r="H64" s="278">
        <v>50.483333333333348</v>
      </c>
      <c r="I64" s="278">
        <v>51.566666666666677</v>
      </c>
      <c r="J64" s="278">
        <v>52.283333333333353</v>
      </c>
      <c r="K64" s="276">
        <v>50.85</v>
      </c>
      <c r="L64" s="276">
        <v>49.05</v>
      </c>
      <c r="M64" s="276">
        <v>35.148789999999998</v>
      </c>
    </row>
    <row r="65" spans="1:13">
      <c r="A65" s="267">
        <v>55</v>
      </c>
      <c r="B65" s="276" t="s">
        <v>312</v>
      </c>
      <c r="C65" s="277">
        <v>1633.1</v>
      </c>
      <c r="D65" s="278">
        <v>1632</v>
      </c>
      <c r="E65" s="278">
        <v>1618</v>
      </c>
      <c r="F65" s="278">
        <v>1602.9</v>
      </c>
      <c r="G65" s="278">
        <v>1588.9</v>
      </c>
      <c r="H65" s="278">
        <v>1647.1</v>
      </c>
      <c r="I65" s="278">
        <v>1661.1</v>
      </c>
      <c r="J65" s="278">
        <v>1676.1999999999998</v>
      </c>
      <c r="K65" s="276">
        <v>1646</v>
      </c>
      <c r="L65" s="276">
        <v>1616.9</v>
      </c>
      <c r="M65" s="276">
        <v>0.39244000000000001</v>
      </c>
    </row>
    <row r="66" spans="1:13">
      <c r="A66" s="267">
        <v>56</v>
      </c>
      <c r="B66" s="276" t="s">
        <v>63</v>
      </c>
      <c r="C66" s="277">
        <v>1584.4</v>
      </c>
      <c r="D66" s="278">
        <v>1592.6333333333332</v>
      </c>
      <c r="E66" s="278">
        <v>1568.2666666666664</v>
      </c>
      <c r="F66" s="278">
        <v>1552.1333333333332</v>
      </c>
      <c r="G66" s="278">
        <v>1527.7666666666664</v>
      </c>
      <c r="H66" s="278">
        <v>1608.7666666666664</v>
      </c>
      <c r="I66" s="278">
        <v>1633.1333333333332</v>
      </c>
      <c r="J66" s="278">
        <v>1649.2666666666664</v>
      </c>
      <c r="K66" s="276">
        <v>1617</v>
      </c>
      <c r="L66" s="276">
        <v>1576.5</v>
      </c>
      <c r="M66" s="276">
        <v>5.0735900000000003</v>
      </c>
    </row>
    <row r="67" spans="1:13">
      <c r="A67" s="267">
        <v>57</v>
      </c>
      <c r="B67" s="276" t="s">
        <v>320</v>
      </c>
      <c r="C67" s="277">
        <v>5478.3</v>
      </c>
      <c r="D67" s="278">
        <v>5490.0166666666664</v>
      </c>
      <c r="E67" s="278">
        <v>5398.2833333333328</v>
      </c>
      <c r="F67" s="278">
        <v>5318.2666666666664</v>
      </c>
      <c r="G67" s="278">
        <v>5226.5333333333328</v>
      </c>
      <c r="H67" s="278">
        <v>5570.0333333333328</v>
      </c>
      <c r="I67" s="278">
        <v>5661.7666666666664</v>
      </c>
      <c r="J67" s="278">
        <v>5741.7833333333328</v>
      </c>
      <c r="K67" s="276">
        <v>5581.75</v>
      </c>
      <c r="L67" s="276">
        <v>5410</v>
      </c>
      <c r="M67" s="276">
        <v>0.24607999999999999</v>
      </c>
    </row>
    <row r="68" spans="1:13">
      <c r="A68" s="267">
        <v>58</v>
      </c>
      <c r="B68" s="276" t="s">
        <v>234</v>
      </c>
      <c r="C68" s="277">
        <v>1293.05</v>
      </c>
      <c r="D68" s="278">
        <v>1298.0333333333335</v>
      </c>
      <c r="E68" s="278">
        <v>1280.0666666666671</v>
      </c>
      <c r="F68" s="278">
        <v>1267.0833333333335</v>
      </c>
      <c r="G68" s="278">
        <v>1249.116666666667</v>
      </c>
      <c r="H68" s="278">
        <v>1311.0166666666671</v>
      </c>
      <c r="I68" s="278">
        <v>1328.9833333333338</v>
      </c>
      <c r="J68" s="278">
        <v>1341.9666666666672</v>
      </c>
      <c r="K68" s="276">
        <v>1316</v>
      </c>
      <c r="L68" s="276">
        <v>1285.05</v>
      </c>
      <c r="M68" s="276">
        <v>0.43935000000000002</v>
      </c>
    </row>
    <row r="69" spans="1:13">
      <c r="A69" s="267">
        <v>59</v>
      </c>
      <c r="B69" s="276" t="s">
        <v>321</v>
      </c>
      <c r="C69" s="277">
        <v>329.4</v>
      </c>
      <c r="D69" s="278">
        <v>331.23333333333335</v>
      </c>
      <c r="E69" s="278">
        <v>324.66666666666669</v>
      </c>
      <c r="F69" s="278">
        <v>319.93333333333334</v>
      </c>
      <c r="G69" s="278">
        <v>313.36666666666667</v>
      </c>
      <c r="H69" s="278">
        <v>335.9666666666667</v>
      </c>
      <c r="I69" s="278">
        <v>342.5333333333333</v>
      </c>
      <c r="J69" s="278">
        <v>347.26666666666671</v>
      </c>
      <c r="K69" s="276">
        <v>337.8</v>
      </c>
      <c r="L69" s="276">
        <v>326.5</v>
      </c>
      <c r="M69" s="276">
        <v>2.4428000000000001</v>
      </c>
    </row>
    <row r="70" spans="1:13">
      <c r="A70" s="267">
        <v>60</v>
      </c>
      <c r="B70" s="276" t="s">
        <v>65</v>
      </c>
      <c r="C70" s="277">
        <v>114.75</v>
      </c>
      <c r="D70" s="278">
        <v>114.96666666666665</v>
      </c>
      <c r="E70" s="278">
        <v>113.73333333333331</v>
      </c>
      <c r="F70" s="278">
        <v>112.71666666666665</v>
      </c>
      <c r="G70" s="278">
        <v>111.48333333333331</v>
      </c>
      <c r="H70" s="278">
        <v>115.98333333333331</v>
      </c>
      <c r="I70" s="278">
        <v>117.21666666666665</v>
      </c>
      <c r="J70" s="278">
        <v>118.23333333333331</v>
      </c>
      <c r="K70" s="276">
        <v>116.2</v>
      </c>
      <c r="L70" s="276">
        <v>113.95</v>
      </c>
      <c r="M70" s="276">
        <v>69.273600000000002</v>
      </c>
    </row>
    <row r="71" spans="1:13">
      <c r="A71" s="267">
        <v>61</v>
      </c>
      <c r="B71" s="276" t="s">
        <v>313</v>
      </c>
      <c r="C71" s="277">
        <v>993.9</v>
      </c>
      <c r="D71" s="278">
        <v>988.30000000000007</v>
      </c>
      <c r="E71" s="278">
        <v>961.60000000000014</v>
      </c>
      <c r="F71" s="278">
        <v>929.30000000000007</v>
      </c>
      <c r="G71" s="278">
        <v>902.60000000000014</v>
      </c>
      <c r="H71" s="278">
        <v>1020.6000000000001</v>
      </c>
      <c r="I71" s="278">
        <v>1047.3000000000002</v>
      </c>
      <c r="J71" s="278">
        <v>1079.6000000000001</v>
      </c>
      <c r="K71" s="276">
        <v>1015</v>
      </c>
      <c r="L71" s="276">
        <v>956</v>
      </c>
      <c r="M71" s="276">
        <v>19.462700000000002</v>
      </c>
    </row>
    <row r="72" spans="1:13">
      <c r="A72" s="267">
        <v>62</v>
      </c>
      <c r="B72" s="276" t="s">
        <v>66</v>
      </c>
      <c r="C72" s="277">
        <v>744.05</v>
      </c>
      <c r="D72" s="278">
        <v>743.23333333333323</v>
      </c>
      <c r="E72" s="278">
        <v>734.16666666666652</v>
      </c>
      <c r="F72" s="278">
        <v>724.2833333333333</v>
      </c>
      <c r="G72" s="278">
        <v>715.21666666666658</v>
      </c>
      <c r="H72" s="278">
        <v>753.11666666666645</v>
      </c>
      <c r="I72" s="278">
        <v>762.18333333333328</v>
      </c>
      <c r="J72" s="278">
        <v>772.06666666666638</v>
      </c>
      <c r="K72" s="276">
        <v>752.3</v>
      </c>
      <c r="L72" s="276">
        <v>733.35</v>
      </c>
      <c r="M72" s="276">
        <v>13.891590000000001</v>
      </c>
    </row>
    <row r="73" spans="1:13">
      <c r="A73" s="267">
        <v>63</v>
      </c>
      <c r="B73" s="276" t="s">
        <v>67</v>
      </c>
      <c r="C73" s="277">
        <v>523.45000000000005</v>
      </c>
      <c r="D73" s="278">
        <v>525.18333333333339</v>
      </c>
      <c r="E73" s="278">
        <v>517.51666666666677</v>
      </c>
      <c r="F73" s="278">
        <v>511.58333333333337</v>
      </c>
      <c r="G73" s="278">
        <v>503.91666666666674</v>
      </c>
      <c r="H73" s="278">
        <v>531.11666666666679</v>
      </c>
      <c r="I73" s="278">
        <v>538.7833333333333</v>
      </c>
      <c r="J73" s="278">
        <v>544.71666666666681</v>
      </c>
      <c r="K73" s="276">
        <v>532.85</v>
      </c>
      <c r="L73" s="276">
        <v>519.25</v>
      </c>
      <c r="M73" s="276">
        <v>11.74879</v>
      </c>
    </row>
    <row r="74" spans="1:13">
      <c r="A74" s="267">
        <v>64</v>
      </c>
      <c r="B74" s="276" t="s">
        <v>1045</v>
      </c>
      <c r="C74" s="277">
        <v>9543.5499999999993</v>
      </c>
      <c r="D74" s="278">
        <v>9476.1833333333325</v>
      </c>
      <c r="E74" s="278">
        <v>9367.366666666665</v>
      </c>
      <c r="F74" s="278">
        <v>9191.1833333333325</v>
      </c>
      <c r="G74" s="278">
        <v>9082.366666666665</v>
      </c>
      <c r="H74" s="278">
        <v>9652.366666666665</v>
      </c>
      <c r="I74" s="278">
        <v>9761.1833333333343</v>
      </c>
      <c r="J74" s="278">
        <v>9937.366666666665</v>
      </c>
      <c r="K74" s="276">
        <v>9585</v>
      </c>
      <c r="L74" s="276">
        <v>9300</v>
      </c>
      <c r="M74" s="276">
        <v>7.1679999999999994E-2</v>
      </c>
    </row>
    <row r="75" spans="1:13">
      <c r="A75" s="267">
        <v>65</v>
      </c>
      <c r="B75" s="276" t="s">
        <v>69</v>
      </c>
      <c r="C75" s="277">
        <v>520.25</v>
      </c>
      <c r="D75" s="278">
        <v>520.1</v>
      </c>
      <c r="E75" s="278">
        <v>515.25</v>
      </c>
      <c r="F75" s="278">
        <v>510.25</v>
      </c>
      <c r="G75" s="278">
        <v>505.4</v>
      </c>
      <c r="H75" s="278">
        <v>525.1</v>
      </c>
      <c r="I75" s="278">
        <v>529.95000000000016</v>
      </c>
      <c r="J75" s="278">
        <v>534.95000000000005</v>
      </c>
      <c r="K75" s="276">
        <v>524.95000000000005</v>
      </c>
      <c r="L75" s="276">
        <v>515.1</v>
      </c>
      <c r="M75" s="276">
        <v>112.46474000000001</v>
      </c>
    </row>
    <row r="76" spans="1:13" s="16" customFormat="1">
      <c r="A76" s="267">
        <v>66</v>
      </c>
      <c r="B76" s="276" t="s">
        <v>70</v>
      </c>
      <c r="C76" s="277">
        <v>35.4</v>
      </c>
      <c r="D76" s="278">
        <v>35.15</v>
      </c>
      <c r="E76" s="278">
        <v>34.549999999999997</v>
      </c>
      <c r="F76" s="278">
        <v>33.699999999999996</v>
      </c>
      <c r="G76" s="278">
        <v>33.099999999999994</v>
      </c>
      <c r="H76" s="278">
        <v>36</v>
      </c>
      <c r="I76" s="278">
        <v>36.600000000000009</v>
      </c>
      <c r="J76" s="278">
        <v>37.450000000000003</v>
      </c>
      <c r="K76" s="276">
        <v>35.75</v>
      </c>
      <c r="L76" s="276">
        <v>34.299999999999997</v>
      </c>
      <c r="M76" s="276">
        <v>386.81074000000001</v>
      </c>
    </row>
    <row r="77" spans="1:13" s="16" customFormat="1">
      <c r="A77" s="267">
        <v>67</v>
      </c>
      <c r="B77" s="276" t="s">
        <v>71</v>
      </c>
      <c r="C77" s="277">
        <v>460.5</v>
      </c>
      <c r="D77" s="278">
        <v>464.7833333333333</v>
      </c>
      <c r="E77" s="278">
        <v>453.06666666666661</v>
      </c>
      <c r="F77" s="278">
        <v>445.63333333333333</v>
      </c>
      <c r="G77" s="278">
        <v>433.91666666666663</v>
      </c>
      <c r="H77" s="278">
        <v>472.21666666666658</v>
      </c>
      <c r="I77" s="278">
        <v>483.93333333333328</v>
      </c>
      <c r="J77" s="278">
        <v>491.36666666666656</v>
      </c>
      <c r="K77" s="276">
        <v>476.5</v>
      </c>
      <c r="L77" s="276">
        <v>457.35</v>
      </c>
      <c r="M77" s="276">
        <v>74.333060000000003</v>
      </c>
    </row>
    <row r="78" spans="1:13" s="16" customFormat="1">
      <c r="A78" s="267">
        <v>68</v>
      </c>
      <c r="B78" s="276" t="s">
        <v>322</v>
      </c>
      <c r="C78" s="277">
        <v>706.2</v>
      </c>
      <c r="D78" s="278">
        <v>708.91666666666663</v>
      </c>
      <c r="E78" s="278">
        <v>701.93333333333328</v>
      </c>
      <c r="F78" s="278">
        <v>697.66666666666663</v>
      </c>
      <c r="G78" s="278">
        <v>690.68333333333328</v>
      </c>
      <c r="H78" s="278">
        <v>713.18333333333328</v>
      </c>
      <c r="I78" s="278">
        <v>720.16666666666663</v>
      </c>
      <c r="J78" s="278">
        <v>724.43333333333328</v>
      </c>
      <c r="K78" s="276">
        <v>715.9</v>
      </c>
      <c r="L78" s="276">
        <v>704.65</v>
      </c>
      <c r="M78" s="276">
        <v>1.4547699999999999</v>
      </c>
    </row>
    <row r="79" spans="1:13" s="16" customFormat="1">
      <c r="A79" s="267">
        <v>69</v>
      </c>
      <c r="B79" s="276" t="s">
        <v>324</v>
      </c>
      <c r="C79" s="277">
        <v>188.9</v>
      </c>
      <c r="D79" s="278">
        <v>187.26666666666665</v>
      </c>
      <c r="E79" s="278">
        <v>180.5333333333333</v>
      </c>
      <c r="F79" s="278">
        <v>172.16666666666666</v>
      </c>
      <c r="G79" s="278">
        <v>165.43333333333331</v>
      </c>
      <c r="H79" s="278">
        <v>195.6333333333333</v>
      </c>
      <c r="I79" s="278">
        <v>202.36666666666665</v>
      </c>
      <c r="J79" s="278">
        <v>210.73333333333329</v>
      </c>
      <c r="K79" s="276">
        <v>194</v>
      </c>
      <c r="L79" s="276">
        <v>178.9</v>
      </c>
      <c r="M79" s="276">
        <v>15.492470000000001</v>
      </c>
    </row>
    <row r="80" spans="1:13" s="16" customFormat="1">
      <c r="A80" s="267">
        <v>70</v>
      </c>
      <c r="B80" s="276" t="s">
        <v>325</v>
      </c>
      <c r="C80" s="277">
        <v>4079.5</v>
      </c>
      <c r="D80" s="278">
        <v>4037.2000000000003</v>
      </c>
      <c r="E80" s="278">
        <v>3974.4000000000005</v>
      </c>
      <c r="F80" s="278">
        <v>3869.3</v>
      </c>
      <c r="G80" s="278">
        <v>3806.5000000000005</v>
      </c>
      <c r="H80" s="278">
        <v>4142.3000000000011</v>
      </c>
      <c r="I80" s="278">
        <v>4205.1000000000004</v>
      </c>
      <c r="J80" s="278">
        <v>4310.2000000000007</v>
      </c>
      <c r="K80" s="276">
        <v>4100</v>
      </c>
      <c r="L80" s="276">
        <v>3932.1</v>
      </c>
      <c r="M80" s="276">
        <v>0.24321999999999999</v>
      </c>
    </row>
    <row r="81" spans="1:13" s="16" customFormat="1">
      <c r="A81" s="267">
        <v>71</v>
      </c>
      <c r="B81" s="276" t="s">
        <v>326</v>
      </c>
      <c r="C81" s="277">
        <v>792.1</v>
      </c>
      <c r="D81" s="278">
        <v>788.41666666666663</v>
      </c>
      <c r="E81" s="278">
        <v>783.33333333333326</v>
      </c>
      <c r="F81" s="278">
        <v>774.56666666666661</v>
      </c>
      <c r="G81" s="278">
        <v>769.48333333333323</v>
      </c>
      <c r="H81" s="278">
        <v>797.18333333333328</v>
      </c>
      <c r="I81" s="278">
        <v>802.26666666666654</v>
      </c>
      <c r="J81" s="278">
        <v>811.0333333333333</v>
      </c>
      <c r="K81" s="276">
        <v>793.5</v>
      </c>
      <c r="L81" s="276">
        <v>779.65</v>
      </c>
      <c r="M81" s="276">
        <v>0.63580000000000003</v>
      </c>
    </row>
    <row r="82" spans="1:13" s="16" customFormat="1">
      <c r="A82" s="267">
        <v>72</v>
      </c>
      <c r="B82" s="276" t="s">
        <v>327</v>
      </c>
      <c r="C82" s="277">
        <v>74.849999999999994</v>
      </c>
      <c r="D82" s="278">
        <v>75.183333333333323</v>
      </c>
      <c r="E82" s="278">
        <v>73.766666666666652</v>
      </c>
      <c r="F82" s="278">
        <v>72.683333333333323</v>
      </c>
      <c r="G82" s="278">
        <v>71.266666666666652</v>
      </c>
      <c r="H82" s="278">
        <v>76.266666666666652</v>
      </c>
      <c r="I82" s="278">
        <v>77.683333333333309</v>
      </c>
      <c r="J82" s="278">
        <v>78.766666666666652</v>
      </c>
      <c r="K82" s="276">
        <v>76.599999999999994</v>
      </c>
      <c r="L82" s="276">
        <v>74.099999999999994</v>
      </c>
      <c r="M82" s="276">
        <v>18.432590000000001</v>
      </c>
    </row>
    <row r="83" spans="1:13" s="16" customFormat="1">
      <c r="A83" s="267">
        <v>73</v>
      </c>
      <c r="B83" s="276" t="s">
        <v>72</v>
      </c>
      <c r="C83" s="277">
        <v>12834.05</v>
      </c>
      <c r="D83" s="278">
        <v>12837.116666666667</v>
      </c>
      <c r="E83" s="278">
        <v>12716.683333333334</v>
      </c>
      <c r="F83" s="278">
        <v>12599.316666666668</v>
      </c>
      <c r="G83" s="278">
        <v>12478.883333333335</v>
      </c>
      <c r="H83" s="278">
        <v>12954.483333333334</v>
      </c>
      <c r="I83" s="278">
        <v>13074.916666666664</v>
      </c>
      <c r="J83" s="278">
        <v>13192.283333333333</v>
      </c>
      <c r="K83" s="276">
        <v>12957.55</v>
      </c>
      <c r="L83" s="276">
        <v>12719.75</v>
      </c>
      <c r="M83" s="276">
        <v>0.47137000000000001</v>
      </c>
    </row>
    <row r="84" spans="1:13" s="16" customFormat="1">
      <c r="A84" s="267">
        <v>74</v>
      </c>
      <c r="B84" s="276" t="s">
        <v>74</v>
      </c>
      <c r="C84" s="277">
        <v>381.5</v>
      </c>
      <c r="D84" s="278">
        <v>381.58333333333331</v>
      </c>
      <c r="E84" s="278">
        <v>377.56666666666661</v>
      </c>
      <c r="F84" s="278">
        <v>373.63333333333327</v>
      </c>
      <c r="G84" s="278">
        <v>369.61666666666656</v>
      </c>
      <c r="H84" s="278">
        <v>385.51666666666665</v>
      </c>
      <c r="I84" s="278">
        <v>389.53333333333342</v>
      </c>
      <c r="J84" s="278">
        <v>393.4666666666667</v>
      </c>
      <c r="K84" s="276">
        <v>385.6</v>
      </c>
      <c r="L84" s="276">
        <v>377.65</v>
      </c>
      <c r="M84" s="276">
        <v>40.170070000000003</v>
      </c>
    </row>
    <row r="85" spans="1:13" s="16" customFormat="1">
      <c r="A85" s="267">
        <v>75</v>
      </c>
      <c r="B85" s="276" t="s">
        <v>328</v>
      </c>
      <c r="C85" s="277">
        <v>244.9</v>
      </c>
      <c r="D85" s="278">
        <v>245.25</v>
      </c>
      <c r="E85" s="278">
        <v>240.65</v>
      </c>
      <c r="F85" s="278">
        <v>236.4</v>
      </c>
      <c r="G85" s="278">
        <v>231.8</v>
      </c>
      <c r="H85" s="278">
        <v>249.5</v>
      </c>
      <c r="I85" s="278">
        <v>254.10000000000002</v>
      </c>
      <c r="J85" s="278">
        <v>258.35000000000002</v>
      </c>
      <c r="K85" s="276">
        <v>249.85</v>
      </c>
      <c r="L85" s="276">
        <v>241</v>
      </c>
      <c r="M85" s="276">
        <v>0.72433999999999998</v>
      </c>
    </row>
    <row r="86" spans="1:13" s="16" customFormat="1">
      <c r="A86" s="267">
        <v>76</v>
      </c>
      <c r="B86" s="276" t="s">
        <v>75</v>
      </c>
      <c r="C86" s="277">
        <v>3593.3</v>
      </c>
      <c r="D86" s="278">
        <v>3597.2166666666667</v>
      </c>
      <c r="E86" s="278">
        <v>3571.1833333333334</v>
      </c>
      <c r="F86" s="278">
        <v>3549.0666666666666</v>
      </c>
      <c r="G86" s="278">
        <v>3523.0333333333333</v>
      </c>
      <c r="H86" s="278">
        <v>3619.3333333333335</v>
      </c>
      <c r="I86" s="278">
        <v>3645.3666666666672</v>
      </c>
      <c r="J86" s="278">
        <v>3667.4833333333336</v>
      </c>
      <c r="K86" s="276">
        <v>3623.25</v>
      </c>
      <c r="L86" s="276">
        <v>3575.1</v>
      </c>
      <c r="M86" s="276">
        <v>4.1493200000000003</v>
      </c>
    </row>
    <row r="87" spans="1:13" s="16" customFormat="1">
      <c r="A87" s="267">
        <v>77</v>
      </c>
      <c r="B87" s="276" t="s">
        <v>314</v>
      </c>
      <c r="C87" s="277">
        <v>614.54999999999995</v>
      </c>
      <c r="D87" s="278">
        <v>616.96666666666658</v>
      </c>
      <c r="E87" s="278">
        <v>609.63333333333321</v>
      </c>
      <c r="F87" s="278">
        <v>604.71666666666658</v>
      </c>
      <c r="G87" s="278">
        <v>597.38333333333321</v>
      </c>
      <c r="H87" s="278">
        <v>621.88333333333321</v>
      </c>
      <c r="I87" s="278">
        <v>629.21666666666647</v>
      </c>
      <c r="J87" s="278">
        <v>634.13333333333321</v>
      </c>
      <c r="K87" s="276">
        <v>624.29999999999995</v>
      </c>
      <c r="L87" s="276">
        <v>612.04999999999995</v>
      </c>
      <c r="M87" s="276">
        <v>2.5985299999999998</v>
      </c>
    </row>
    <row r="88" spans="1:13" s="16" customFormat="1">
      <c r="A88" s="267">
        <v>78</v>
      </c>
      <c r="B88" s="276" t="s">
        <v>323</v>
      </c>
      <c r="C88" s="277">
        <v>251.25</v>
      </c>
      <c r="D88" s="278">
        <v>251.2833333333333</v>
      </c>
      <c r="E88" s="278">
        <v>246.16666666666663</v>
      </c>
      <c r="F88" s="278">
        <v>241.08333333333331</v>
      </c>
      <c r="G88" s="278">
        <v>235.96666666666664</v>
      </c>
      <c r="H88" s="278">
        <v>256.36666666666662</v>
      </c>
      <c r="I88" s="278">
        <v>261.48333333333329</v>
      </c>
      <c r="J88" s="278">
        <v>266.56666666666661</v>
      </c>
      <c r="K88" s="276">
        <v>256.39999999999998</v>
      </c>
      <c r="L88" s="276">
        <v>246.2</v>
      </c>
      <c r="M88" s="276">
        <v>16.755970000000001</v>
      </c>
    </row>
    <row r="89" spans="1:13" s="16" customFormat="1">
      <c r="A89" s="267">
        <v>79</v>
      </c>
      <c r="B89" s="276" t="s">
        <v>76</v>
      </c>
      <c r="C89" s="277">
        <v>479.35</v>
      </c>
      <c r="D89" s="278">
        <v>482.31666666666666</v>
      </c>
      <c r="E89" s="278">
        <v>474.13333333333333</v>
      </c>
      <c r="F89" s="278">
        <v>468.91666666666669</v>
      </c>
      <c r="G89" s="278">
        <v>460.73333333333335</v>
      </c>
      <c r="H89" s="278">
        <v>487.5333333333333</v>
      </c>
      <c r="I89" s="278">
        <v>495.71666666666658</v>
      </c>
      <c r="J89" s="278">
        <v>500.93333333333328</v>
      </c>
      <c r="K89" s="276">
        <v>490.5</v>
      </c>
      <c r="L89" s="276">
        <v>477.1</v>
      </c>
      <c r="M89" s="276">
        <v>30.04757</v>
      </c>
    </row>
    <row r="90" spans="1:13" s="16" customFormat="1">
      <c r="A90" s="267">
        <v>80</v>
      </c>
      <c r="B90" s="276" t="s">
        <v>77</v>
      </c>
      <c r="C90" s="277">
        <v>126.35</v>
      </c>
      <c r="D90" s="278">
        <v>125.85000000000001</v>
      </c>
      <c r="E90" s="278">
        <v>123.45000000000002</v>
      </c>
      <c r="F90" s="278">
        <v>120.55000000000001</v>
      </c>
      <c r="G90" s="278">
        <v>118.15000000000002</v>
      </c>
      <c r="H90" s="278">
        <v>128.75</v>
      </c>
      <c r="I90" s="278">
        <v>131.15000000000003</v>
      </c>
      <c r="J90" s="278">
        <v>134.05000000000001</v>
      </c>
      <c r="K90" s="276">
        <v>128.25</v>
      </c>
      <c r="L90" s="276">
        <v>122.95</v>
      </c>
      <c r="M90" s="276">
        <v>213.17832999999999</v>
      </c>
    </row>
    <row r="91" spans="1:13" s="16" customFormat="1">
      <c r="A91" s="267">
        <v>81</v>
      </c>
      <c r="B91" s="276" t="s">
        <v>332</v>
      </c>
      <c r="C91" s="277">
        <v>501</v>
      </c>
      <c r="D91" s="278">
        <v>497.0333333333333</v>
      </c>
      <c r="E91" s="278">
        <v>489.16666666666663</v>
      </c>
      <c r="F91" s="278">
        <v>477.33333333333331</v>
      </c>
      <c r="G91" s="278">
        <v>469.46666666666664</v>
      </c>
      <c r="H91" s="278">
        <v>508.86666666666662</v>
      </c>
      <c r="I91" s="278">
        <v>516.73333333333335</v>
      </c>
      <c r="J91" s="278">
        <v>528.56666666666661</v>
      </c>
      <c r="K91" s="276">
        <v>504.9</v>
      </c>
      <c r="L91" s="276">
        <v>485.2</v>
      </c>
      <c r="M91" s="276">
        <v>6.1588500000000002</v>
      </c>
    </row>
    <row r="92" spans="1:13" s="16" customFormat="1">
      <c r="A92" s="267">
        <v>82</v>
      </c>
      <c r="B92" s="276" t="s">
        <v>333</v>
      </c>
      <c r="C92" s="277">
        <v>505.1</v>
      </c>
      <c r="D92" s="278">
        <v>507.23333333333335</v>
      </c>
      <c r="E92" s="278">
        <v>502.4666666666667</v>
      </c>
      <c r="F92" s="278">
        <v>499.83333333333337</v>
      </c>
      <c r="G92" s="278">
        <v>495.06666666666672</v>
      </c>
      <c r="H92" s="278">
        <v>509.86666666666667</v>
      </c>
      <c r="I92" s="278">
        <v>514.63333333333333</v>
      </c>
      <c r="J92" s="278">
        <v>517.26666666666665</v>
      </c>
      <c r="K92" s="276">
        <v>512</v>
      </c>
      <c r="L92" s="276">
        <v>504.6</v>
      </c>
      <c r="M92" s="276">
        <v>1.0065299999999999</v>
      </c>
    </row>
    <row r="93" spans="1:13" s="16" customFormat="1">
      <c r="A93" s="267">
        <v>83</v>
      </c>
      <c r="B93" s="276" t="s">
        <v>335</v>
      </c>
      <c r="C93" s="277">
        <v>403.05</v>
      </c>
      <c r="D93" s="278">
        <v>407.25</v>
      </c>
      <c r="E93" s="278">
        <v>394.8</v>
      </c>
      <c r="F93" s="278">
        <v>386.55</v>
      </c>
      <c r="G93" s="278">
        <v>374.1</v>
      </c>
      <c r="H93" s="278">
        <v>415.5</v>
      </c>
      <c r="I93" s="278">
        <v>427.95000000000005</v>
      </c>
      <c r="J93" s="278">
        <v>436.2</v>
      </c>
      <c r="K93" s="276">
        <v>419.7</v>
      </c>
      <c r="L93" s="276">
        <v>399</v>
      </c>
      <c r="M93" s="276">
        <v>4.2218099999999996</v>
      </c>
    </row>
    <row r="94" spans="1:13" s="16" customFormat="1">
      <c r="A94" s="267">
        <v>84</v>
      </c>
      <c r="B94" s="276" t="s">
        <v>329</v>
      </c>
      <c r="C94" s="277">
        <v>521.95000000000005</v>
      </c>
      <c r="D94" s="278">
        <v>521.53333333333342</v>
      </c>
      <c r="E94" s="278">
        <v>513.96666666666681</v>
      </c>
      <c r="F94" s="278">
        <v>505.98333333333335</v>
      </c>
      <c r="G94" s="278">
        <v>498.41666666666674</v>
      </c>
      <c r="H94" s="278">
        <v>529.51666666666688</v>
      </c>
      <c r="I94" s="278">
        <v>537.08333333333348</v>
      </c>
      <c r="J94" s="278">
        <v>545.06666666666695</v>
      </c>
      <c r="K94" s="276">
        <v>529.1</v>
      </c>
      <c r="L94" s="276">
        <v>513.54999999999995</v>
      </c>
      <c r="M94" s="276">
        <v>1.80877</v>
      </c>
    </row>
    <row r="95" spans="1:13" s="16" customFormat="1">
      <c r="A95" s="267">
        <v>85</v>
      </c>
      <c r="B95" s="276" t="s">
        <v>78</v>
      </c>
      <c r="C95" s="277">
        <v>121.95</v>
      </c>
      <c r="D95" s="278">
        <v>122.26666666666667</v>
      </c>
      <c r="E95" s="278">
        <v>121.23333333333333</v>
      </c>
      <c r="F95" s="278">
        <v>120.51666666666667</v>
      </c>
      <c r="G95" s="278">
        <v>119.48333333333333</v>
      </c>
      <c r="H95" s="278">
        <v>122.98333333333333</v>
      </c>
      <c r="I95" s="278">
        <v>124.01666666666667</v>
      </c>
      <c r="J95" s="278">
        <v>124.73333333333333</v>
      </c>
      <c r="K95" s="276">
        <v>123.3</v>
      </c>
      <c r="L95" s="276">
        <v>121.55</v>
      </c>
      <c r="M95" s="276">
        <v>8.8590699999999991</v>
      </c>
    </row>
    <row r="96" spans="1:13" s="16" customFormat="1">
      <c r="A96" s="267">
        <v>86</v>
      </c>
      <c r="B96" s="276" t="s">
        <v>330</v>
      </c>
      <c r="C96" s="277">
        <v>266.5</v>
      </c>
      <c r="D96" s="278">
        <v>267.11666666666662</v>
      </c>
      <c r="E96" s="278">
        <v>262.58333333333326</v>
      </c>
      <c r="F96" s="278">
        <v>258.66666666666663</v>
      </c>
      <c r="G96" s="278">
        <v>254.13333333333327</v>
      </c>
      <c r="H96" s="278">
        <v>271.03333333333325</v>
      </c>
      <c r="I96" s="278">
        <v>275.56666666666666</v>
      </c>
      <c r="J96" s="278">
        <v>279.48333333333323</v>
      </c>
      <c r="K96" s="276">
        <v>271.64999999999998</v>
      </c>
      <c r="L96" s="276">
        <v>263.2</v>
      </c>
      <c r="M96" s="276">
        <v>2.1468600000000002</v>
      </c>
    </row>
    <row r="97" spans="1:13" s="16" customFormat="1">
      <c r="A97" s="267">
        <v>87</v>
      </c>
      <c r="B97" s="276" t="s">
        <v>338</v>
      </c>
      <c r="C97" s="277">
        <v>520.75</v>
      </c>
      <c r="D97" s="278">
        <v>522.6</v>
      </c>
      <c r="E97" s="278">
        <v>515.20000000000005</v>
      </c>
      <c r="F97" s="278">
        <v>509.65</v>
      </c>
      <c r="G97" s="278">
        <v>502.25</v>
      </c>
      <c r="H97" s="278">
        <v>528.15000000000009</v>
      </c>
      <c r="I97" s="278">
        <v>535.54999999999995</v>
      </c>
      <c r="J97" s="278">
        <v>541.10000000000014</v>
      </c>
      <c r="K97" s="276">
        <v>530</v>
      </c>
      <c r="L97" s="276">
        <v>517.04999999999995</v>
      </c>
      <c r="M97" s="276">
        <v>4.3603899999999998</v>
      </c>
    </row>
    <row r="98" spans="1:13" s="16" customFormat="1">
      <c r="A98" s="267">
        <v>88</v>
      </c>
      <c r="B98" s="276" t="s">
        <v>336</v>
      </c>
      <c r="C98" s="277">
        <v>1070.4000000000001</v>
      </c>
      <c r="D98" s="278">
        <v>1075.45</v>
      </c>
      <c r="E98" s="278">
        <v>1061</v>
      </c>
      <c r="F98" s="278">
        <v>1051.5999999999999</v>
      </c>
      <c r="G98" s="278">
        <v>1037.1499999999999</v>
      </c>
      <c r="H98" s="278">
        <v>1084.8500000000001</v>
      </c>
      <c r="I98" s="278">
        <v>1099.3000000000004</v>
      </c>
      <c r="J98" s="278">
        <v>1108.7000000000003</v>
      </c>
      <c r="K98" s="276">
        <v>1089.9000000000001</v>
      </c>
      <c r="L98" s="276">
        <v>1066.05</v>
      </c>
      <c r="M98" s="276">
        <v>1.76708</v>
      </c>
    </row>
    <row r="99" spans="1:13" s="16" customFormat="1">
      <c r="A99" s="267">
        <v>89</v>
      </c>
      <c r="B99" s="276" t="s">
        <v>337</v>
      </c>
      <c r="C99" s="277">
        <v>13.9</v>
      </c>
      <c r="D99" s="278">
        <v>13.950000000000001</v>
      </c>
      <c r="E99" s="278">
        <v>13.700000000000003</v>
      </c>
      <c r="F99" s="278">
        <v>13.500000000000002</v>
      </c>
      <c r="G99" s="278">
        <v>13.250000000000004</v>
      </c>
      <c r="H99" s="278">
        <v>14.150000000000002</v>
      </c>
      <c r="I99" s="278">
        <v>14.399999999999999</v>
      </c>
      <c r="J99" s="278">
        <v>14.600000000000001</v>
      </c>
      <c r="K99" s="276">
        <v>14.2</v>
      </c>
      <c r="L99" s="276">
        <v>13.75</v>
      </c>
      <c r="M99" s="276">
        <v>42.86121</v>
      </c>
    </row>
    <row r="100" spans="1:13" s="16" customFormat="1">
      <c r="A100" s="267">
        <v>90</v>
      </c>
      <c r="B100" s="276" t="s">
        <v>339</v>
      </c>
      <c r="C100" s="277">
        <v>234.25</v>
      </c>
      <c r="D100" s="278">
        <v>236.98333333333335</v>
      </c>
      <c r="E100" s="278">
        <v>226.8666666666667</v>
      </c>
      <c r="F100" s="278">
        <v>219.48333333333335</v>
      </c>
      <c r="G100" s="278">
        <v>209.3666666666667</v>
      </c>
      <c r="H100" s="278">
        <v>244.3666666666667</v>
      </c>
      <c r="I100" s="278">
        <v>254.48333333333338</v>
      </c>
      <c r="J100" s="278">
        <v>261.86666666666667</v>
      </c>
      <c r="K100" s="276">
        <v>247.1</v>
      </c>
      <c r="L100" s="276">
        <v>229.6</v>
      </c>
      <c r="M100" s="276">
        <v>2.11415</v>
      </c>
    </row>
    <row r="101" spans="1:13">
      <c r="A101" s="267">
        <v>91</v>
      </c>
      <c r="B101" s="276" t="s">
        <v>80</v>
      </c>
      <c r="C101" s="277">
        <v>396.25</v>
      </c>
      <c r="D101" s="278">
        <v>400.68333333333334</v>
      </c>
      <c r="E101" s="278">
        <v>388.61666666666667</v>
      </c>
      <c r="F101" s="278">
        <v>380.98333333333335</v>
      </c>
      <c r="G101" s="278">
        <v>368.91666666666669</v>
      </c>
      <c r="H101" s="278">
        <v>408.31666666666666</v>
      </c>
      <c r="I101" s="278">
        <v>420.38333333333338</v>
      </c>
      <c r="J101" s="278">
        <v>428.01666666666665</v>
      </c>
      <c r="K101" s="276">
        <v>412.75</v>
      </c>
      <c r="L101" s="276">
        <v>393.05</v>
      </c>
      <c r="M101" s="276">
        <v>19.490189999999998</v>
      </c>
    </row>
    <row r="102" spans="1:13">
      <c r="A102" s="267">
        <v>92</v>
      </c>
      <c r="B102" s="276" t="s">
        <v>340</v>
      </c>
      <c r="C102" s="277">
        <v>3482.65</v>
      </c>
      <c r="D102" s="278">
        <v>3465.9333333333329</v>
      </c>
      <c r="E102" s="278">
        <v>3396.8666666666659</v>
      </c>
      <c r="F102" s="278">
        <v>3311.083333333333</v>
      </c>
      <c r="G102" s="278">
        <v>3242.016666666666</v>
      </c>
      <c r="H102" s="278">
        <v>3551.7166666666658</v>
      </c>
      <c r="I102" s="278">
        <v>3620.7833333333324</v>
      </c>
      <c r="J102" s="278">
        <v>3706.5666666666657</v>
      </c>
      <c r="K102" s="276">
        <v>3535</v>
      </c>
      <c r="L102" s="276">
        <v>3380.15</v>
      </c>
      <c r="M102" s="276">
        <v>0.23919000000000001</v>
      </c>
    </row>
    <row r="103" spans="1:13">
      <c r="A103" s="267">
        <v>93</v>
      </c>
      <c r="B103" s="276" t="s">
        <v>81</v>
      </c>
      <c r="C103" s="277">
        <v>605.20000000000005</v>
      </c>
      <c r="D103" s="278">
        <v>609.4</v>
      </c>
      <c r="E103" s="278">
        <v>598.79999999999995</v>
      </c>
      <c r="F103" s="278">
        <v>592.4</v>
      </c>
      <c r="G103" s="278">
        <v>581.79999999999995</v>
      </c>
      <c r="H103" s="278">
        <v>615.79999999999995</v>
      </c>
      <c r="I103" s="278">
        <v>626.40000000000009</v>
      </c>
      <c r="J103" s="278">
        <v>632.79999999999995</v>
      </c>
      <c r="K103" s="276">
        <v>620</v>
      </c>
      <c r="L103" s="276">
        <v>603</v>
      </c>
      <c r="M103" s="276">
        <v>9.6068800000000003</v>
      </c>
    </row>
    <row r="104" spans="1:13">
      <c r="A104" s="267">
        <v>94</v>
      </c>
      <c r="B104" s="276" t="s">
        <v>334</v>
      </c>
      <c r="C104" s="277">
        <v>300.64999999999998</v>
      </c>
      <c r="D104" s="278">
        <v>303.76666666666665</v>
      </c>
      <c r="E104" s="278">
        <v>295.88333333333333</v>
      </c>
      <c r="F104" s="278">
        <v>291.11666666666667</v>
      </c>
      <c r="G104" s="278">
        <v>283.23333333333335</v>
      </c>
      <c r="H104" s="278">
        <v>308.5333333333333</v>
      </c>
      <c r="I104" s="278">
        <v>316.41666666666663</v>
      </c>
      <c r="J104" s="278">
        <v>321.18333333333328</v>
      </c>
      <c r="K104" s="276">
        <v>311.64999999999998</v>
      </c>
      <c r="L104" s="276">
        <v>299</v>
      </c>
      <c r="M104" s="276">
        <v>0.72604999999999997</v>
      </c>
    </row>
    <row r="105" spans="1:13">
      <c r="A105" s="267">
        <v>95</v>
      </c>
      <c r="B105" s="276" t="s">
        <v>342</v>
      </c>
      <c r="C105" s="277">
        <v>235.9</v>
      </c>
      <c r="D105" s="278">
        <v>235.11666666666667</v>
      </c>
      <c r="E105" s="278">
        <v>230.78333333333336</v>
      </c>
      <c r="F105" s="278">
        <v>225.66666666666669</v>
      </c>
      <c r="G105" s="278">
        <v>221.33333333333337</v>
      </c>
      <c r="H105" s="278">
        <v>240.23333333333335</v>
      </c>
      <c r="I105" s="278">
        <v>244.56666666666666</v>
      </c>
      <c r="J105" s="278">
        <v>249.68333333333334</v>
      </c>
      <c r="K105" s="276">
        <v>239.45</v>
      </c>
      <c r="L105" s="276">
        <v>230</v>
      </c>
      <c r="M105" s="276">
        <v>16.208449999999999</v>
      </c>
    </row>
    <row r="106" spans="1:13">
      <c r="A106" s="267">
        <v>96</v>
      </c>
      <c r="B106" s="276" t="s">
        <v>343</v>
      </c>
      <c r="C106" s="277">
        <v>105.65</v>
      </c>
      <c r="D106" s="278">
        <v>105.91666666666667</v>
      </c>
      <c r="E106" s="278">
        <v>103.23333333333335</v>
      </c>
      <c r="F106" s="278">
        <v>100.81666666666668</v>
      </c>
      <c r="G106" s="278">
        <v>98.133333333333354</v>
      </c>
      <c r="H106" s="278">
        <v>108.33333333333334</v>
      </c>
      <c r="I106" s="278">
        <v>111.01666666666665</v>
      </c>
      <c r="J106" s="278">
        <v>113.43333333333334</v>
      </c>
      <c r="K106" s="276">
        <v>108.6</v>
      </c>
      <c r="L106" s="276">
        <v>103.5</v>
      </c>
      <c r="M106" s="276">
        <v>8.6181300000000007</v>
      </c>
    </row>
    <row r="107" spans="1:13">
      <c r="A107" s="267">
        <v>97</v>
      </c>
      <c r="B107" s="276" t="s">
        <v>82</v>
      </c>
      <c r="C107" s="277">
        <v>383.15</v>
      </c>
      <c r="D107" s="278">
        <v>385.2</v>
      </c>
      <c r="E107" s="278">
        <v>378.4</v>
      </c>
      <c r="F107" s="278">
        <v>373.65</v>
      </c>
      <c r="G107" s="278">
        <v>366.84999999999997</v>
      </c>
      <c r="H107" s="278">
        <v>389.95</v>
      </c>
      <c r="I107" s="278">
        <v>396.75000000000006</v>
      </c>
      <c r="J107" s="278">
        <v>401.5</v>
      </c>
      <c r="K107" s="276">
        <v>392</v>
      </c>
      <c r="L107" s="276">
        <v>380.45</v>
      </c>
      <c r="M107" s="276">
        <v>39.23113</v>
      </c>
    </row>
    <row r="108" spans="1:13">
      <c r="A108" s="267">
        <v>98</v>
      </c>
      <c r="B108" s="284" t="s">
        <v>344</v>
      </c>
      <c r="C108" s="277">
        <v>547.95000000000005</v>
      </c>
      <c r="D108" s="278">
        <v>548.93333333333339</v>
      </c>
      <c r="E108" s="278">
        <v>544.36666666666679</v>
      </c>
      <c r="F108" s="278">
        <v>540.78333333333342</v>
      </c>
      <c r="G108" s="278">
        <v>536.21666666666681</v>
      </c>
      <c r="H108" s="278">
        <v>552.51666666666677</v>
      </c>
      <c r="I108" s="278">
        <v>557.08333333333337</v>
      </c>
      <c r="J108" s="278">
        <v>560.66666666666674</v>
      </c>
      <c r="K108" s="276">
        <v>553.5</v>
      </c>
      <c r="L108" s="276">
        <v>545.35</v>
      </c>
      <c r="M108" s="276">
        <v>1.09179</v>
      </c>
    </row>
    <row r="109" spans="1:13">
      <c r="A109" s="267">
        <v>99</v>
      </c>
      <c r="B109" s="276" t="s">
        <v>83</v>
      </c>
      <c r="C109" s="277">
        <v>827.95</v>
      </c>
      <c r="D109" s="278">
        <v>827.06666666666661</v>
      </c>
      <c r="E109" s="278">
        <v>818.38333333333321</v>
      </c>
      <c r="F109" s="278">
        <v>808.81666666666661</v>
      </c>
      <c r="G109" s="278">
        <v>800.13333333333321</v>
      </c>
      <c r="H109" s="278">
        <v>836.63333333333321</v>
      </c>
      <c r="I109" s="278">
        <v>845.31666666666661</v>
      </c>
      <c r="J109" s="278">
        <v>854.88333333333321</v>
      </c>
      <c r="K109" s="276">
        <v>835.75</v>
      </c>
      <c r="L109" s="276">
        <v>817.5</v>
      </c>
      <c r="M109" s="276">
        <v>33.112929999999999</v>
      </c>
    </row>
    <row r="110" spans="1:13">
      <c r="A110" s="267">
        <v>100</v>
      </c>
      <c r="B110" s="276" t="s">
        <v>84</v>
      </c>
      <c r="C110" s="277">
        <v>135.1</v>
      </c>
      <c r="D110" s="278">
        <v>136.43333333333331</v>
      </c>
      <c r="E110" s="278">
        <v>133.26666666666662</v>
      </c>
      <c r="F110" s="278">
        <v>131.43333333333331</v>
      </c>
      <c r="G110" s="278">
        <v>128.26666666666662</v>
      </c>
      <c r="H110" s="278">
        <v>138.26666666666662</v>
      </c>
      <c r="I110" s="278">
        <v>141.43333333333331</v>
      </c>
      <c r="J110" s="278">
        <v>143.26666666666662</v>
      </c>
      <c r="K110" s="276">
        <v>139.6</v>
      </c>
      <c r="L110" s="276">
        <v>134.6</v>
      </c>
      <c r="M110" s="276">
        <v>211.46539999999999</v>
      </c>
    </row>
    <row r="111" spans="1:13">
      <c r="A111" s="267">
        <v>101</v>
      </c>
      <c r="B111" s="276" t="s">
        <v>345</v>
      </c>
      <c r="C111" s="277">
        <v>367.1</v>
      </c>
      <c r="D111" s="278">
        <v>368.0333333333333</v>
      </c>
      <c r="E111" s="278">
        <v>363.36666666666662</v>
      </c>
      <c r="F111" s="278">
        <v>359.63333333333333</v>
      </c>
      <c r="G111" s="278">
        <v>354.96666666666664</v>
      </c>
      <c r="H111" s="278">
        <v>371.76666666666659</v>
      </c>
      <c r="I111" s="278">
        <v>376.43333333333334</v>
      </c>
      <c r="J111" s="278">
        <v>380.16666666666657</v>
      </c>
      <c r="K111" s="276">
        <v>372.7</v>
      </c>
      <c r="L111" s="276">
        <v>364.3</v>
      </c>
      <c r="M111" s="276">
        <v>3.6666300000000001</v>
      </c>
    </row>
    <row r="112" spans="1:13">
      <c r="A112" s="267">
        <v>102</v>
      </c>
      <c r="B112" s="276" t="s">
        <v>3634</v>
      </c>
      <c r="C112" s="277">
        <v>2680.5</v>
      </c>
      <c r="D112" s="278">
        <v>2692.75</v>
      </c>
      <c r="E112" s="278">
        <v>2655.6</v>
      </c>
      <c r="F112" s="278">
        <v>2630.7</v>
      </c>
      <c r="G112" s="278">
        <v>2593.5499999999997</v>
      </c>
      <c r="H112" s="278">
        <v>2717.65</v>
      </c>
      <c r="I112" s="278">
        <v>2754.7999999999997</v>
      </c>
      <c r="J112" s="278">
        <v>2779.7000000000003</v>
      </c>
      <c r="K112" s="276">
        <v>2729.9</v>
      </c>
      <c r="L112" s="276">
        <v>2667.85</v>
      </c>
      <c r="M112" s="276">
        <v>3.3341699999999999</v>
      </c>
    </row>
    <row r="113" spans="1:13">
      <c r="A113" s="267">
        <v>103</v>
      </c>
      <c r="B113" s="276" t="s">
        <v>85</v>
      </c>
      <c r="C113" s="277">
        <v>1574.6</v>
      </c>
      <c r="D113" s="278">
        <v>1579.1000000000001</v>
      </c>
      <c r="E113" s="278">
        <v>1563.5000000000002</v>
      </c>
      <c r="F113" s="278">
        <v>1552.4</v>
      </c>
      <c r="G113" s="278">
        <v>1536.8000000000002</v>
      </c>
      <c r="H113" s="278">
        <v>1590.2000000000003</v>
      </c>
      <c r="I113" s="278">
        <v>1605.8000000000002</v>
      </c>
      <c r="J113" s="278">
        <v>1616.9000000000003</v>
      </c>
      <c r="K113" s="276">
        <v>1594.7</v>
      </c>
      <c r="L113" s="276">
        <v>1568</v>
      </c>
      <c r="M113" s="276">
        <v>3.2793800000000002</v>
      </c>
    </row>
    <row r="114" spans="1:13">
      <c r="A114" s="267">
        <v>104</v>
      </c>
      <c r="B114" s="276" t="s">
        <v>86</v>
      </c>
      <c r="C114" s="277">
        <v>397.45</v>
      </c>
      <c r="D114" s="278">
        <v>396.88333333333338</v>
      </c>
      <c r="E114" s="278">
        <v>390.81666666666678</v>
      </c>
      <c r="F114" s="278">
        <v>384.18333333333339</v>
      </c>
      <c r="G114" s="278">
        <v>378.11666666666679</v>
      </c>
      <c r="H114" s="278">
        <v>403.51666666666677</v>
      </c>
      <c r="I114" s="278">
        <v>409.58333333333337</v>
      </c>
      <c r="J114" s="278">
        <v>416.21666666666675</v>
      </c>
      <c r="K114" s="276">
        <v>402.95</v>
      </c>
      <c r="L114" s="276">
        <v>390.25</v>
      </c>
      <c r="M114" s="276">
        <v>18.450939999999999</v>
      </c>
    </row>
    <row r="115" spans="1:13">
      <c r="A115" s="267">
        <v>105</v>
      </c>
      <c r="B115" s="276" t="s">
        <v>236</v>
      </c>
      <c r="C115" s="277">
        <v>851.95</v>
      </c>
      <c r="D115" s="278">
        <v>858.61666666666667</v>
      </c>
      <c r="E115" s="278">
        <v>836.33333333333337</v>
      </c>
      <c r="F115" s="278">
        <v>820.7166666666667</v>
      </c>
      <c r="G115" s="278">
        <v>798.43333333333339</v>
      </c>
      <c r="H115" s="278">
        <v>874.23333333333335</v>
      </c>
      <c r="I115" s="278">
        <v>896.51666666666665</v>
      </c>
      <c r="J115" s="278">
        <v>912.13333333333333</v>
      </c>
      <c r="K115" s="276">
        <v>880.9</v>
      </c>
      <c r="L115" s="276">
        <v>843</v>
      </c>
      <c r="M115" s="276">
        <v>22.326809999999998</v>
      </c>
    </row>
    <row r="116" spans="1:13">
      <c r="A116" s="267">
        <v>106</v>
      </c>
      <c r="B116" s="276" t="s">
        <v>346</v>
      </c>
      <c r="C116" s="277">
        <v>782.05</v>
      </c>
      <c r="D116" s="278">
        <v>779.13333333333333</v>
      </c>
      <c r="E116" s="278">
        <v>766.56666666666661</v>
      </c>
      <c r="F116" s="278">
        <v>751.08333333333326</v>
      </c>
      <c r="G116" s="278">
        <v>738.51666666666654</v>
      </c>
      <c r="H116" s="278">
        <v>794.61666666666667</v>
      </c>
      <c r="I116" s="278">
        <v>807.18333333333351</v>
      </c>
      <c r="J116" s="278">
        <v>822.66666666666674</v>
      </c>
      <c r="K116" s="276">
        <v>791.7</v>
      </c>
      <c r="L116" s="276">
        <v>763.65</v>
      </c>
      <c r="M116" s="276">
        <v>0.61073999999999995</v>
      </c>
    </row>
    <row r="117" spans="1:13">
      <c r="A117" s="267">
        <v>107</v>
      </c>
      <c r="B117" s="276" t="s">
        <v>331</v>
      </c>
      <c r="C117" s="277">
        <v>1898.2</v>
      </c>
      <c r="D117" s="278">
        <v>1906.8999999999999</v>
      </c>
      <c r="E117" s="278">
        <v>1883.7999999999997</v>
      </c>
      <c r="F117" s="278">
        <v>1869.3999999999999</v>
      </c>
      <c r="G117" s="278">
        <v>1846.2999999999997</v>
      </c>
      <c r="H117" s="278">
        <v>1921.2999999999997</v>
      </c>
      <c r="I117" s="278">
        <v>1944.3999999999996</v>
      </c>
      <c r="J117" s="278">
        <v>1958.7999999999997</v>
      </c>
      <c r="K117" s="276">
        <v>1930</v>
      </c>
      <c r="L117" s="276">
        <v>1892.5</v>
      </c>
      <c r="M117" s="276">
        <v>0.13192000000000001</v>
      </c>
    </row>
    <row r="118" spans="1:13">
      <c r="A118" s="267">
        <v>108</v>
      </c>
      <c r="B118" s="276" t="s">
        <v>237</v>
      </c>
      <c r="C118" s="277">
        <v>369.15</v>
      </c>
      <c r="D118" s="278">
        <v>366.51666666666671</v>
      </c>
      <c r="E118" s="278">
        <v>358.73333333333341</v>
      </c>
      <c r="F118" s="278">
        <v>348.31666666666672</v>
      </c>
      <c r="G118" s="278">
        <v>340.53333333333342</v>
      </c>
      <c r="H118" s="278">
        <v>376.93333333333339</v>
      </c>
      <c r="I118" s="278">
        <v>384.7166666666667</v>
      </c>
      <c r="J118" s="278">
        <v>395.13333333333338</v>
      </c>
      <c r="K118" s="276">
        <v>374.3</v>
      </c>
      <c r="L118" s="276">
        <v>356.1</v>
      </c>
      <c r="M118" s="276">
        <v>8.6276399999999995</v>
      </c>
    </row>
    <row r="119" spans="1:13">
      <c r="A119" s="267">
        <v>109</v>
      </c>
      <c r="B119" s="276" t="s">
        <v>2995</v>
      </c>
      <c r="C119" s="277">
        <v>220.75</v>
      </c>
      <c r="D119" s="278">
        <v>221.54999999999998</v>
      </c>
      <c r="E119" s="278">
        <v>219.19999999999996</v>
      </c>
      <c r="F119" s="278">
        <v>217.64999999999998</v>
      </c>
      <c r="G119" s="278">
        <v>215.29999999999995</v>
      </c>
      <c r="H119" s="278">
        <v>223.09999999999997</v>
      </c>
      <c r="I119" s="278">
        <v>225.45</v>
      </c>
      <c r="J119" s="278">
        <v>226.99999999999997</v>
      </c>
      <c r="K119" s="276">
        <v>223.9</v>
      </c>
      <c r="L119" s="276">
        <v>220</v>
      </c>
      <c r="M119" s="276">
        <v>3.1853799999999999</v>
      </c>
    </row>
    <row r="120" spans="1:13">
      <c r="A120" s="267">
        <v>110</v>
      </c>
      <c r="B120" s="276" t="s">
        <v>235</v>
      </c>
      <c r="C120" s="277">
        <v>180.25</v>
      </c>
      <c r="D120" s="278">
        <v>180.76666666666665</v>
      </c>
      <c r="E120" s="278">
        <v>177.8833333333333</v>
      </c>
      <c r="F120" s="278">
        <v>175.51666666666665</v>
      </c>
      <c r="G120" s="278">
        <v>172.6333333333333</v>
      </c>
      <c r="H120" s="278">
        <v>183.1333333333333</v>
      </c>
      <c r="I120" s="278">
        <v>186.01666666666662</v>
      </c>
      <c r="J120" s="278">
        <v>188.3833333333333</v>
      </c>
      <c r="K120" s="276">
        <v>183.65</v>
      </c>
      <c r="L120" s="276">
        <v>178.4</v>
      </c>
      <c r="M120" s="276">
        <v>12.183070000000001</v>
      </c>
    </row>
    <row r="121" spans="1:13">
      <c r="A121" s="267">
        <v>111</v>
      </c>
      <c r="B121" s="276" t="s">
        <v>87</v>
      </c>
      <c r="C121" s="277">
        <v>569</v>
      </c>
      <c r="D121" s="278">
        <v>570.41666666666663</v>
      </c>
      <c r="E121" s="278">
        <v>563.73333333333323</v>
      </c>
      <c r="F121" s="278">
        <v>558.46666666666658</v>
      </c>
      <c r="G121" s="278">
        <v>551.78333333333319</v>
      </c>
      <c r="H121" s="278">
        <v>575.68333333333328</v>
      </c>
      <c r="I121" s="278">
        <v>582.36666666666667</v>
      </c>
      <c r="J121" s="278">
        <v>587.63333333333333</v>
      </c>
      <c r="K121" s="276">
        <v>577.1</v>
      </c>
      <c r="L121" s="276">
        <v>565.15</v>
      </c>
      <c r="M121" s="276">
        <v>11.15831</v>
      </c>
    </row>
    <row r="122" spans="1:13">
      <c r="A122" s="267">
        <v>112</v>
      </c>
      <c r="B122" s="276" t="s">
        <v>347</v>
      </c>
      <c r="C122" s="277">
        <v>514.95000000000005</v>
      </c>
      <c r="D122" s="278">
        <v>516.5</v>
      </c>
      <c r="E122" s="278">
        <v>510.45000000000005</v>
      </c>
      <c r="F122" s="278">
        <v>505.95000000000005</v>
      </c>
      <c r="G122" s="278">
        <v>499.90000000000009</v>
      </c>
      <c r="H122" s="278">
        <v>521</v>
      </c>
      <c r="I122" s="278">
        <v>527.04999999999995</v>
      </c>
      <c r="J122" s="278">
        <v>531.54999999999995</v>
      </c>
      <c r="K122" s="276">
        <v>522.54999999999995</v>
      </c>
      <c r="L122" s="276">
        <v>512</v>
      </c>
      <c r="M122" s="276">
        <v>2.35595</v>
      </c>
    </row>
    <row r="123" spans="1:13">
      <c r="A123" s="267">
        <v>113</v>
      </c>
      <c r="B123" s="276" t="s">
        <v>88</v>
      </c>
      <c r="C123" s="277">
        <v>528.95000000000005</v>
      </c>
      <c r="D123" s="278">
        <v>529.1</v>
      </c>
      <c r="E123" s="278">
        <v>524.40000000000009</v>
      </c>
      <c r="F123" s="278">
        <v>519.85</v>
      </c>
      <c r="G123" s="278">
        <v>515.15000000000009</v>
      </c>
      <c r="H123" s="278">
        <v>533.65000000000009</v>
      </c>
      <c r="I123" s="278">
        <v>538.35000000000014</v>
      </c>
      <c r="J123" s="278">
        <v>542.90000000000009</v>
      </c>
      <c r="K123" s="276">
        <v>533.79999999999995</v>
      </c>
      <c r="L123" s="276">
        <v>524.54999999999995</v>
      </c>
      <c r="M123" s="276">
        <v>60.406790000000001</v>
      </c>
    </row>
    <row r="124" spans="1:13">
      <c r="A124" s="267">
        <v>114</v>
      </c>
      <c r="B124" s="276" t="s">
        <v>238</v>
      </c>
      <c r="C124" s="277">
        <v>1069.55</v>
      </c>
      <c r="D124" s="278">
        <v>1066.8666666666668</v>
      </c>
      <c r="E124" s="278">
        <v>1053.7333333333336</v>
      </c>
      <c r="F124" s="278">
        <v>1037.9166666666667</v>
      </c>
      <c r="G124" s="278">
        <v>1024.7833333333335</v>
      </c>
      <c r="H124" s="278">
        <v>1082.6833333333336</v>
      </c>
      <c r="I124" s="278">
        <v>1095.8166666666668</v>
      </c>
      <c r="J124" s="278">
        <v>1111.6333333333337</v>
      </c>
      <c r="K124" s="276">
        <v>1080</v>
      </c>
      <c r="L124" s="276">
        <v>1051.05</v>
      </c>
      <c r="M124" s="276">
        <v>1.2638100000000001</v>
      </c>
    </row>
    <row r="125" spans="1:13">
      <c r="A125" s="267">
        <v>115</v>
      </c>
      <c r="B125" s="276" t="s">
        <v>348</v>
      </c>
      <c r="C125" s="277">
        <v>81.5</v>
      </c>
      <c r="D125" s="278">
        <v>82.13333333333334</v>
      </c>
      <c r="E125" s="278">
        <v>80.616666666666674</v>
      </c>
      <c r="F125" s="278">
        <v>79.733333333333334</v>
      </c>
      <c r="G125" s="278">
        <v>78.216666666666669</v>
      </c>
      <c r="H125" s="278">
        <v>83.01666666666668</v>
      </c>
      <c r="I125" s="278">
        <v>84.53333333333336</v>
      </c>
      <c r="J125" s="278">
        <v>85.416666666666686</v>
      </c>
      <c r="K125" s="276">
        <v>83.65</v>
      </c>
      <c r="L125" s="276">
        <v>81.25</v>
      </c>
      <c r="M125" s="276">
        <v>1.30745</v>
      </c>
    </row>
    <row r="126" spans="1:13">
      <c r="A126" s="267">
        <v>116</v>
      </c>
      <c r="B126" s="276" t="s">
        <v>355</v>
      </c>
      <c r="C126" s="277">
        <v>393.85</v>
      </c>
      <c r="D126" s="278">
        <v>395.15000000000003</v>
      </c>
      <c r="E126" s="278">
        <v>390.40000000000009</v>
      </c>
      <c r="F126" s="278">
        <v>386.95000000000005</v>
      </c>
      <c r="G126" s="278">
        <v>382.2000000000001</v>
      </c>
      <c r="H126" s="278">
        <v>398.60000000000008</v>
      </c>
      <c r="I126" s="278">
        <v>403.34999999999997</v>
      </c>
      <c r="J126" s="278">
        <v>406.80000000000007</v>
      </c>
      <c r="K126" s="276">
        <v>399.9</v>
      </c>
      <c r="L126" s="276">
        <v>391.7</v>
      </c>
      <c r="M126" s="276">
        <v>1.2309600000000001</v>
      </c>
    </row>
    <row r="127" spans="1:13">
      <c r="A127" s="267">
        <v>117</v>
      </c>
      <c r="B127" s="276" t="s">
        <v>356</v>
      </c>
      <c r="C127" s="277">
        <v>139.65</v>
      </c>
      <c r="D127" s="278">
        <v>139.71666666666667</v>
      </c>
      <c r="E127" s="278">
        <v>137.43333333333334</v>
      </c>
      <c r="F127" s="278">
        <v>135.21666666666667</v>
      </c>
      <c r="G127" s="278">
        <v>132.93333333333334</v>
      </c>
      <c r="H127" s="278">
        <v>141.93333333333334</v>
      </c>
      <c r="I127" s="278">
        <v>144.2166666666667</v>
      </c>
      <c r="J127" s="278">
        <v>146.43333333333334</v>
      </c>
      <c r="K127" s="276">
        <v>142</v>
      </c>
      <c r="L127" s="276">
        <v>137.5</v>
      </c>
      <c r="M127" s="276">
        <v>4.7167899999999996</v>
      </c>
    </row>
    <row r="128" spans="1:13">
      <c r="A128" s="267">
        <v>118</v>
      </c>
      <c r="B128" s="276" t="s">
        <v>349</v>
      </c>
      <c r="C128" s="277">
        <v>117.9</v>
      </c>
      <c r="D128" s="278">
        <v>118.45</v>
      </c>
      <c r="E128" s="278">
        <v>115.7</v>
      </c>
      <c r="F128" s="278">
        <v>113.5</v>
      </c>
      <c r="G128" s="278">
        <v>110.75</v>
      </c>
      <c r="H128" s="278">
        <v>120.65</v>
      </c>
      <c r="I128" s="278">
        <v>123.4</v>
      </c>
      <c r="J128" s="278">
        <v>125.60000000000001</v>
      </c>
      <c r="K128" s="276">
        <v>121.2</v>
      </c>
      <c r="L128" s="276">
        <v>116.25</v>
      </c>
      <c r="M128" s="276">
        <v>14.294029999999999</v>
      </c>
    </row>
    <row r="129" spans="1:13">
      <c r="A129" s="267">
        <v>119</v>
      </c>
      <c r="B129" s="276" t="s">
        <v>350</v>
      </c>
      <c r="C129" s="277">
        <v>388</v>
      </c>
      <c r="D129" s="278">
        <v>389.40000000000003</v>
      </c>
      <c r="E129" s="278">
        <v>383.80000000000007</v>
      </c>
      <c r="F129" s="278">
        <v>379.6</v>
      </c>
      <c r="G129" s="278">
        <v>374.00000000000006</v>
      </c>
      <c r="H129" s="278">
        <v>393.60000000000008</v>
      </c>
      <c r="I129" s="278">
        <v>399.2000000000001</v>
      </c>
      <c r="J129" s="278">
        <v>403.40000000000009</v>
      </c>
      <c r="K129" s="276">
        <v>395</v>
      </c>
      <c r="L129" s="276">
        <v>385.2</v>
      </c>
      <c r="M129" s="276">
        <v>1.0728</v>
      </c>
    </row>
    <row r="130" spans="1:13">
      <c r="A130" s="267">
        <v>120</v>
      </c>
      <c r="B130" s="276" t="s">
        <v>351</v>
      </c>
      <c r="C130" s="277">
        <v>921.05</v>
      </c>
      <c r="D130" s="278">
        <v>919.2833333333333</v>
      </c>
      <c r="E130" s="278">
        <v>901.76666666666665</v>
      </c>
      <c r="F130" s="278">
        <v>882.48333333333335</v>
      </c>
      <c r="G130" s="278">
        <v>864.9666666666667</v>
      </c>
      <c r="H130" s="278">
        <v>938.56666666666661</v>
      </c>
      <c r="I130" s="278">
        <v>956.08333333333326</v>
      </c>
      <c r="J130" s="278">
        <v>975.36666666666656</v>
      </c>
      <c r="K130" s="276">
        <v>936.8</v>
      </c>
      <c r="L130" s="276">
        <v>900</v>
      </c>
      <c r="M130" s="276">
        <v>10.549860000000001</v>
      </c>
    </row>
    <row r="131" spans="1:13">
      <c r="A131" s="267">
        <v>121</v>
      </c>
      <c r="B131" s="276" t="s">
        <v>352</v>
      </c>
      <c r="C131" s="277">
        <v>161.4</v>
      </c>
      <c r="D131" s="278">
        <v>162.43333333333334</v>
      </c>
      <c r="E131" s="278">
        <v>157.96666666666667</v>
      </c>
      <c r="F131" s="278">
        <v>154.53333333333333</v>
      </c>
      <c r="G131" s="278">
        <v>150.06666666666666</v>
      </c>
      <c r="H131" s="278">
        <v>165.86666666666667</v>
      </c>
      <c r="I131" s="278">
        <v>170.33333333333337</v>
      </c>
      <c r="J131" s="278">
        <v>173.76666666666668</v>
      </c>
      <c r="K131" s="276">
        <v>166.9</v>
      </c>
      <c r="L131" s="276">
        <v>159</v>
      </c>
      <c r="M131" s="276">
        <v>22.438690000000001</v>
      </c>
    </row>
    <row r="132" spans="1:13">
      <c r="A132" s="267">
        <v>122</v>
      </c>
      <c r="B132" s="276" t="s">
        <v>1220</v>
      </c>
      <c r="C132" s="277">
        <v>795.05</v>
      </c>
      <c r="D132" s="278">
        <v>801.55000000000007</v>
      </c>
      <c r="E132" s="278">
        <v>776.00000000000011</v>
      </c>
      <c r="F132" s="278">
        <v>756.95</v>
      </c>
      <c r="G132" s="278">
        <v>731.40000000000009</v>
      </c>
      <c r="H132" s="278">
        <v>820.60000000000014</v>
      </c>
      <c r="I132" s="278">
        <v>846.15000000000009</v>
      </c>
      <c r="J132" s="278">
        <v>865.20000000000016</v>
      </c>
      <c r="K132" s="276">
        <v>827.1</v>
      </c>
      <c r="L132" s="276">
        <v>782.5</v>
      </c>
      <c r="M132" s="276">
        <v>2.99498</v>
      </c>
    </row>
    <row r="133" spans="1:13">
      <c r="A133" s="267">
        <v>123</v>
      </c>
      <c r="B133" s="276" t="s">
        <v>90</v>
      </c>
      <c r="C133" s="277">
        <v>12.85</v>
      </c>
      <c r="D133" s="278">
        <v>13.25</v>
      </c>
      <c r="E133" s="278">
        <v>12.2</v>
      </c>
      <c r="F133" s="278">
        <v>11.549999999999999</v>
      </c>
      <c r="G133" s="278">
        <v>10.499999999999998</v>
      </c>
      <c r="H133" s="278">
        <v>13.9</v>
      </c>
      <c r="I133" s="278">
        <v>14.950000000000001</v>
      </c>
      <c r="J133" s="278">
        <v>15.600000000000001</v>
      </c>
      <c r="K133" s="276">
        <v>14.3</v>
      </c>
      <c r="L133" s="276">
        <v>12.6</v>
      </c>
      <c r="M133" s="276">
        <v>399.08089000000001</v>
      </c>
    </row>
    <row r="134" spans="1:13">
      <c r="A134" s="267">
        <v>124</v>
      </c>
      <c r="B134" s="276" t="s">
        <v>91</v>
      </c>
      <c r="C134" s="277">
        <v>3784.2</v>
      </c>
      <c r="D134" s="278">
        <v>3792.9666666666667</v>
      </c>
      <c r="E134" s="278">
        <v>3756.2333333333336</v>
      </c>
      <c r="F134" s="278">
        <v>3728.2666666666669</v>
      </c>
      <c r="G134" s="278">
        <v>3691.5333333333338</v>
      </c>
      <c r="H134" s="278">
        <v>3820.9333333333334</v>
      </c>
      <c r="I134" s="278">
        <v>3857.6666666666661</v>
      </c>
      <c r="J134" s="278">
        <v>3885.6333333333332</v>
      </c>
      <c r="K134" s="276">
        <v>3829.7</v>
      </c>
      <c r="L134" s="276">
        <v>3765</v>
      </c>
      <c r="M134" s="276">
        <v>8.3400200000000009</v>
      </c>
    </row>
    <row r="135" spans="1:13">
      <c r="A135" s="267">
        <v>125</v>
      </c>
      <c r="B135" s="276" t="s">
        <v>357</v>
      </c>
      <c r="C135" s="277">
        <v>13402.35</v>
      </c>
      <c r="D135" s="278">
        <v>13552.116666666667</v>
      </c>
      <c r="E135" s="278">
        <v>13210.233333333334</v>
      </c>
      <c r="F135" s="278">
        <v>13018.116666666667</v>
      </c>
      <c r="G135" s="278">
        <v>12676.233333333334</v>
      </c>
      <c r="H135" s="278">
        <v>13744.233333333334</v>
      </c>
      <c r="I135" s="278">
        <v>14086.116666666669</v>
      </c>
      <c r="J135" s="278">
        <v>14278.233333333334</v>
      </c>
      <c r="K135" s="276">
        <v>13894</v>
      </c>
      <c r="L135" s="276">
        <v>13360</v>
      </c>
      <c r="M135" s="276">
        <v>0.52847</v>
      </c>
    </row>
    <row r="136" spans="1:13">
      <c r="A136" s="267">
        <v>126</v>
      </c>
      <c r="B136" s="276" t="s">
        <v>93</v>
      </c>
      <c r="C136" s="277">
        <v>231.45</v>
      </c>
      <c r="D136" s="278">
        <v>232.16666666666666</v>
      </c>
      <c r="E136" s="278">
        <v>227.88333333333333</v>
      </c>
      <c r="F136" s="278">
        <v>224.31666666666666</v>
      </c>
      <c r="G136" s="278">
        <v>220.03333333333333</v>
      </c>
      <c r="H136" s="278">
        <v>235.73333333333332</v>
      </c>
      <c r="I136" s="278">
        <v>240.01666666666668</v>
      </c>
      <c r="J136" s="278">
        <v>243.58333333333331</v>
      </c>
      <c r="K136" s="276">
        <v>236.45</v>
      </c>
      <c r="L136" s="276">
        <v>228.6</v>
      </c>
      <c r="M136" s="276">
        <v>115.76761</v>
      </c>
    </row>
    <row r="137" spans="1:13">
      <c r="A137" s="267">
        <v>127</v>
      </c>
      <c r="B137" s="276" t="s">
        <v>231</v>
      </c>
      <c r="C137" s="277">
        <v>2665.7</v>
      </c>
      <c r="D137" s="278">
        <v>2668.4666666666667</v>
      </c>
      <c r="E137" s="278">
        <v>2642.2333333333336</v>
      </c>
      <c r="F137" s="278">
        <v>2618.7666666666669</v>
      </c>
      <c r="G137" s="278">
        <v>2592.5333333333338</v>
      </c>
      <c r="H137" s="278">
        <v>2691.9333333333334</v>
      </c>
      <c r="I137" s="278">
        <v>2718.1666666666661</v>
      </c>
      <c r="J137" s="278">
        <v>2741.6333333333332</v>
      </c>
      <c r="K137" s="276">
        <v>2694.7</v>
      </c>
      <c r="L137" s="276">
        <v>2645</v>
      </c>
      <c r="M137" s="276">
        <v>3.4513600000000002</v>
      </c>
    </row>
    <row r="138" spans="1:13">
      <c r="A138" s="267">
        <v>128</v>
      </c>
      <c r="B138" s="276" t="s">
        <v>94</v>
      </c>
      <c r="C138" s="277">
        <v>5165.6000000000004</v>
      </c>
      <c r="D138" s="278">
        <v>5193.4000000000005</v>
      </c>
      <c r="E138" s="278">
        <v>5117.8000000000011</v>
      </c>
      <c r="F138" s="278">
        <v>5070.0000000000009</v>
      </c>
      <c r="G138" s="278">
        <v>4994.4000000000015</v>
      </c>
      <c r="H138" s="278">
        <v>5241.2000000000007</v>
      </c>
      <c r="I138" s="278">
        <v>5316.8000000000011</v>
      </c>
      <c r="J138" s="278">
        <v>5364.6</v>
      </c>
      <c r="K138" s="276">
        <v>5269</v>
      </c>
      <c r="L138" s="276">
        <v>5145.6000000000004</v>
      </c>
      <c r="M138" s="276">
        <v>8.8243299999999998</v>
      </c>
    </row>
    <row r="139" spans="1:13">
      <c r="A139" s="267">
        <v>129</v>
      </c>
      <c r="B139" s="276" t="s">
        <v>1263</v>
      </c>
      <c r="C139" s="277">
        <v>908.85</v>
      </c>
      <c r="D139" s="278">
        <v>902.2833333333333</v>
      </c>
      <c r="E139" s="278">
        <v>876.56666666666661</v>
      </c>
      <c r="F139" s="278">
        <v>844.2833333333333</v>
      </c>
      <c r="G139" s="278">
        <v>818.56666666666661</v>
      </c>
      <c r="H139" s="278">
        <v>934.56666666666661</v>
      </c>
      <c r="I139" s="278">
        <v>960.2833333333333</v>
      </c>
      <c r="J139" s="278">
        <v>992.56666666666661</v>
      </c>
      <c r="K139" s="276">
        <v>928</v>
      </c>
      <c r="L139" s="276">
        <v>870</v>
      </c>
      <c r="M139" s="276">
        <v>3.0374699999999999</v>
      </c>
    </row>
    <row r="140" spans="1:13">
      <c r="A140" s="267">
        <v>130</v>
      </c>
      <c r="B140" s="276" t="s">
        <v>239</v>
      </c>
      <c r="C140" s="277">
        <v>70.2</v>
      </c>
      <c r="D140" s="278">
        <v>71.066666666666663</v>
      </c>
      <c r="E140" s="278">
        <v>69.133333333333326</v>
      </c>
      <c r="F140" s="278">
        <v>68.066666666666663</v>
      </c>
      <c r="G140" s="278">
        <v>66.133333333333326</v>
      </c>
      <c r="H140" s="278">
        <v>72.133333333333326</v>
      </c>
      <c r="I140" s="278">
        <v>74.066666666666663</v>
      </c>
      <c r="J140" s="278">
        <v>75.133333333333326</v>
      </c>
      <c r="K140" s="276">
        <v>73</v>
      </c>
      <c r="L140" s="276">
        <v>70</v>
      </c>
      <c r="M140" s="276">
        <v>12.255990000000001</v>
      </c>
    </row>
    <row r="141" spans="1:13">
      <c r="A141" s="267">
        <v>131</v>
      </c>
      <c r="B141" s="276" t="s">
        <v>95</v>
      </c>
      <c r="C141" s="277">
        <v>2460.5500000000002</v>
      </c>
      <c r="D141" s="278">
        <v>2466.4666666666667</v>
      </c>
      <c r="E141" s="278">
        <v>2429.9333333333334</v>
      </c>
      <c r="F141" s="278">
        <v>2399.3166666666666</v>
      </c>
      <c r="G141" s="278">
        <v>2362.7833333333333</v>
      </c>
      <c r="H141" s="278">
        <v>2497.0833333333335</v>
      </c>
      <c r="I141" s="278">
        <v>2533.6166666666672</v>
      </c>
      <c r="J141" s="278">
        <v>2564.2333333333336</v>
      </c>
      <c r="K141" s="276">
        <v>2503</v>
      </c>
      <c r="L141" s="276">
        <v>2435.85</v>
      </c>
      <c r="M141" s="276">
        <v>19.553290000000001</v>
      </c>
    </row>
    <row r="142" spans="1:13">
      <c r="A142" s="267">
        <v>132</v>
      </c>
      <c r="B142" s="276" t="s">
        <v>359</v>
      </c>
      <c r="C142" s="277">
        <v>333.9</v>
      </c>
      <c r="D142" s="278">
        <v>333.75</v>
      </c>
      <c r="E142" s="278">
        <v>331.15</v>
      </c>
      <c r="F142" s="278">
        <v>328.4</v>
      </c>
      <c r="G142" s="278">
        <v>325.79999999999995</v>
      </c>
      <c r="H142" s="278">
        <v>336.5</v>
      </c>
      <c r="I142" s="278">
        <v>339.1</v>
      </c>
      <c r="J142" s="278">
        <v>341.85</v>
      </c>
      <c r="K142" s="276">
        <v>336.35</v>
      </c>
      <c r="L142" s="276">
        <v>331</v>
      </c>
      <c r="M142" s="276">
        <v>1.98712</v>
      </c>
    </row>
    <row r="143" spans="1:13">
      <c r="A143" s="267">
        <v>133</v>
      </c>
      <c r="B143" s="276" t="s">
        <v>360</v>
      </c>
      <c r="C143" s="277">
        <v>89.05</v>
      </c>
      <c r="D143" s="278">
        <v>89.183333333333337</v>
      </c>
      <c r="E143" s="278">
        <v>86.866666666666674</v>
      </c>
      <c r="F143" s="278">
        <v>84.683333333333337</v>
      </c>
      <c r="G143" s="278">
        <v>82.366666666666674</v>
      </c>
      <c r="H143" s="278">
        <v>91.366666666666674</v>
      </c>
      <c r="I143" s="278">
        <v>93.683333333333337</v>
      </c>
      <c r="J143" s="278">
        <v>95.866666666666674</v>
      </c>
      <c r="K143" s="276">
        <v>91.5</v>
      </c>
      <c r="L143" s="276">
        <v>87</v>
      </c>
      <c r="M143" s="276">
        <v>12.884980000000001</v>
      </c>
    </row>
    <row r="144" spans="1:13">
      <c r="A144" s="267">
        <v>134</v>
      </c>
      <c r="B144" s="276" t="s">
        <v>361</v>
      </c>
      <c r="C144" s="277">
        <v>156.65</v>
      </c>
      <c r="D144" s="278">
        <v>157.35000000000002</v>
      </c>
      <c r="E144" s="278">
        <v>153.90000000000003</v>
      </c>
      <c r="F144" s="278">
        <v>151.15</v>
      </c>
      <c r="G144" s="278">
        <v>147.70000000000002</v>
      </c>
      <c r="H144" s="278">
        <v>160.10000000000005</v>
      </c>
      <c r="I144" s="278">
        <v>163.55000000000004</v>
      </c>
      <c r="J144" s="278">
        <v>166.30000000000007</v>
      </c>
      <c r="K144" s="276">
        <v>160.80000000000001</v>
      </c>
      <c r="L144" s="276">
        <v>154.6</v>
      </c>
      <c r="M144" s="276">
        <v>0.53596999999999995</v>
      </c>
    </row>
    <row r="145" spans="1:13">
      <c r="A145" s="267">
        <v>135</v>
      </c>
      <c r="B145" s="276" t="s">
        <v>240</v>
      </c>
      <c r="C145" s="277">
        <v>423.15</v>
      </c>
      <c r="D145" s="278">
        <v>423.7833333333333</v>
      </c>
      <c r="E145" s="278">
        <v>420.56666666666661</v>
      </c>
      <c r="F145" s="278">
        <v>417.98333333333329</v>
      </c>
      <c r="G145" s="278">
        <v>414.76666666666659</v>
      </c>
      <c r="H145" s="278">
        <v>426.36666666666662</v>
      </c>
      <c r="I145" s="278">
        <v>429.58333333333331</v>
      </c>
      <c r="J145" s="278">
        <v>432.16666666666663</v>
      </c>
      <c r="K145" s="276">
        <v>427</v>
      </c>
      <c r="L145" s="276">
        <v>421.2</v>
      </c>
      <c r="M145" s="276">
        <v>8.7398399999999992</v>
      </c>
    </row>
    <row r="146" spans="1:13">
      <c r="A146" s="267">
        <v>136</v>
      </c>
      <c r="B146" s="276" t="s">
        <v>241</v>
      </c>
      <c r="C146" s="277">
        <v>1306.1500000000001</v>
      </c>
      <c r="D146" s="278">
        <v>1297.1666666666667</v>
      </c>
      <c r="E146" s="278">
        <v>1269.3833333333334</v>
      </c>
      <c r="F146" s="278">
        <v>1232.6166666666668</v>
      </c>
      <c r="G146" s="278">
        <v>1204.8333333333335</v>
      </c>
      <c r="H146" s="278">
        <v>1333.9333333333334</v>
      </c>
      <c r="I146" s="278">
        <v>1361.7166666666667</v>
      </c>
      <c r="J146" s="278">
        <v>1398.4833333333333</v>
      </c>
      <c r="K146" s="276">
        <v>1324.95</v>
      </c>
      <c r="L146" s="276">
        <v>1260.4000000000001</v>
      </c>
      <c r="M146" s="276">
        <v>4.7721900000000002</v>
      </c>
    </row>
    <row r="147" spans="1:13">
      <c r="A147" s="267">
        <v>137</v>
      </c>
      <c r="B147" s="276" t="s">
        <v>242</v>
      </c>
      <c r="C147" s="277">
        <v>78.3</v>
      </c>
      <c r="D147" s="278">
        <v>78.2</v>
      </c>
      <c r="E147" s="278">
        <v>77.7</v>
      </c>
      <c r="F147" s="278">
        <v>77.099999999999994</v>
      </c>
      <c r="G147" s="278">
        <v>76.599999999999994</v>
      </c>
      <c r="H147" s="278">
        <v>78.800000000000011</v>
      </c>
      <c r="I147" s="278">
        <v>79.300000000000011</v>
      </c>
      <c r="J147" s="278">
        <v>79.90000000000002</v>
      </c>
      <c r="K147" s="276">
        <v>78.7</v>
      </c>
      <c r="L147" s="276">
        <v>77.599999999999994</v>
      </c>
      <c r="M147" s="276">
        <v>20.583929999999999</v>
      </c>
    </row>
    <row r="148" spans="1:13">
      <c r="A148" s="267">
        <v>138</v>
      </c>
      <c r="B148" s="276" t="s">
        <v>96</v>
      </c>
      <c r="C148" s="277">
        <v>66.599999999999994</v>
      </c>
      <c r="D148" s="278">
        <v>66.8</v>
      </c>
      <c r="E148" s="278">
        <v>65.899999999999991</v>
      </c>
      <c r="F148" s="278">
        <v>65.199999999999989</v>
      </c>
      <c r="G148" s="278">
        <v>64.299999999999983</v>
      </c>
      <c r="H148" s="278">
        <v>67.5</v>
      </c>
      <c r="I148" s="278">
        <v>68.400000000000006</v>
      </c>
      <c r="J148" s="278">
        <v>69.100000000000009</v>
      </c>
      <c r="K148" s="276">
        <v>67.7</v>
      </c>
      <c r="L148" s="276">
        <v>66.099999999999994</v>
      </c>
      <c r="M148" s="276">
        <v>11.047929999999999</v>
      </c>
    </row>
    <row r="149" spans="1:13">
      <c r="A149" s="267">
        <v>139</v>
      </c>
      <c r="B149" s="276" t="s">
        <v>362</v>
      </c>
      <c r="C149" s="277">
        <v>579.9</v>
      </c>
      <c r="D149" s="278">
        <v>583.93333333333328</v>
      </c>
      <c r="E149" s="278">
        <v>570.81666666666661</v>
      </c>
      <c r="F149" s="278">
        <v>561.73333333333335</v>
      </c>
      <c r="G149" s="278">
        <v>548.61666666666667</v>
      </c>
      <c r="H149" s="278">
        <v>593.01666666666654</v>
      </c>
      <c r="I149" s="278">
        <v>606.1333333333331</v>
      </c>
      <c r="J149" s="278">
        <v>615.21666666666647</v>
      </c>
      <c r="K149" s="276">
        <v>597.04999999999995</v>
      </c>
      <c r="L149" s="276">
        <v>574.85</v>
      </c>
      <c r="M149" s="276">
        <v>1.3228500000000001</v>
      </c>
    </row>
    <row r="150" spans="1:13">
      <c r="A150" s="267">
        <v>140</v>
      </c>
      <c r="B150" s="276" t="s">
        <v>1297</v>
      </c>
      <c r="C150" s="277">
        <v>1841</v>
      </c>
      <c r="D150" s="278">
        <v>1866.0166666666667</v>
      </c>
      <c r="E150" s="278">
        <v>1802.0333333333333</v>
      </c>
      <c r="F150" s="278">
        <v>1763.0666666666666</v>
      </c>
      <c r="G150" s="278">
        <v>1699.0833333333333</v>
      </c>
      <c r="H150" s="278">
        <v>1904.9833333333333</v>
      </c>
      <c r="I150" s="278">
        <v>1968.9666666666665</v>
      </c>
      <c r="J150" s="278">
        <v>2007.9333333333334</v>
      </c>
      <c r="K150" s="276">
        <v>1930</v>
      </c>
      <c r="L150" s="276">
        <v>1827.05</v>
      </c>
      <c r="M150" s="276">
        <v>0.16617999999999999</v>
      </c>
    </row>
    <row r="151" spans="1:13">
      <c r="A151" s="267">
        <v>141</v>
      </c>
      <c r="B151" s="276" t="s">
        <v>97</v>
      </c>
      <c r="C151" s="277">
        <v>1268.9000000000001</v>
      </c>
      <c r="D151" s="278">
        <v>1258.3500000000001</v>
      </c>
      <c r="E151" s="278">
        <v>1239.7000000000003</v>
      </c>
      <c r="F151" s="278">
        <v>1210.5000000000002</v>
      </c>
      <c r="G151" s="278">
        <v>1191.8500000000004</v>
      </c>
      <c r="H151" s="278">
        <v>1287.5500000000002</v>
      </c>
      <c r="I151" s="278">
        <v>1306.2000000000003</v>
      </c>
      <c r="J151" s="278">
        <v>1335.4</v>
      </c>
      <c r="K151" s="276">
        <v>1277</v>
      </c>
      <c r="L151" s="276">
        <v>1229.1500000000001</v>
      </c>
      <c r="M151" s="276">
        <v>24.338419999999999</v>
      </c>
    </row>
    <row r="152" spans="1:13">
      <c r="A152" s="267">
        <v>143</v>
      </c>
      <c r="B152" s="276" t="s">
        <v>98</v>
      </c>
      <c r="C152" s="277">
        <v>191.35</v>
      </c>
      <c r="D152" s="278">
        <v>189.53333333333333</v>
      </c>
      <c r="E152" s="278">
        <v>185.91666666666666</v>
      </c>
      <c r="F152" s="278">
        <v>180.48333333333332</v>
      </c>
      <c r="G152" s="278">
        <v>176.86666666666665</v>
      </c>
      <c r="H152" s="278">
        <v>194.96666666666667</v>
      </c>
      <c r="I152" s="278">
        <v>198.58333333333334</v>
      </c>
      <c r="J152" s="278">
        <v>204.01666666666668</v>
      </c>
      <c r="K152" s="276">
        <v>193.15</v>
      </c>
      <c r="L152" s="276">
        <v>184.1</v>
      </c>
      <c r="M152" s="276">
        <v>62.817070000000001</v>
      </c>
    </row>
    <row r="153" spans="1:13">
      <c r="A153" s="267">
        <v>144</v>
      </c>
      <c r="B153" s="276" t="s">
        <v>243</v>
      </c>
      <c r="C153" s="277">
        <v>8.25</v>
      </c>
      <c r="D153" s="278">
        <v>8.2999999999999989</v>
      </c>
      <c r="E153" s="278">
        <v>8.1999999999999975</v>
      </c>
      <c r="F153" s="278">
        <v>8.1499999999999986</v>
      </c>
      <c r="G153" s="278">
        <v>8.0499999999999972</v>
      </c>
      <c r="H153" s="278">
        <v>8.3499999999999979</v>
      </c>
      <c r="I153" s="278">
        <v>8.4499999999999993</v>
      </c>
      <c r="J153" s="278">
        <v>8.4999999999999982</v>
      </c>
      <c r="K153" s="276">
        <v>8.4</v>
      </c>
      <c r="L153" s="276">
        <v>8.25</v>
      </c>
      <c r="M153" s="276">
        <v>29.019549999999999</v>
      </c>
    </row>
    <row r="154" spans="1:13">
      <c r="A154" s="267">
        <v>145</v>
      </c>
      <c r="B154" s="276" t="s">
        <v>364</v>
      </c>
      <c r="C154" s="277">
        <v>325.5</v>
      </c>
      <c r="D154" s="278">
        <v>328.3</v>
      </c>
      <c r="E154" s="278">
        <v>321.20000000000005</v>
      </c>
      <c r="F154" s="278">
        <v>316.90000000000003</v>
      </c>
      <c r="G154" s="278">
        <v>309.80000000000007</v>
      </c>
      <c r="H154" s="278">
        <v>332.6</v>
      </c>
      <c r="I154" s="278">
        <v>339.70000000000005</v>
      </c>
      <c r="J154" s="278">
        <v>344</v>
      </c>
      <c r="K154" s="276">
        <v>335.4</v>
      </c>
      <c r="L154" s="276">
        <v>324</v>
      </c>
      <c r="M154" s="276">
        <v>1.5339700000000001</v>
      </c>
    </row>
    <row r="155" spans="1:13">
      <c r="A155" s="267">
        <v>146</v>
      </c>
      <c r="B155" s="276" t="s">
        <v>99</v>
      </c>
      <c r="C155" s="277">
        <v>67.400000000000006</v>
      </c>
      <c r="D155" s="278">
        <v>67.333333333333329</v>
      </c>
      <c r="E155" s="278">
        <v>66.416666666666657</v>
      </c>
      <c r="F155" s="278">
        <v>65.433333333333323</v>
      </c>
      <c r="G155" s="278">
        <v>64.516666666666652</v>
      </c>
      <c r="H155" s="278">
        <v>68.316666666666663</v>
      </c>
      <c r="I155" s="278">
        <v>69.23333333333332</v>
      </c>
      <c r="J155" s="278">
        <v>70.216666666666669</v>
      </c>
      <c r="K155" s="276">
        <v>68.25</v>
      </c>
      <c r="L155" s="276">
        <v>66.349999999999994</v>
      </c>
      <c r="M155" s="276">
        <v>299.98633999999998</v>
      </c>
    </row>
    <row r="156" spans="1:13">
      <c r="A156" s="267">
        <v>147</v>
      </c>
      <c r="B156" s="276" t="s">
        <v>367</v>
      </c>
      <c r="C156" s="277">
        <v>345.8</v>
      </c>
      <c r="D156" s="278">
        <v>345.89999999999992</v>
      </c>
      <c r="E156" s="278">
        <v>340.54999999999984</v>
      </c>
      <c r="F156" s="278">
        <v>335.2999999999999</v>
      </c>
      <c r="G156" s="278">
        <v>329.94999999999982</v>
      </c>
      <c r="H156" s="278">
        <v>351.14999999999986</v>
      </c>
      <c r="I156" s="278">
        <v>356.49999999999989</v>
      </c>
      <c r="J156" s="278">
        <v>361.74999999999989</v>
      </c>
      <c r="K156" s="276">
        <v>351.25</v>
      </c>
      <c r="L156" s="276">
        <v>340.65</v>
      </c>
      <c r="M156" s="276">
        <v>2.1845400000000001</v>
      </c>
    </row>
    <row r="157" spans="1:13">
      <c r="A157" s="267">
        <v>148</v>
      </c>
      <c r="B157" s="276" t="s">
        <v>366</v>
      </c>
      <c r="C157" s="277">
        <v>2515.0500000000002</v>
      </c>
      <c r="D157" s="278">
        <v>2507.9500000000003</v>
      </c>
      <c r="E157" s="278">
        <v>2472.1000000000004</v>
      </c>
      <c r="F157" s="278">
        <v>2429.15</v>
      </c>
      <c r="G157" s="278">
        <v>2393.3000000000002</v>
      </c>
      <c r="H157" s="278">
        <v>2550.9000000000005</v>
      </c>
      <c r="I157" s="278">
        <v>2586.75</v>
      </c>
      <c r="J157" s="278">
        <v>2629.7000000000007</v>
      </c>
      <c r="K157" s="276">
        <v>2543.8000000000002</v>
      </c>
      <c r="L157" s="276">
        <v>2465</v>
      </c>
      <c r="M157" s="276">
        <v>0.25373000000000001</v>
      </c>
    </row>
    <row r="158" spans="1:13">
      <c r="A158" s="267">
        <v>149</v>
      </c>
      <c r="B158" s="276" t="s">
        <v>368</v>
      </c>
      <c r="C158" s="277">
        <v>645.65</v>
      </c>
      <c r="D158" s="278">
        <v>648.75</v>
      </c>
      <c r="E158" s="278">
        <v>637.5</v>
      </c>
      <c r="F158" s="278">
        <v>629.35</v>
      </c>
      <c r="G158" s="278">
        <v>618.1</v>
      </c>
      <c r="H158" s="278">
        <v>656.9</v>
      </c>
      <c r="I158" s="278">
        <v>668.15</v>
      </c>
      <c r="J158" s="278">
        <v>676.3</v>
      </c>
      <c r="K158" s="276">
        <v>660</v>
      </c>
      <c r="L158" s="276">
        <v>640.6</v>
      </c>
      <c r="M158" s="276">
        <v>1.1106499999999999</v>
      </c>
    </row>
    <row r="159" spans="1:13">
      <c r="A159" s="267">
        <v>150</v>
      </c>
      <c r="B159" s="276" t="s">
        <v>2940</v>
      </c>
      <c r="C159" s="277">
        <v>566.5</v>
      </c>
      <c r="D159" s="278">
        <v>569.53333333333342</v>
      </c>
      <c r="E159" s="278">
        <v>559.16666666666686</v>
      </c>
      <c r="F159" s="278">
        <v>551.83333333333348</v>
      </c>
      <c r="G159" s="278">
        <v>541.46666666666692</v>
      </c>
      <c r="H159" s="278">
        <v>576.86666666666679</v>
      </c>
      <c r="I159" s="278">
        <v>587.23333333333335</v>
      </c>
      <c r="J159" s="278">
        <v>594.56666666666672</v>
      </c>
      <c r="K159" s="276">
        <v>579.9</v>
      </c>
      <c r="L159" s="276">
        <v>562.20000000000005</v>
      </c>
      <c r="M159" s="276">
        <v>0.18694</v>
      </c>
    </row>
    <row r="160" spans="1:13">
      <c r="A160" s="267">
        <v>151</v>
      </c>
      <c r="B160" s="276" t="s">
        <v>370</v>
      </c>
      <c r="C160" s="277">
        <v>156.30000000000001</v>
      </c>
      <c r="D160" s="278">
        <v>155.21666666666667</v>
      </c>
      <c r="E160" s="278">
        <v>153.43333333333334</v>
      </c>
      <c r="F160" s="278">
        <v>150.56666666666666</v>
      </c>
      <c r="G160" s="278">
        <v>148.78333333333333</v>
      </c>
      <c r="H160" s="278">
        <v>158.08333333333334</v>
      </c>
      <c r="I160" s="278">
        <v>159.8666666666667</v>
      </c>
      <c r="J160" s="278">
        <v>162.73333333333335</v>
      </c>
      <c r="K160" s="276">
        <v>157</v>
      </c>
      <c r="L160" s="276">
        <v>152.35</v>
      </c>
      <c r="M160" s="276">
        <v>15.062799999999999</v>
      </c>
    </row>
    <row r="161" spans="1:13">
      <c r="A161" s="267">
        <v>152</v>
      </c>
      <c r="B161" s="276" t="s">
        <v>244</v>
      </c>
      <c r="C161" s="277">
        <v>76.400000000000006</v>
      </c>
      <c r="D161" s="278">
        <v>76.483333333333334</v>
      </c>
      <c r="E161" s="278">
        <v>75.616666666666674</v>
      </c>
      <c r="F161" s="278">
        <v>74.833333333333343</v>
      </c>
      <c r="G161" s="278">
        <v>73.966666666666683</v>
      </c>
      <c r="H161" s="278">
        <v>77.266666666666666</v>
      </c>
      <c r="I161" s="278">
        <v>78.133333333333312</v>
      </c>
      <c r="J161" s="278">
        <v>78.916666666666657</v>
      </c>
      <c r="K161" s="276">
        <v>77.349999999999994</v>
      </c>
      <c r="L161" s="276">
        <v>75.7</v>
      </c>
      <c r="M161" s="276">
        <v>14.29636</v>
      </c>
    </row>
    <row r="162" spans="1:13">
      <c r="A162" s="267">
        <v>153</v>
      </c>
      <c r="B162" s="276" t="s">
        <v>369</v>
      </c>
      <c r="C162" s="277">
        <v>104</v>
      </c>
      <c r="D162" s="278">
        <v>107.13333333333333</v>
      </c>
      <c r="E162" s="278">
        <v>98.866666666666646</v>
      </c>
      <c r="F162" s="278">
        <v>93.73333333333332</v>
      </c>
      <c r="G162" s="278">
        <v>85.46666666666664</v>
      </c>
      <c r="H162" s="278">
        <v>112.26666666666665</v>
      </c>
      <c r="I162" s="278">
        <v>120.53333333333333</v>
      </c>
      <c r="J162" s="278">
        <v>125.66666666666666</v>
      </c>
      <c r="K162" s="276">
        <v>115.4</v>
      </c>
      <c r="L162" s="276">
        <v>102</v>
      </c>
      <c r="M162" s="276">
        <v>146.81761</v>
      </c>
    </row>
    <row r="163" spans="1:13">
      <c r="A163" s="267">
        <v>154</v>
      </c>
      <c r="B163" s="276" t="s">
        <v>100</v>
      </c>
      <c r="C163" s="277">
        <v>123.75</v>
      </c>
      <c r="D163" s="278">
        <v>123.41666666666667</v>
      </c>
      <c r="E163" s="278">
        <v>122.23333333333335</v>
      </c>
      <c r="F163" s="278">
        <v>120.71666666666668</v>
      </c>
      <c r="G163" s="278">
        <v>119.53333333333336</v>
      </c>
      <c r="H163" s="278">
        <v>124.93333333333334</v>
      </c>
      <c r="I163" s="278">
        <v>126.11666666666665</v>
      </c>
      <c r="J163" s="278">
        <v>127.63333333333333</v>
      </c>
      <c r="K163" s="276">
        <v>124.6</v>
      </c>
      <c r="L163" s="276">
        <v>121.9</v>
      </c>
      <c r="M163" s="276">
        <v>142.04455999999999</v>
      </c>
    </row>
    <row r="164" spans="1:13">
      <c r="A164" s="267">
        <v>155</v>
      </c>
      <c r="B164" s="276" t="s">
        <v>375</v>
      </c>
      <c r="C164" s="277">
        <v>2000.65</v>
      </c>
      <c r="D164" s="278">
        <v>2008.8666666666668</v>
      </c>
      <c r="E164" s="278">
        <v>1972.7333333333336</v>
      </c>
      <c r="F164" s="278">
        <v>1944.8166666666668</v>
      </c>
      <c r="G164" s="278">
        <v>1908.6833333333336</v>
      </c>
      <c r="H164" s="278">
        <v>2036.7833333333335</v>
      </c>
      <c r="I164" s="278">
        <v>2072.916666666667</v>
      </c>
      <c r="J164" s="278">
        <v>2100.8333333333335</v>
      </c>
      <c r="K164" s="276">
        <v>2045</v>
      </c>
      <c r="L164" s="276">
        <v>1980.95</v>
      </c>
      <c r="M164" s="276">
        <v>0.36839</v>
      </c>
    </row>
    <row r="165" spans="1:13">
      <c r="A165" s="267">
        <v>156</v>
      </c>
      <c r="B165" s="276" t="s">
        <v>376</v>
      </c>
      <c r="C165" s="277">
        <v>2180.4499999999998</v>
      </c>
      <c r="D165" s="278">
        <v>2183.65</v>
      </c>
      <c r="E165" s="278">
        <v>2143.3000000000002</v>
      </c>
      <c r="F165" s="278">
        <v>2106.15</v>
      </c>
      <c r="G165" s="278">
        <v>2065.8000000000002</v>
      </c>
      <c r="H165" s="278">
        <v>2220.8000000000002</v>
      </c>
      <c r="I165" s="278">
        <v>2261.1499999999996</v>
      </c>
      <c r="J165" s="278">
        <v>2298.3000000000002</v>
      </c>
      <c r="K165" s="276">
        <v>2224</v>
      </c>
      <c r="L165" s="276">
        <v>2146.5</v>
      </c>
      <c r="M165" s="276">
        <v>0.14022999999999999</v>
      </c>
    </row>
    <row r="166" spans="1:13">
      <c r="A166" s="267">
        <v>157</v>
      </c>
      <c r="B166" s="276" t="s">
        <v>372</v>
      </c>
      <c r="C166" s="277">
        <v>282.05</v>
      </c>
      <c r="D166" s="278">
        <v>283.34999999999997</v>
      </c>
      <c r="E166" s="278">
        <v>278.69999999999993</v>
      </c>
      <c r="F166" s="278">
        <v>275.34999999999997</v>
      </c>
      <c r="G166" s="278">
        <v>270.69999999999993</v>
      </c>
      <c r="H166" s="278">
        <v>286.69999999999993</v>
      </c>
      <c r="I166" s="278">
        <v>291.34999999999991</v>
      </c>
      <c r="J166" s="278">
        <v>294.69999999999993</v>
      </c>
      <c r="K166" s="276">
        <v>288</v>
      </c>
      <c r="L166" s="276">
        <v>280</v>
      </c>
      <c r="M166" s="276">
        <v>0.73545000000000005</v>
      </c>
    </row>
    <row r="167" spans="1:13">
      <c r="A167" s="267">
        <v>158</v>
      </c>
      <c r="B167" s="276" t="s">
        <v>382</v>
      </c>
      <c r="C167" s="277">
        <v>262.45</v>
      </c>
      <c r="D167" s="278">
        <v>266.16666666666669</v>
      </c>
      <c r="E167" s="278">
        <v>254.33333333333337</v>
      </c>
      <c r="F167" s="278">
        <v>246.2166666666667</v>
      </c>
      <c r="G167" s="278">
        <v>234.38333333333338</v>
      </c>
      <c r="H167" s="278">
        <v>274.28333333333336</v>
      </c>
      <c r="I167" s="278">
        <v>286.11666666666673</v>
      </c>
      <c r="J167" s="278">
        <v>294.23333333333335</v>
      </c>
      <c r="K167" s="276">
        <v>278</v>
      </c>
      <c r="L167" s="276">
        <v>258.05</v>
      </c>
      <c r="M167" s="276">
        <v>3.2194400000000001</v>
      </c>
    </row>
    <row r="168" spans="1:13">
      <c r="A168" s="267">
        <v>159</v>
      </c>
      <c r="B168" s="276" t="s">
        <v>373</v>
      </c>
      <c r="C168" s="277">
        <v>116</v>
      </c>
      <c r="D168" s="278">
        <v>115.83333333333333</v>
      </c>
      <c r="E168" s="278">
        <v>113.56666666666666</v>
      </c>
      <c r="F168" s="278">
        <v>111.13333333333334</v>
      </c>
      <c r="G168" s="278">
        <v>108.86666666666667</v>
      </c>
      <c r="H168" s="278">
        <v>118.26666666666665</v>
      </c>
      <c r="I168" s="278">
        <v>120.53333333333333</v>
      </c>
      <c r="J168" s="278">
        <v>122.96666666666664</v>
      </c>
      <c r="K168" s="276">
        <v>118.1</v>
      </c>
      <c r="L168" s="276">
        <v>113.4</v>
      </c>
      <c r="M168" s="276">
        <v>0.92959999999999998</v>
      </c>
    </row>
    <row r="169" spans="1:13">
      <c r="A169" s="267">
        <v>160</v>
      </c>
      <c r="B169" s="276" t="s">
        <v>374</v>
      </c>
      <c r="C169" s="277">
        <v>207.9</v>
      </c>
      <c r="D169" s="278">
        <v>206.81666666666669</v>
      </c>
      <c r="E169" s="278">
        <v>201.88333333333338</v>
      </c>
      <c r="F169" s="278">
        <v>195.8666666666667</v>
      </c>
      <c r="G169" s="278">
        <v>190.93333333333339</v>
      </c>
      <c r="H169" s="278">
        <v>212.83333333333337</v>
      </c>
      <c r="I169" s="278">
        <v>217.76666666666671</v>
      </c>
      <c r="J169" s="278">
        <v>223.78333333333336</v>
      </c>
      <c r="K169" s="276">
        <v>211.75</v>
      </c>
      <c r="L169" s="276">
        <v>200.8</v>
      </c>
      <c r="M169" s="276">
        <v>10.219329999999999</v>
      </c>
    </row>
    <row r="170" spans="1:13">
      <c r="A170" s="267">
        <v>161</v>
      </c>
      <c r="B170" s="276" t="s">
        <v>245</v>
      </c>
      <c r="C170" s="277">
        <v>140.19999999999999</v>
      </c>
      <c r="D170" s="278">
        <v>140.76666666666668</v>
      </c>
      <c r="E170" s="278">
        <v>138.98333333333335</v>
      </c>
      <c r="F170" s="278">
        <v>137.76666666666668</v>
      </c>
      <c r="G170" s="278">
        <v>135.98333333333335</v>
      </c>
      <c r="H170" s="278">
        <v>141.98333333333335</v>
      </c>
      <c r="I170" s="278">
        <v>143.76666666666671</v>
      </c>
      <c r="J170" s="278">
        <v>144.98333333333335</v>
      </c>
      <c r="K170" s="276">
        <v>142.55000000000001</v>
      </c>
      <c r="L170" s="276">
        <v>139.55000000000001</v>
      </c>
      <c r="M170" s="276">
        <v>3.3452799999999998</v>
      </c>
    </row>
    <row r="171" spans="1:13">
      <c r="A171" s="267">
        <v>162</v>
      </c>
      <c r="B171" s="276" t="s">
        <v>378</v>
      </c>
      <c r="C171" s="277">
        <v>5817</v>
      </c>
      <c r="D171" s="278">
        <v>5779.0166666666673</v>
      </c>
      <c r="E171" s="278">
        <v>5674.0833333333348</v>
      </c>
      <c r="F171" s="278">
        <v>5531.1666666666679</v>
      </c>
      <c r="G171" s="278">
        <v>5426.2333333333354</v>
      </c>
      <c r="H171" s="278">
        <v>5921.9333333333343</v>
      </c>
      <c r="I171" s="278">
        <v>6026.8666666666668</v>
      </c>
      <c r="J171" s="278">
        <v>6169.7833333333338</v>
      </c>
      <c r="K171" s="276">
        <v>5883.95</v>
      </c>
      <c r="L171" s="276">
        <v>5636.1</v>
      </c>
      <c r="M171" s="276">
        <v>5.9859999999999997E-2</v>
      </c>
    </row>
    <row r="172" spans="1:13">
      <c r="A172" s="267">
        <v>163</v>
      </c>
      <c r="B172" s="276" t="s">
        <v>379</v>
      </c>
      <c r="C172" s="277">
        <v>1586.7</v>
      </c>
      <c r="D172" s="278">
        <v>1599.5666666666666</v>
      </c>
      <c r="E172" s="278">
        <v>1559.1333333333332</v>
      </c>
      <c r="F172" s="278">
        <v>1531.5666666666666</v>
      </c>
      <c r="G172" s="278">
        <v>1491.1333333333332</v>
      </c>
      <c r="H172" s="278">
        <v>1627.1333333333332</v>
      </c>
      <c r="I172" s="278">
        <v>1667.5666666666666</v>
      </c>
      <c r="J172" s="278">
        <v>1695.1333333333332</v>
      </c>
      <c r="K172" s="276">
        <v>1640</v>
      </c>
      <c r="L172" s="276">
        <v>1572</v>
      </c>
      <c r="M172" s="276">
        <v>0.67667999999999995</v>
      </c>
    </row>
    <row r="173" spans="1:13">
      <c r="A173" s="267">
        <v>164</v>
      </c>
      <c r="B173" s="276" t="s">
        <v>101</v>
      </c>
      <c r="C173" s="277">
        <v>497.9</v>
      </c>
      <c r="D173" s="278">
        <v>498</v>
      </c>
      <c r="E173" s="278">
        <v>491.2</v>
      </c>
      <c r="F173" s="278">
        <v>484.5</v>
      </c>
      <c r="G173" s="278">
        <v>477.7</v>
      </c>
      <c r="H173" s="278">
        <v>504.7</v>
      </c>
      <c r="I173" s="278">
        <v>511.49999999999994</v>
      </c>
      <c r="J173" s="278">
        <v>518.20000000000005</v>
      </c>
      <c r="K173" s="276">
        <v>504.8</v>
      </c>
      <c r="L173" s="276">
        <v>491.3</v>
      </c>
      <c r="M173" s="276">
        <v>14.096830000000001</v>
      </c>
    </row>
    <row r="174" spans="1:13">
      <c r="A174" s="267">
        <v>165</v>
      </c>
      <c r="B174" s="276" t="s">
        <v>387</v>
      </c>
      <c r="C174" s="277">
        <v>50.95</v>
      </c>
      <c r="D174" s="278">
        <v>51.333333333333336</v>
      </c>
      <c r="E174" s="278">
        <v>49.666666666666671</v>
      </c>
      <c r="F174" s="278">
        <v>48.383333333333333</v>
      </c>
      <c r="G174" s="278">
        <v>46.716666666666669</v>
      </c>
      <c r="H174" s="278">
        <v>52.616666666666674</v>
      </c>
      <c r="I174" s="278">
        <v>54.283333333333346</v>
      </c>
      <c r="J174" s="278">
        <v>55.566666666666677</v>
      </c>
      <c r="K174" s="276">
        <v>53</v>
      </c>
      <c r="L174" s="276">
        <v>50.05</v>
      </c>
      <c r="M174" s="276">
        <v>12.872529999999999</v>
      </c>
    </row>
    <row r="175" spans="1:13">
      <c r="A175" s="267">
        <v>166</v>
      </c>
      <c r="B175" s="276" t="s">
        <v>1396</v>
      </c>
      <c r="C175" s="277">
        <v>3723.15</v>
      </c>
      <c r="D175" s="278">
        <v>3754.2166666666667</v>
      </c>
      <c r="E175" s="278">
        <v>3664.4333333333334</v>
      </c>
      <c r="F175" s="278">
        <v>3605.7166666666667</v>
      </c>
      <c r="G175" s="278">
        <v>3515.9333333333334</v>
      </c>
      <c r="H175" s="278">
        <v>3812.9333333333334</v>
      </c>
      <c r="I175" s="278">
        <v>3902.7166666666672</v>
      </c>
      <c r="J175" s="278">
        <v>3961.4333333333334</v>
      </c>
      <c r="K175" s="276">
        <v>3844</v>
      </c>
      <c r="L175" s="276">
        <v>3695.5</v>
      </c>
      <c r="M175" s="276">
        <v>0.73897999999999997</v>
      </c>
    </row>
    <row r="176" spans="1:13">
      <c r="A176" s="267">
        <v>167</v>
      </c>
      <c r="B176" s="276" t="s">
        <v>103</v>
      </c>
      <c r="C176" s="277">
        <v>26.4</v>
      </c>
      <c r="D176" s="278">
        <v>26.383333333333336</v>
      </c>
      <c r="E176" s="278">
        <v>25.616666666666674</v>
      </c>
      <c r="F176" s="278">
        <v>24.833333333333339</v>
      </c>
      <c r="G176" s="278">
        <v>24.066666666666677</v>
      </c>
      <c r="H176" s="278">
        <v>27.166666666666671</v>
      </c>
      <c r="I176" s="278">
        <v>27.93333333333333</v>
      </c>
      <c r="J176" s="278">
        <v>28.716666666666669</v>
      </c>
      <c r="K176" s="276">
        <v>27.15</v>
      </c>
      <c r="L176" s="276">
        <v>25.6</v>
      </c>
      <c r="M176" s="276">
        <v>461.60124000000002</v>
      </c>
    </row>
    <row r="177" spans="1:13">
      <c r="A177" s="267">
        <v>168</v>
      </c>
      <c r="B177" s="276" t="s">
        <v>388</v>
      </c>
      <c r="C177" s="277">
        <v>227.85</v>
      </c>
      <c r="D177" s="278">
        <v>227.01666666666665</v>
      </c>
      <c r="E177" s="278">
        <v>223.23333333333329</v>
      </c>
      <c r="F177" s="278">
        <v>218.61666666666665</v>
      </c>
      <c r="G177" s="278">
        <v>214.83333333333329</v>
      </c>
      <c r="H177" s="278">
        <v>231.6333333333333</v>
      </c>
      <c r="I177" s="278">
        <v>235.41666666666666</v>
      </c>
      <c r="J177" s="278">
        <v>240.0333333333333</v>
      </c>
      <c r="K177" s="276">
        <v>230.8</v>
      </c>
      <c r="L177" s="276">
        <v>222.4</v>
      </c>
      <c r="M177" s="276">
        <v>7.5290499999999998</v>
      </c>
    </row>
    <row r="178" spans="1:13">
      <c r="A178" s="267">
        <v>169</v>
      </c>
      <c r="B178" s="276" t="s">
        <v>380</v>
      </c>
      <c r="C178" s="277">
        <v>976.85</v>
      </c>
      <c r="D178" s="278">
        <v>980.13333333333333</v>
      </c>
      <c r="E178" s="278">
        <v>967.7166666666667</v>
      </c>
      <c r="F178" s="278">
        <v>958.58333333333337</v>
      </c>
      <c r="G178" s="278">
        <v>946.16666666666674</v>
      </c>
      <c r="H178" s="278">
        <v>989.26666666666665</v>
      </c>
      <c r="I178" s="278">
        <v>1001.6833333333334</v>
      </c>
      <c r="J178" s="278">
        <v>1010.8166666666666</v>
      </c>
      <c r="K178" s="276">
        <v>992.55</v>
      </c>
      <c r="L178" s="276">
        <v>971</v>
      </c>
      <c r="M178" s="276">
        <v>0.46256999999999998</v>
      </c>
    </row>
    <row r="179" spans="1:13">
      <c r="A179" s="267">
        <v>170</v>
      </c>
      <c r="B179" s="276" t="s">
        <v>246</v>
      </c>
      <c r="C179" s="277">
        <v>536.4</v>
      </c>
      <c r="D179" s="278">
        <v>535.7166666666667</v>
      </c>
      <c r="E179" s="278">
        <v>528.43333333333339</v>
      </c>
      <c r="F179" s="278">
        <v>520.4666666666667</v>
      </c>
      <c r="G179" s="278">
        <v>513.18333333333339</v>
      </c>
      <c r="H179" s="278">
        <v>543.68333333333339</v>
      </c>
      <c r="I179" s="278">
        <v>550.9666666666667</v>
      </c>
      <c r="J179" s="278">
        <v>558.93333333333339</v>
      </c>
      <c r="K179" s="276">
        <v>543</v>
      </c>
      <c r="L179" s="276">
        <v>527.75</v>
      </c>
      <c r="M179" s="276">
        <v>1.30985</v>
      </c>
    </row>
    <row r="180" spans="1:13">
      <c r="A180" s="267">
        <v>171</v>
      </c>
      <c r="B180" s="276" t="s">
        <v>104</v>
      </c>
      <c r="C180" s="277">
        <v>741.15</v>
      </c>
      <c r="D180" s="278">
        <v>738.19999999999993</v>
      </c>
      <c r="E180" s="278">
        <v>731.44999999999982</v>
      </c>
      <c r="F180" s="278">
        <v>721.74999999999989</v>
      </c>
      <c r="G180" s="278">
        <v>714.99999999999977</v>
      </c>
      <c r="H180" s="278">
        <v>747.89999999999986</v>
      </c>
      <c r="I180" s="278">
        <v>754.65000000000009</v>
      </c>
      <c r="J180" s="278">
        <v>764.34999999999991</v>
      </c>
      <c r="K180" s="276">
        <v>744.95</v>
      </c>
      <c r="L180" s="276">
        <v>728.5</v>
      </c>
      <c r="M180" s="276">
        <v>14.69463</v>
      </c>
    </row>
    <row r="181" spans="1:13">
      <c r="A181" s="267">
        <v>172</v>
      </c>
      <c r="B181" s="276" t="s">
        <v>247</v>
      </c>
      <c r="C181" s="277">
        <v>431.1</v>
      </c>
      <c r="D181" s="278">
        <v>434.59999999999997</v>
      </c>
      <c r="E181" s="278">
        <v>424.19999999999993</v>
      </c>
      <c r="F181" s="278">
        <v>417.29999999999995</v>
      </c>
      <c r="G181" s="278">
        <v>406.89999999999992</v>
      </c>
      <c r="H181" s="278">
        <v>441.49999999999994</v>
      </c>
      <c r="I181" s="278">
        <v>451.89999999999992</v>
      </c>
      <c r="J181" s="278">
        <v>458.79999999999995</v>
      </c>
      <c r="K181" s="276">
        <v>445</v>
      </c>
      <c r="L181" s="276">
        <v>427.7</v>
      </c>
      <c r="M181" s="276">
        <v>2.6389499999999999</v>
      </c>
    </row>
    <row r="182" spans="1:13">
      <c r="A182" s="267">
        <v>173</v>
      </c>
      <c r="B182" s="276" t="s">
        <v>248</v>
      </c>
      <c r="C182" s="277">
        <v>1405.05</v>
      </c>
      <c r="D182" s="278">
        <v>1405.1500000000003</v>
      </c>
      <c r="E182" s="278">
        <v>1376.3000000000006</v>
      </c>
      <c r="F182" s="278">
        <v>1347.5500000000004</v>
      </c>
      <c r="G182" s="278">
        <v>1318.7000000000007</v>
      </c>
      <c r="H182" s="278">
        <v>1433.9000000000005</v>
      </c>
      <c r="I182" s="278">
        <v>1462.7500000000005</v>
      </c>
      <c r="J182" s="278">
        <v>1491.5000000000005</v>
      </c>
      <c r="K182" s="276">
        <v>1434</v>
      </c>
      <c r="L182" s="276">
        <v>1376.4</v>
      </c>
      <c r="M182" s="276">
        <v>13.45295</v>
      </c>
    </row>
    <row r="183" spans="1:13">
      <c r="A183" s="267">
        <v>174</v>
      </c>
      <c r="B183" s="276" t="s">
        <v>389</v>
      </c>
      <c r="C183" s="277">
        <v>99.2</v>
      </c>
      <c r="D183" s="278">
        <v>97.816666666666663</v>
      </c>
      <c r="E183" s="278">
        <v>94.083333333333329</v>
      </c>
      <c r="F183" s="278">
        <v>88.966666666666669</v>
      </c>
      <c r="G183" s="278">
        <v>85.233333333333334</v>
      </c>
      <c r="H183" s="278">
        <v>102.93333333333332</v>
      </c>
      <c r="I183" s="278">
        <v>106.66666666666667</v>
      </c>
      <c r="J183" s="278">
        <v>111.78333333333332</v>
      </c>
      <c r="K183" s="276">
        <v>101.55</v>
      </c>
      <c r="L183" s="276">
        <v>92.7</v>
      </c>
      <c r="M183" s="276">
        <v>41.16816</v>
      </c>
    </row>
    <row r="184" spans="1:13">
      <c r="A184" s="267">
        <v>175</v>
      </c>
      <c r="B184" s="276" t="s">
        <v>381</v>
      </c>
      <c r="C184" s="277">
        <v>370.65</v>
      </c>
      <c r="D184" s="278">
        <v>371.68333333333334</v>
      </c>
      <c r="E184" s="278">
        <v>363.9666666666667</v>
      </c>
      <c r="F184" s="278">
        <v>357.28333333333336</v>
      </c>
      <c r="G184" s="278">
        <v>349.56666666666672</v>
      </c>
      <c r="H184" s="278">
        <v>378.36666666666667</v>
      </c>
      <c r="I184" s="278">
        <v>386.08333333333326</v>
      </c>
      <c r="J184" s="278">
        <v>392.76666666666665</v>
      </c>
      <c r="K184" s="276">
        <v>379.4</v>
      </c>
      <c r="L184" s="276">
        <v>365</v>
      </c>
      <c r="M184" s="276">
        <v>17.385850000000001</v>
      </c>
    </row>
    <row r="185" spans="1:13">
      <c r="A185" s="267">
        <v>176</v>
      </c>
      <c r="B185" s="276" t="s">
        <v>249</v>
      </c>
      <c r="C185" s="277">
        <v>310.35000000000002</v>
      </c>
      <c r="D185" s="278">
        <v>312.0333333333333</v>
      </c>
      <c r="E185" s="278">
        <v>304.61666666666662</v>
      </c>
      <c r="F185" s="278">
        <v>298.88333333333333</v>
      </c>
      <c r="G185" s="278">
        <v>291.46666666666664</v>
      </c>
      <c r="H185" s="278">
        <v>317.76666666666659</v>
      </c>
      <c r="I185" s="278">
        <v>325.18333333333334</v>
      </c>
      <c r="J185" s="278">
        <v>330.91666666666657</v>
      </c>
      <c r="K185" s="276">
        <v>319.45</v>
      </c>
      <c r="L185" s="276">
        <v>306.3</v>
      </c>
      <c r="M185" s="276">
        <v>26.993369999999999</v>
      </c>
    </row>
    <row r="186" spans="1:13">
      <c r="A186" s="267">
        <v>177</v>
      </c>
      <c r="B186" s="276" t="s">
        <v>105</v>
      </c>
      <c r="C186" s="277">
        <v>909.5</v>
      </c>
      <c r="D186" s="278">
        <v>912.78333333333342</v>
      </c>
      <c r="E186" s="278">
        <v>902.91666666666686</v>
      </c>
      <c r="F186" s="278">
        <v>896.33333333333348</v>
      </c>
      <c r="G186" s="278">
        <v>886.46666666666692</v>
      </c>
      <c r="H186" s="278">
        <v>919.36666666666679</v>
      </c>
      <c r="I186" s="278">
        <v>929.23333333333335</v>
      </c>
      <c r="J186" s="278">
        <v>935.81666666666672</v>
      </c>
      <c r="K186" s="276">
        <v>922.65</v>
      </c>
      <c r="L186" s="276">
        <v>906.2</v>
      </c>
      <c r="M186" s="276">
        <v>16.24766</v>
      </c>
    </row>
    <row r="187" spans="1:13">
      <c r="A187" s="267">
        <v>178</v>
      </c>
      <c r="B187" s="276" t="s">
        <v>383</v>
      </c>
      <c r="C187" s="277">
        <v>86.05</v>
      </c>
      <c r="D187" s="278">
        <v>86.100000000000009</v>
      </c>
      <c r="E187" s="278">
        <v>84.700000000000017</v>
      </c>
      <c r="F187" s="278">
        <v>83.350000000000009</v>
      </c>
      <c r="G187" s="278">
        <v>81.950000000000017</v>
      </c>
      <c r="H187" s="278">
        <v>87.450000000000017</v>
      </c>
      <c r="I187" s="278">
        <v>88.850000000000023</v>
      </c>
      <c r="J187" s="278">
        <v>90.200000000000017</v>
      </c>
      <c r="K187" s="276">
        <v>87.5</v>
      </c>
      <c r="L187" s="276">
        <v>84.75</v>
      </c>
      <c r="M187" s="276">
        <v>18.957409999999999</v>
      </c>
    </row>
    <row r="188" spans="1:13">
      <c r="A188" s="267">
        <v>179</v>
      </c>
      <c r="B188" s="276" t="s">
        <v>384</v>
      </c>
      <c r="C188" s="277">
        <v>724.65</v>
      </c>
      <c r="D188" s="278">
        <v>732.93333333333339</v>
      </c>
      <c r="E188" s="278">
        <v>707.91666666666674</v>
      </c>
      <c r="F188" s="278">
        <v>691.18333333333339</v>
      </c>
      <c r="G188" s="278">
        <v>666.16666666666674</v>
      </c>
      <c r="H188" s="278">
        <v>749.66666666666674</v>
      </c>
      <c r="I188" s="278">
        <v>774.68333333333339</v>
      </c>
      <c r="J188" s="278">
        <v>791.41666666666674</v>
      </c>
      <c r="K188" s="276">
        <v>757.95</v>
      </c>
      <c r="L188" s="276">
        <v>716.2</v>
      </c>
      <c r="M188" s="276">
        <v>0.38025999999999999</v>
      </c>
    </row>
    <row r="189" spans="1:13">
      <c r="A189" s="267">
        <v>180</v>
      </c>
      <c r="B189" s="276" t="s">
        <v>1439</v>
      </c>
      <c r="C189" s="277">
        <v>197.4</v>
      </c>
      <c r="D189" s="278">
        <v>199.53333333333333</v>
      </c>
      <c r="E189" s="278">
        <v>194.36666666666667</v>
      </c>
      <c r="F189" s="278">
        <v>191.33333333333334</v>
      </c>
      <c r="G189" s="278">
        <v>186.16666666666669</v>
      </c>
      <c r="H189" s="278">
        <v>202.56666666666666</v>
      </c>
      <c r="I189" s="278">
        <v>207.73333333333335</v>
      </c>
      <c r="J189" s="278">
        <v>210.76666666666665</v>
      </c>
      <c r="K189" s="276">
        <v>204.7</v>
      </c>
      <c r="L189" s="276">
        <v>196.5</v>
      </c>
      <c r="M189" s="276">
        <v>1.47397</v>
      </c>
    </row>
    <row r="190" spans="1:13">
      <c r="A190" s="267">
        <v>181</v>
      </c>
      <c r="B190" s="276" t="s">
        <v>390</v>
      </c>
      <c r="C190" s="277">
        <v>75.400000000000006</v>
      </c>
      <c r="D190" s="278">
        <v>74.766666666666666</v>
      </c>
      <c r="E190" s="278">
        <v>73.033333333333331</v>
      </c>
      <c r="F190" s="278">
        <v>70.666666666666671</v>
      </c>
      <c r="G190" s="278">
        <v>68.933333333333337</v>
      </c>
      <c r="H190" s="278">
        <v>77.133333333333326</v>
      </c>
      <c r="I190" s="278">
        <v>78.866666666666646</v>
      </c>
      <c r="J190" s="278">
        <v>81.23333333333332</v>
      </c>
      <c r="K190" s="276">
        <v>76.5</v>
      </c>
      <c r="L190" s="276">
        <v>72.400000000000006</v>
      </c>
      <c r="M190" s="276">
        <v>16.72777</v>
      </c>
    </row>
    <row r="191" spans="1:13">
      <c r="A191" s="267">
        <v>182</v>
      </c>
      <c r="B191" s="276" t="s">
        <v>250</v>
      </c>
      <c r="C191" s="277">
        <v>218.6</v>
      </c>
      <c r="D191" s="278">
        <v>220.03333333333333</v>
      </c>
      <c r="E191" s="278">
        <v>214.56666666666666</v>
      </c>
      <c r="F191" s="278">
        <v>210.53333333333333</v>
      </c>
      <c r="G191" s="278">
        <v>205.06666666666666</v>
      </c>
      <c r="H191" s="278">
        <v>224.06666666666666</v>
      </c>
      <c r="I191" s="278">
        <v>229.5333333333333</v>
      </c>
      <c r="J191" s="278">
        <v>233.56666666666666</v>
      </c>
      <c r="K191" s="276">
        <v>225.5</v>
      </c>
      <c r="L191" s="276">
        <v>216</v>
      </c>
      <c r="M191" s="276">
        <v>8.0761000000000003</v>
      </c>
    </row>
    <row r="192" spans="1:13">
      <c r="A192" s="267">
        <v>183</v>
      </c>
      <c r="B192" s="276" t="s">
        <v>385</v>
      </c>
      <c r="C192" s="277">
        <v>354.35</v>
      </c>
      <c r="D192" s="278">
        <v>355.68333333333334</v>
      </c>
      <c r="E192" s="278">
        <v>350.61666666666667</v>
      </c>
      <c r="F192" s="278">
        <v>346.88333333333333</v>
      </c>
      <c r="G192" s="278">
        <v>341.81666666666666</v>
      </c>
      <c r="H192" s="278">
        <v>359.41666666666669</v>
      </c>
      <c r="I192" s="278">
        <v>364.48333333333341</v>
      </c>
      <c r="J192" s="278">
        <v>368.2166666666667</v>
      </c>
      <c r="K192" s="276">
        <v>360.75</v>
      </c>
      <c r="L192" s="276">
        <v>351.95</v>
      </c>
      <c r="M192" s="276">
        <v>1.11917</v>
      </c>
    </row>
    <row r="193" spans="1:13">
      <c r="A193" s="267">
        <v>184</v>
      </c>
      <c r="B193" s="276" t="s">
        <v>386</v>
      </c>
      <c r="C193" s="277">
        <v>380.75</v>
      </c>
      <c r="D193" s="278">
        <v>380.31666666666666</v>
      </c>
      <c r="E193" s="278">
        <v>372.93333333333334</v>
      </c>
      <c r="F193" s="278">
        <v>365.11666666666667</v>
      </c>
      <c r="G193" s="278">
        <v>357.73333333333335</v>
      </c>
      <c r="H193" s="278">
        <v>388.13333333333333</v>
      </c>
      <c r="I193" s="278">
        <v>395.51666666666665</v>
      </c>
      <c r="J193" s="278">
        <v>403.33333333333331</v>
      </c>
      <c r="K193" s="276">
        <v>387.7</v>
      </c>
      <c r="L193" s="276">
        <v>372.5</v>
      </c>
      <c r="M193" s="276">
        <v>10.808859999999999</v>
      </c>
    </row>
    <row r="194" spans="1:13">
      <c r="A194" s="267">
        <v>185</v>
      </c>
      <c r="B194" s="276" t="s">
        <v>391</v>
      </c>
      <c r="C194" s="277">
        <v>729.65</v>
      </c>
      <c r="D194" s="278">
        <v>732.7833333333333</v>
      </c>
      <c r="E194" s="278">
        <v>722.36666666666656</v>
      </c>
      <c r="F194" s="278">
        <v>715.08333333333326</v>
      </c>
      <c r="G194" s="278">
        <v>704.66666666666652</v>
      </c>
      <c r="H194" s="278">
        <v>740.06666666666661</v>
      </c>
      <c r="I194" s="278">
        <v>750.48333333333335</v>
      </c>
      <c r="J194" s="278">
        <v>757.76666666666665</v>
      </c>
      <c r="K194" s="276">
        <v>743.2</v>
      </c>
      <c r="L194" s="276">
        <v>725.5</v>
      </c>
      <c r="M194" s="276">
        <v>0.42688999999999999</v>
      </c>
    </row>
    <row r="195" spans="1:13">
      <c r="A195" s="267">
        <v>186</v>
      </c>
      <c r="B195" s="276" t="s">
        <v>399</v>
      </c>
      <c r="C195" s="277">
        <v>836.3</v>
      </c>
      <c r="D195" s="278">
        <v>833.1</v>
      </c>
      <c r="E195" s="278">
        <v>821.2</v>
      </c>
      <c r="F195" s="278">
        <v>806.1</v>
      </c>
      <c r="G195" s="278">
        <v>794.2</v>
      </c>
      <c r="H195" s="278">
        <v>848.2</v>
      </c>
      <c r="I195" s="278">
        <v>860.09999999999991</v>
      </c>
      <c r="J195" s="278">
        <v>875.2</v>
      </c>
      <c r="K195" s="276">
        <v>845</v>
      </c>
      <c r="L195" s="276">
        <v>818</v>
      </c>
      <c r="M195" s="276">
        <v>4.04732</v>
      </c>
    </row>
    <row r="196" spans="1:13">
      <c r="A196" s="267">
        <v>187</v>
      </c>
      <c r="B196" s="276" t="s">
        <v>392</v>
      </c>
      <c r="C196" s="277">
        <v>32.799999999999997</v>
      </c>
      <c r="D196" s="278">
        <v>32.833333333333336</v>
      </c>
      <c r="E196" s="278">
        <v>32.216666666666669</v>
      </c>
      <c r="F196" s="278">
        <v>31.633333333333333</v>
      </c>
      <c r="G196" s="278">
        <v>31.016666666666666</v>
      </c>
      <c r="H196" s="278">
        <v>33.416666666666671</v>
      </c>
      <c r="I196" s="278">
        <v>34.033333333333331</v>
      </c>
      <c r="J196" s="278">
        <v>34.616666666666674</v>
      </c>
      <c r="K196" s="276">
        <v>33.450000000000003</v>
      </c>
      <c r="L196" s="276">
        <v>32.25</v>
      </c>
      <c r="M196" s="276">
        <v>3.08935</v>
      </c>
    </row>
    <row r="197" spans="1:13">
      <c r="A197" s="267">
        <v>188</v>
      </c>
      <c r="B197" s="276" t="s">
        <v>393</v>
      </c>
      <c r="C197" s="277">
        <v>723.65</v>
      </c>
      <c r="D197" s="278">
        <v>726.63333333333321</v>
      </c>
      <c r="E197" s="278">
        <v>711.46666666666647</v>
      </c>
      <c r="F197" s="278">
        <v>699.2833333333333</v>
      </c>
      <c r="G197" s="278">
        <v>684.11666666666656</v>
      </c>
      <c r="H197" s="278">
        <v>738.81666666666638</v>
      </c>
      <c r="I197" s="278">
        <v>753.98333333333312</v>
      </c>
      <c r="J197" s="278">
        <v>766.16666666666629</v>
      </c>
      <c r="K197" s="276">
        <v>741.8</v>
      </c>
      <c r="L197" s="276">
        <v>714.45</v>
      </c>
      <c r="M197" s="276">
        <v>0.46903</v>
      </c>
    </row>
    <row r="198" spans="1:13">
      <c r="A198" s="267">
        <v>189</v>
      </c>
      <c r="B198" s="276" t="s">
        <v>106</v>
      </c>
      <c r="C198" s="277">
        <v>908.75</v>
      </c>
      <c r="D198" s="278">
        <v>909.51666666666677</v>
      </c>
      <c r="E198" s="278">
        <v>903.53333333333353</v>
      </c>
      <c r="F198" s="278">
        <v>898.31666666666672</v>
      </c>
      <c r="G198" s="278">
        <v>892.33333333333348</v>
      </c>
      <c r="H198" s="278">
        <v>914.73333333333358</v>
      </c>
      <c r="I198" s="278">
        <v>920.71666666666692</v>
      </c>
      <c r="J198" s="278">
        <v>925.93333333333362</v>
      </c>
      <c r="K198" s="276">
        <v>915.5</v>
      </c>
      <c r="L198" s="276">
        <v>904.3</v>
      </c>
      <c r="M198" s="276">
        <v>15.36659</v>
      </c>
    </row>
    <row r="199" spans="1:13">
      <c r="A199" s="267">
        <v>190</v>
      </c>
      <c r="B199" s="276" t="s">
        <v>108</v>
      </c>
      <c r="C199" s="277">
        <v>935.9</v>
      </c>
      <c r="D199" s="278">
        <v>935.38333333333333</v>
      </c>
      <c r="E199" s="278">
        <v>925.76666666666665</v>
      </c>
      <c r="F199" s="278">
        <v>915.63333333333333</v>
      </c>
      <c r="G199" s="278">
        <v>906.01666666666665</v>
      </c>
      <c r="H199" s="278">
        <v>945.51666666666665</v>
      </c>
      <c r="I199" s="278">
        <v>955.13333333333321</v>
      </c>
      <c r="J199" s="278">
        <v>965.26666666666665</v>
      </c>
      <c r="K199" s="276">
        <v>945</v>
      </c>
      <c r="L199" s="276">
        <v>925.25</v>
      </c>
      <c r="M199" s="276">
        <v>67.601669999999999</v>
      </c>
    </row>
    <row r="200" spans="1:13">
      <c r="A200" s="267">
        <v>191</v>
      </c>
      <c r="B200" s="276" t="s">
        <v>109</v>
      </c>
      <c r="C200" s="277">
        <v>2518.9499999999998</v>
      </c>
      <c r="D200" s="278">
        <v>2509.65</v>
      </c>
      <c r="E200" s="278">
        <v>2489.3000000000002</v>
      </c>
      <c r="F200" s="278">
        <v>2459.65</v>
      </c>
      <c r="G200" s="278">
        <v>2439.3000000000002</v>
      </c>
      <c r="H200" s="278">
        <v>2539.3000000000002</v>
      </c>
      <c r="I200" s="278">
        <v>2559.6499999999996</v>
      </c>
      <c r="J200" s="278">
        <v>2589.3000000000002</v>
      </c>
      <c r="K200" s="276">
        <v>2530</v>
      </c>
      <c r="L200" s="276">
        <v>2480</v>
      </c>
      <c r="M200" s="276">
        <v>44.904640000000001</v>
      </c>
    </row>
    <row r="201" spans="1:13">
      <c r="A201" s="267">
        <v>192</v>
      </c>
      <c r="B201" s="276" t="s">
        <v>252</v>
      </c>
      <c r="C201" s="277">
        <v>2907.5</v>
      </c>
      <c r="D201" s="278">
        <v>2902.4666666666667</v>
      </c>
      <c r="E201" s="278">
        <v>2881.5333333333333</v>
      </c>
      <c r="F201" s="278">
        <v>2855.5666666666666</v>
      </c>
      <c r="G201" s="278">
        <v>2834.6333333333332</v>
      </c>
      <c r="H201" s="278">
        <v>2928.4333333333334</v>
      </c>
      <c r="I201" s="278">
        <v>2949.3666666666668</v>
      </c>
      <c r="J201" s="278">
        <v>2975.3333333333335</v>
      </c>
      <c r="K201" s="276">
        <v>2923.4</v>
      </c>
      <c r="L201" s="276">
        <v>2876.5</v>
      </c>
      <c r="M201" s="276">
        <v>2.28878</v>
      </c>
    </row>
    <row r="202" spans="1:13">
      <c r="A202" s="267">
        <v>193</v>
      </c>
      <c r="B202" s="276" t="s">
        <v>110</v>
      </c>
      <c r="C202" s="277">
        <v>1427.2</v>
      </c>
      <c r="D202" s="278">
        <v>1427.3166666666666</v>
      </c>
      <c r="E202" s="278">
        <v>1419.8833333333332</v>
      </c>
      <c r="F202" s="278">
        <v>1412.5666666666666</v>
      </c>
      <c r="G202" s="278">
        <v>1405.1333333333332</v>
      </c>
      <c r="H202" s="278">
        <v>1434.6333333333332</v>
      </c>
      <c r="I202" s="278">
        <v>1442.0666666666666</v>
      </c>
      <c r="J202" s="278">
        <v>1449.3833333333332</v>
      </c>
      <c r="K202" s="276">
        <v>1434.75</v>
      </c>
      <c r="L202" s="276">
        <v>1420</v>
      </c>
      <c r="M202" s="276">
        <v>72.476730000000003</v>
      </c>
    </row>
    <row r="203" spans="1:13">
      <c r="A203" s="267">
        <v>194</v>
      </c>
      <c r="B203" s="276" t="s">
        <v>253</v>
      </c>
      <c r="C203" s="277">
        <v>673.2</v>
      </c>
      <c r="D203" s="278">
        <v>676.56666666666672</v>
      </c>
      <c r="E203" s="278">
        <v>666.78333333333342</v>
      </c>
      <c r="F203" s="278">
        <v>660.36666666666667</v>
      </c>
      <c r="G203" s="278">
        <v>650.58333333333337</v>
      </c>
      <c r="H203" s="278">
        <v>682.98333333333346</v>
      </c>
      <c r="I203" s="278">
        <v>692.76666666666677</v>
      </c>
      <c r="J203" s="278">
        <v>699.18333333333351</v>
      </c>
      <c r="K203" s="276">
        <v>686.35</v>
      </c>
      <c r="L203" s="276">
        <v>670.15</v>
      </c>
      <c r="M203" s="276">
        <v>41.024799999999999</v>
      </c>
    </row>
    <row r="204" spans="1:13">
      <c r="A204" s="267">
        <v>195</v>
      </c>
      <c r="B204" s="276" t="s">
        <v>251</v>
      </c>
      <c r="C204" s="277">
        <v>949.8</v>
      </c>
      <c r="D204" s="278">
        <v>952.58333333333337</v>
      </c>
      <c r="E204" s="278">
        <v>937.2166666666667</v>
      </c>
      <c r="F204" s="278">
        <v>924.63333333333333</v>
      </c>
      <c r="G204" s="278">
        <v>909.26666666666665</v>
      </c>
      <c r="H204" s="278">
        <v>965.16666666666674</v>
      </c>
      <c r="I204" s="278">
        <v>980.5333333333333</v>
      </c>
      <c r="J204" s="278">
        <v>993.11666666666679</v>
      </c>
      <c r="K204" s="276">
        <v>967.95</v>
      </c>
      <c r="L204" s="276">
        <v>940</v>
      </c>
      <c r="M204" s="276">
        <v>15.13129</v>
      </c>
    </row>
    <row r="205" spans="1:13">
      <c r="A205" s="267">
        <v>196</v>
      </c>
      <c r="B205" s="276" t="s">
        <v>394</v>
      </c>
      <c r="C205" s="277">
        <v>216.85</v>
      </c>
      <c r="D205" s="278">
        <v>218.51666666666665</v>
      </c>
      <c r="E205" s="278">
        <v>213.43333333333331</v>
      </c>
      <c r="F205" s="278">
        <v>210.01666666666665</v>
      </c>
      <c r="G205" s="278">
        <v>204.93333333333331</v>
      </c>
      <c r="H205" s="278">
        <v>221.93333333333331</v>
      </c>
      <c r="I205" s="278">
        <v>227.01666666666668</v>
      </c>
      <c r="J205" s="278">
        <v>230.43333333333331</v>
      </c>
      <c r="K205" s="276">
        <v>223.6</v>
      </c>
      <c r="L205" s="276">
        <v>215.1</v>
      </c>
      <c r="M205" s="276">
        <v>2.09728</v>
      </c>
    </row>
    <row r="206" spans="1:13">
      <c r="A206" s="267">
        <v>197</v>
      </c>
      <c r="B206" s="276" t="s">
        <v>395</v>
      </c>
      <c r="C206" s="277">
        <v>301.7</v>
      </c>
      <c r="D206" s="278">
        <v>301.43333333333334</v>
      </c>
      <c r="E206" s="278">
        <v>295.26666666666665</v>
      </c>
      <c r="F206" s="278">
        <v>288.83333333333331</v>
      </c>
      <c r="G206" s="278">
        <v>282.66666666666663</v>
      </c>
      <c r="H206" s="278">
        <v>307.86666666666667</v>
      </c>
      <c r="I206" s="278">
        <v>314.0333333333333</v>
      </c>
      <c r="J206" s="278">
        <v>320.4666666666667</v>
      </c>
      <c r="K206" s="276">
        <v>307.60000000000002</v>
      </c>
      <c r="L206" s="276">
        <v>295</v>
      </c>
      <c r="M206" s="276">
        <v>0.91923999999999995</v>
      </c>
    </row>
    <row r="207" spans="1:13">
      <c r="A207" s="267">
        <v>198</v>
      </c>
      <c r="B207" s="276" t="s">
        <v>111</v>
      </c>
      <c r="C207" s="277">
        <v>3074</v>
      </c>
      <c r="D207" s="278">
        <v>3080.3333333333335</v>
      </c>
      <c r="E207" s="278">
        <v>3054.666666666667</v>
      </c>
      <c r="F207" s="278">
        <v>3035.3333333333335</v>
      </c>
      <c r="G207" s="278">
        <v>3009.666666666667</v>
      </c>
      <c r="H207" s="278">
        <v>3099.666666666667</v>
      </c>
      <c r="I207" s="278">
        <v>3125.3333333333339</v>
      </c>
      <c r="J207" s="278">
        <v>3144.666666666667</v>
      </c>
      <c r="K207" s="276">
        <v>3106</v>
      </c>
      <c r="L207" s="276">
        <v>3061</v>
      </c>
      <c r="M207" s="276">
        <v>4.7850200000000003</v>
      </c>
    </row>
    <row r="208" spans="1:13">
      <c r="A208" s="267">
        <v>199</v>
      </c>
      <c r="B208" s="276" t="s">
        <v>396</v>
      </c>
      <c r="C208" s="277">
        <v>26.05</v>
      </c>
      <c r="D208" s="278">
        <v>26.3</v>
      </c>
      <c r="E208" s="278">
        <v>25.5</v>
      </c>
      <c r="F208" s="278">
        <v>24.95</v>
      </c>
      <c r="G208" s="278">
        <v>24.15</v>
      </c>
      <c r="H208" s="278">
        <v>26.85</v>
      </c>
      <c r="I208" s="278">
        <v>27.650000000000006</v>
      </c>
      <c r="J208" s="278">
        <v>28.200000000000003</v>
      </c>
      <c r="K208" s="276">
        <v>27.1</v>
      </c>
      <c r="L208" s="276">
        <v>25.75</v>
      </c>
      <c r="M208" s="276">
        <v>95.329440000000005</v>
      </c>
    </row>
    <row r="209" spans="1:13">
      <c r="A209" s="267">
        <v>200</v>
      </c>
      <c r="B209" s="276" t="s">
        <v>398</v>
      </c>
      <c r="C209" s="277">
        <v>139.94999999999999</v>
      </c>
      <c r="D209" s="278">
        <v>141.78333333333333</v>
      </c>
      <c r="E209" s="278">
        <v>136.56666666666666</v>
      </c>
      <c r="F209" s="278">
        <v>133.18333333333334</v>
      </c>
      <c r="G209" s="278">
        <v>127.96666666666667</v>
      </c>
      <c r="H209" s="278">
        <v>145.16666666666666</v>
      </c>
      <c r="I209" s="278">
        <v>150.3833333333333</v>
      </c>
      <c r="J209" s="278">
        <v>153.76666666666665</v>
      </c>
      <c r="K209" s="276">
        <v>147</v>
      </c>
      <c r="L209" s="276">
        <v>138.4</v>
      </c>
      <c r="M209" s="276">
        <v>2.82186</v>
      </c>
    </row>
    <row r="210" spans="1:13">
      <c r="A210" s="267">
        <v>201</v>
      </c>
      <c r="B210" s="276" t="s">
        <v>114</v>
      </c>
      <c r="C210" s="277">
        <v>235.6</v>
      </c>
      <c r="D210" s="278">
        <v>237.30000000000004</v>
      </c>
      <c r="E210" s="278">
        <v>232.60000000000008</v>
      </c>
      <c r="F210" s="278">
        <v>229.60000000000005</v>
      </c>
      <c r="G210" s="278">
        <v>224.90000000000009</v>
      </c>
      <c r="H210" s="278">
        <v>240.30000000000007</v>
      </c>
      <c r="I210" s="278">
        <v>245.00000000000006</v>
      </c>
      <c r="J210" s="278">
        <v>248.00000000000006</v>
      </c>
      <c r="K210" s="276">
        <v>242</v>
      </c>
      <c r="L210" s="276">
        <v>234.3</v>
      </c>
      <c r="M210" s="276">
        <v>94.053150000000002</v>
      </c>
    </row>
    <row r="211" spans="1:13">
      <c r="A211" s="267">
        <v>202</v>
      </c>
      <c r="B211" s="276" t="s">
        <v>400</v>
      </c>
      <c r="C211" s="277">
        <v>62.6</v>
      </c>
      <c r="D211" s="278">
        <v>62.266666666666673</v>
      </c>
      <c r="E211" s="278">
        <v>60.933333333333344</v>
      </c>
      <c r="F211" s="278">
        <v>59.266666666666673</v>
      </c>
      <c r="G211" s="278">
        <v>57.933333333333344</v>
      </c>
      <c r="H211" s="278">
        <v>63.933333333333344</v>
      </c>
      <c r="I211" s="278">
        <v>65.26666666666668</v>
      </c>
      <c r="J211" s="278">
        <v>66.933333333333337</v>
      </c>
      <c r="K211" s="276">
        <v>63.6</v>
      </c>
      <c r="L211" s="276">
        <v>60.6</v>
      </c>
      <c r="M211" s="276">
        <v>57.103560000000002</v>
      </c>
    </row>
    <row r="212" spans="1:13">
      <c r="A212" s="267">
        <v>203</v>
      </c>
      <c r="B212" s="276" t="s">
        <v>115</v>
      </c>
      <c r="C212" s="277">
        <v>215.4</v>
      </c>
      <c r="D212" s="278">
        <v>215.1</v>
      </c>
      <c r="E212" s="278">
        <v>213.75</v>
      </c>
      <c r="F212" s="278">
        <v>212.1</v>
      </c>
      <c r="G212" s="278">
        <v>210.75</v>
      </c>
      <c r="H212" s="278">
        <v>216.75</v>
      </c>
      <c r="I212" s="278">
        <v>218.09999999999997</v>
      </c>
      <c r="J212" s="278">
        <v>219.75</v>
      </c>
      <c r="K212" s="276">
        <v>216.45</v>
      </c>
      <c r="L212" s="276">
        <v>213.45</v>
      </c>
      <c r="M212" s="276">
        <v>43.150509999999997</v>
      </c>
    </row>
    <row r="213" spans="1:13">
      <c r="A213" s="267">
        <v>204</v>
      </c>
      <c r="B213" s="276" t="s">
        <v>116</v>
      </c>
      <c r="C213" s="277">
        <v>2384.3000000000002</v>
      </c>
      <c r="D213" s="278">
        <v>2380.5</v>
      </c>
      <c r="E213" s="278">
        <v>2358</v>
      </c>
      <c r="F213" s="278">
        <v>2331.6999999999998</v>
      </c>
      <c r="G213" s="278">
        <v>2309.1999999999998</v>
      </c>
      <c r="H213" s="278">
        <v>2406.8000000000002</v>
      </c>
      <c r="I213" s="278">
        <v>2429.3000000000002</v>
      </c>
      <c r="J213" s="278">
        <v>2455.6000000000004</v>
      </c>
      <c r="K213" s="276">
        <v>2403</v>
      </c>
      <c r="L213" s="276">
        <v>2354.1999999999998</v>
      </c>
      <c r="M213" s="276">
        <v>17.490130000000001</v>
      </c>
    </row>
    <row r="214" spans="1:13">
      <c r="A214" s="267">
        <v>205</v>
      </c>
      <c r="B214" s="276" t="s">
        <v>254</v>
      </c>
      <c r="C214" s="277">
        <v>239.65</v>
      </c>
      <c r="D214" s="278">
        <v>240.68333333333331</v>
      </c>
      <c r="E214" s="278">
        <v>237.96666666666661</v>
      </c>
      <c r="F214" s="278">
        <v>236.2833333333333</v>
      </c>
      <c r="G214" s="278">
        <v>233.56666666666661</v>
      </c>
      <c r="H214" s="278">
        <v>242.36666666666662</v>
      </c>
      <c r="I214" s="278">
        <v>245.08333333333331</v>
      </c>
      <c r="J214" s="278">
        <v>246.76666666666662</v>
      </c>
      <c r="K214" s="276">
        <v>243.4</v>
      </c>
      <c r="L214" s="276">
        <v>239</v>
      </c>
      <c r="M214" s="276">
        <v>4.4629799999999999</v>
      </c>
    </row>
    <row r="215" spans="1:13">
      <c r="A215" s="267">
        <v>206</v>
      </c>
      <c r="B215" s="276" t="s">
        <v>401</v>
      </c>
      <c r="C215" s="277">
        <v>37040.15</v>
      </c>
      <c r="D215" s="278">
        <v>37211.866666666661</v>
      </c>
      <c r="E215" s="278">
        <v>36643.733333333323</v>
      </c>
      <c r="F215" s="278">
        <v>36247.316666666658</v>
      </c>
      <c r="G215" s="278">
        <v>35679.18333333332</v>
      </c>
      <c r="H215" s="278">
        <v>37608.283333333326</v>
      </c>
      <c r="I215" s="278">
        <v>38176.416666666672</v>
      </c>
      <c r="J215" s="278">
        <v>38572.833333333328</v>
      </c>
      <c r="K215" s="276">
        <v>37780</v>
      </c>
      <c r="L215" s="276">
        <v>36815.449999999997</v>
      </c>
      <c r="M215" s="276">
        <v>4.5409999999999999E-2</v>
      </c>
    </row>
    <row r="216" spans="1:13">
      <c r="A216" s="267">
        <v>207</v>
      </c>
      <c r="B216" s="276" t="s">
        <v>397</v>
      </c>
      <c r="C216" s="277">
        <v>43.4</v>
      </c>
      <c r="D216" s="278">
        <v>43.449999999999996</v>
      </c>
      <c r="E216" s="278">
        <v>42.749999999999993</v>
      </c>
      <c r="F216" s="278">
        <v>42.099999999999994</v>
      </c>
      <c r="G216" s="278">
        <v>41.399999999999991</v>
      </c>
      <c r="H216" s="278">
        <v>44.099999999999994</v>
      </c>
      <c r="I216" s="278">
        <v>44.8</v>
      </c>
      <c r="J216" s="278">
        <v>45.449999999999996</v>
      </c>
      <c r="K216" s="276">
        <v>44.15</v>
      </c>
      <c r="L216" s="276">
        <v>42.8</v>
      </c>
      <c r="M216" s="276">
        <v>41.268970000000003</v>
      </c>
    </row>
    <row r="217" spans="1:13">
      <c r="A217" s="267">
        <v>208</v>
      </c>
      <c r="B217" s="276" t="s">
        <v>255</v>
      </c>
      <c r="C217" s="277">
        <v>39.85</v>
      </c>
      <c r="D217" s="278">
        <v>40.25</v>
      </c>
      <c r="E217" s="278">
        <v>39.200000000000003</v>
      </c>
      <c r="F217" s="278">
        <v>38.550000000000004</v>
      </c>
      <c r="G217" s="278">
        <v>37.500000000000007</v>
      </c>
      <c r="H217" s="278">
        <v>40.9</v>
      </c>
      <c r="I217" s="278">
        <v>41.949999999999996</v>
      </c>
      <c r="J217" s="278">
        <v>42.599999999999994</v>
      </c>
      <c r="K217" s="276">
        <v>41.3</v>
      </c>
      <c r="L217" s="276">
        <v>39.6</v>
      </c>
      <c r="M217" s="276">
        <v>18.29795</v>
      </c>
    </row>
    <row r="218" spans="1:13">
      <c r="A218" s="267">
        <v>209</v>
      </c>
      <c r="B218" s="276" t="s">
        <v>415</v>
      </c>
      <c r="C218" s="277">
        <v>76.599999999999994</v>
      </c>
      <c r="D218" s="278">
        <v>77.183333333333337</v>
      </c>
      <c r="E218" s="278">
        <v>74.916666666666671</v>
      </c>
      <c r="F218" s="278">
        <v>73.233333333333334</v>
      </c>
      <c r="G218" s="278">
        <v>70.966666666666669</v>
      </c>
      <c r="H218" s="278">
        <v>78.866666666666674</v>
      </c>
      <c r="I218" s="278">
        <v>81.133333333333326</v>
      </c>
      <c r="J218" s="278">
        <v>82.816666666666677</v>
      </c>
      <c r="K218" s="276">
        <v>79.45</v>
      </c>
      <c r="L218" s="276">
        <v>75.5</v>
      </c>
      <c r="M218" s="276">
        <v>67.202470000000005</v>
      </c>
    </row>
    <row r="219" spans="1:13">
      <c r="A219" s="267">
        <v>210</v>
      </c>
      <c r="B219" s="276" t="s">
        <v>117</v>
      </c>
      <c r="C219" s="277">
        <v>216</v>
      </c>
      <c r="D219" s="278">
        <v>215.38333333333333</v>
      </c>
      <c r="E219" s="278">
        <v>210.21666666666664</v>
      </c>
      <c r="F219" s="278">
        <v>204.43333333333331</v>
      </c>
      <c r="G219" s="278">
        <v>199.26666666666662</v>
      </c>
      <c r="H219" s="278">
        <v>221.16666666666666</v>
      </c>
      <c r="I219" s="278">
        <v>226.33333333333334</v>
      </c>
      <c r="J219" s="278">
        <v>232.11666666666667</v>
      </c>
      <c r="K219" s="276">
        <v>220.55</v>
      </c>
      <c r="L219" s="276">
        <v>209.6</v>
      </c>
      <c r="M219" s="276">
        <v>306.22206</v>
      </c>
    </row>
    <row r="220" spans="1:13">
      <c r="A220" s="267">
        <v>211</v>
      </c>
      <c r="B220" s="276" t="s">
        <v>118</v>
      </c>
      <c r="C220" s="277">
        <v>528.79999999999995</v>
      </c>
      <c r="D220" s="278">
        <v>525.81666666666661</v>
      </c>
      <c r="E220" s="278">
        <v>520.83333333333326</v>
      </c>
      <c r="F220" s="278">
        <v>512.86666666666667</v>
      </c>
      <c r="G220" s="278">
        <v>507.88333333333333</v>
      </c>
      <c r="H220" s="278">
        <v>533.78333333333319</v>
      </c>
      <c r="I220" s="278">
        <v>538.76666666666654</v>
      </c>
      <c r="J220" s="278">
        <v>546.73333333333312</v>
      </c>
      <c r="K220" s="276">
        <v>530.79999999999995</v>
      </c>
      <c r="L220" s="276">
        <v>517.85</v>
      </c>
      <c r="M220" s="276">
        <v>190.92649</v>
      </c>
    </row>
    <row r="221" spans="1:13">
      <c r="A221" s="267">
        <v>213</v>
      </c>
      <c r="B221" s="276" t="s">
        <v>256</v>
      </c>
      <c r="C221" s="277">
        <v>1510.3</v>
      </c>
      <c r="D221" s="278">
        <v>1504.05</v>
      </c>
      <c r="E221" s="278">
        <v>1490.8999999999999</v>
      </c>
      <c r="F221" s="278">
        <v>1471.5</v>
      </c>
      <c r="G221" s="278">
        <v>1458.35</v>
      </c>
      <c r="H221" s="278">
        <v>1523.4499999999998</v>
      </c>
      <c r="I221" s="278">
        <v>1536.6</v>
      </c>
      <c r="J221" s="278">
        <v>1555.9999999999998</v>
      </c>
      <c r="K221" s="276">
        <v>1517.2</v>
      </c>
      <c r="L221" s="276">
        <v>1484.65</v>
      </c>
      <c r="M221" s="276">
        <v>4.25237</v>
      </c>
    </row>
    <row r="222" spans="1:13">
      <c r="A222" s="267">
        <v>214</v>
      </c>
      <c r="B222" s="276" t="s">
        <v>119</v>
      </c>
      <c r="C222" s="277">
        <v>499.95</v>
      </c>
      <c r="D222" s="278">
        <v>500.48333333333335</v>
      </c>
      <c r="E222" s="278">
        <v>494.9666666666667</v>
      </c>
      <c r="F222" s="278">
        <v>489.98333333333335</v>
      </c>
      <c r="G222" s="278">
        <v>484.4666666666667</v>
      </c>
      <c r="H222" s="278">
        <v>505.4666666666667</v>
      </c>
      <c r="I222" s="278">
        <v>510.98333333333335</v>
      </c>
      <c r="J222" s="278">
        <v>515.9666666666667</v>
      </c>
      <c r="K222" s="276">
        <v>506</v>
      </c>
      <c r="L222" s="276">
        <v>495.5</v>
      </c>
      <c r="M222" s="276">
        <v>8.2972199999999994</v>
      </c>
    </row>
    <row r="223" spans="1:13">
      <c r="A223" s="267">
        <v>215</v>
      </c>
      <c r="B223" s="276" t="s">
        <v>403</v>
      </c>
      <c r="C223" s="277">
        <v>2927.3</v>
      </c>
      <c r="D223" s="278">
        <v>2925.3166666666671</v>
      </c>
      <c r="E223" s="278">
        <v>2884.983333333334</v>
      </c>
      <c r="F223" s="278">
        <v>2842.666666666667</v>
      </c>
      <c r="G223" s="278">
        <v>2802.3333333333339</v>
      </c>
      <c r="H223" s="278">
        <v>2967.6333333333341</v>
      </c>
      <c r="I223" s="278">
        <v>3007.9666666666672</v>
      </c>
      <c r="J223" s="278">
        <v>3050.2833333333342</v>
      </c>
      <c r="K223" s="276">
        <v>2965.65</v>
      </c>
      <c r="L223" s="276">
        <v>2883</v>
      </c>
      <c r="M223" s="276">
        <v>2.572E-2</v>
      </c>
    </row>
    <row r="224" spans="1:13">
      <c r="A224" s="267">
        <v>216</v>
      </c>
      <c r="B224" s="276" t="s">
        <v>257</v>
      </c>
      <c r="C224" s="277">
        <v>31.5</v>
      </c>
      <c r="D224" s="278">
        <v>31.716666666666669</v>
      </c>
      <c r="E224" s="278">
        <v>31.183333333333337</v>
      </c>
      <c r="F224" s="278">
        <v>30.866666666666667</v>
      </c>
      <c r="G224" s="278">
        <v>30.333333333333336</v>
      </c>
      <c r="H224" s="278">
        <v>32.033333333333339</v>
      </c>
      <c r="I224" s="278">
        <v>32.56666666666667</v>
      </c>
      <c r="J224" s="278">
        <v>32.88333333333334</v>
      </c>
      <c r="K224" s="276">
        <v>32.25</v>
      </c>
      <c r="L224" s="276">
        <v>31.4</v>
      </c>
      <c r="M224" s="276">
        <v>78.323139999999995</v>
      </c>
    </row>
    <row r="225" spans="1:13">
      <c r="A225" s="267">
        <v>217</v>
      </c>
      <c r="B225" s="276" t="s">
        <v>120</v>
      </c>
      <c r="C225" s="277">
        <v>10.3</v>
      </c>
      <c r="D225" s="278">
        <v>10.316666666666668</v>
      </c>
      <c r="E225" s="278">
        <v>10.083333333333336</v>
      </c>
      <c r="F225" s="278">
        <v>9.8666666666666671</v>
      </c>
      <c r="G225" s="278">
        <v>9.6333333333333346</v>
      </c>
      <c r="H225" s="278">
        <v>10.533333333333337</v>
      </c>
      <c r="I225" s="278">
        <v>10.766666666666667</v>
      </c>
      <c r="J225" s="278">
        <v>10.983333333333338</v>
      </c>
      <c r="K225" s="276">
        <v>10.55</v>
      </c>
      <c r="L225" s="276">
        <v>10.1</v>
      </c>
      <c r="M225" s="276">
        <v>2906.0285100000001</v>
      </c>
    </row>
    <row r="226" spans="1:13">
      <c r="A226" s="267">
        <v>218</v>
      </c>
      <c r="B226" s="276" t="s">
        <v>404</v>
      </c>
      <c r="C226" s="277">
        <v>37.65</v>
      </c>
      <c r="D226" s="278">
        <v>37.966666666666669</v>
      </c>
      <c r="E226" s="278">
        <v>37.183333333333337</v>
      </c>
      <c r="F226" s="278">
        <v>36.716666666666669</v>
      </c>
      <c r="G226" s="278">
        <v>35.933333333333337</v>
      </c>
      <c r="H226" s="278">
        <v>38.433333333333337</v>
      </c>
      <c r="I226" s="278">
        <v>39.216666666666669</v>
      </c>
      <c r="J226" s="278">
        <v>39.683333333333337</v>
      </c>
      <c r="K226" s="276">
        <v>38.75</v>
      </c>
      <c r="L226" s="276">
        <v>37.5</v>
      </c>
      <c r="M226" s="276">
        <v>26.711449999999999</v>
      </c>
    </row>
    <row r="227" spans="1:13">
      <c r="A227" s="267">
        <v>219</v>
      </c>
      <c r="B227" s="276" t="s">
        <v>121</v>
      </c>
      <c r="C227" s="277">
        <v>36.700000000000003</v>
      </c>
      <c r="D227" s="278">
        <v>36.833333333333336</v>
      </c>
      <c r="E227" s="278">
        <v>36.116666666666674</v>
      </c>
      <c r="F227" s="278">
        <v>35.533333333333339</v>
      </c>
      <c r="G227" s="278">
        <v>34.816666666666677</v>
      </c>
      <c r="H227" s="278">
        <v>37.416666666666671</v>
      </c>
      <c r="I227" s="278">
        <v>38.133333333333326</v>
      </c>
      <c r="J227" s="278">
        <v>38.716666666666669</v>
      </c>
      <c r="K227" s="276">
        <v>37.549999999999997</v>
      </c>
      <c r="L227" s="276">
        <v>36.25</v>
      </c>
      <c r="M227" s="276">
        <v>189.63238999999999</v>
      </c>
    </row>
    <row r="228" spans="1:13">
      <c r="A228" s="267">
        <v>220</v>
      </c>
      <c r="B228" s="276" t="s">
        <v>416</v>
      </c>
      <c r="C228" s="277">
        <v>217.55</v>
      </c>
      <c r="D228" s="278">
        <v>216.75</v>
      </c>
      <c r="E228" s="278">
        <v>215</v>
      </c>
      <c r="F228" s="278">
        <v>212.45</v>
      </c>
      <c r="G228" s="278">
        <v>210.7</v>
      </c>
      <c r="H228" s="278">
        <v>219.3</v>
      </c>
      <c r="I228" s="278">
        <v>221.05</v>
      </c>
      <c r="J228" s="278">
        <v>223.60000000000002</v>
      </c>
      <c r="K228" s="276">
        <v>218.5</v>
      </c>
      <c r="L228" s="276">
        <v>214.2</v>
      </c>
      <c r="M228" s="276">
        <v>4.0142199999999999</v>
      </c>
    </row>
    <row r="229" spans="1:13">
      <c r="A229" s="267">
        <v>221</v>
      </c>
      <c r="B229" s="276" t="s">
        <v>405</v>
      </c>
      <c r="C229" s="277">
        <v>1187.0999999999999</v>
      </c>
      <c r="D229" s="278">
        <v>1172.05</v>
      </c>
      <c r="E229" s="278">
        <v>1126.1499999999999</v>
      </c>
      <c r="F229" s="278">
        <v>1065.1999999999998</v>
      </c>
      <c r="G229" s="278">
        <v>1019.2999999999997</v>
      </c>
      <c r="H229" s="278">
        <v>1233</v>
      </c>
      <c r="I229" s="278">
        <v>1278.9000000000001</v>
      </c>
      <c r="J229" s="278">
        <v>1339.8500000000001</v>
      </c>
      <c r="K229" s="276">
        <v>1217.95</v>
      </c>
      <c r="L229" s="276">
        <v>1111.0999999999999</v>
      </c>
      <c r="M229" s="276">
        <v>2.78</v>
      </c>
    </row>
    <row r="230" spans="1:13">
      <c r="A230" s="267">
        <v>222</v>
      </c>
      <c r="B230" s="276" t="s">
        <v>406</v>
      </c>
      <c r="C230" s="277">
        <v>9.4</v>
      </c>
      <c r="D230" s="278">
        <v>9.2833333333333332</v>
      </c>
      <c r="E230" s="278">
        <v>9.0166666666666657</v>
      </c>
      <c r="F230" s="278">
        <v>8.6333333333333329</v>
      </c>
      <c r="G230" s="278">
        <v>8.3666666666666654</v>
      </c>
      <c r="H230" s="278">
        <v>9.6666666666666661</v>
      </c>
      <c r="I230" s="278">
        <v>9.9333333333333353</v>
      </c>
      <c r="J230" s="278">
        <v>10.316666666666666</v>
      </c>
      <c r="K230" s="276">
        <v>9.5500000000000007</v>
      </c>
      <c r="L230" s="276">
        <v>8.9</v>
      </c>
      <c r="M230" s="276">
        <v>48.241219999999998</v>
      </c>
    </row>
    <row r="231" spans="1:13">
      <c r="A231" s="267">
        <v>223</v>
      </c>
      <c r="B231" s="276" t="s">
        <v>122</v>
      </c>
      <c r="C231" s="277">
        <v>511.1</v>
      </c>
      <c r="D231" s="278">
        <v>504.39999999999992</v>
      </c>
      <c r="E231" s="278">
        <v>495.29999999999984</v>
      </c>
      <c r="F231" s="278">
        <v>479.49999999999994</v>
      </c>
      <c r="G231" s="278">
        <v>470.39999999999986</v>
      </c>
      <c r="H231" s="278">
        <v>520.19999999999982</v>
      </c>
      <c r="I231" s="278">
        <v>529.29999999999984</v>
      </c>
      <c r="J231" s="278">
        <v>545.0999999999998</v>
      </c>
      <c r="K231" s="276">
        <v>513.5</v>
      </c>
      <c r="L231" s="276">
        <v>488.6</v>
      </c>
      <c r="M231" s="276">
        <v>99.673820000000006</v>
      </c>
    </row>
    <row r="232" spans="1:13">
      <c r="A232" s="267">
        <v>224</v>
      </c>
      <c r="B232" s="276" t="s">
        <v>407</v>
      </c>
      <c r="C232" s="277">
        <v>112.85</v>
      </c>
      <c r="D232" s="278">
        <v>112.96666666666665</v>
      </c>
      <c r="E232" s="278">
        <v>110.23333333333331</v>
      </c>
      <c r="F232" s="278">
        <v>107.61666666666665</v>
      </c>
      <c r="G232" s="278">
        <v>104.8833333333333</v>
      </c>
      <c r="H232" s="278">
        <v>115.58333333333331</v>
      </c>
      <c r="I232" s="278">
        <v>118.31666666666666</v>
      </c>
      <c r="J232" s="278">
        <v>120.93333333333332</v>
      </c>
      <c r="K232" s="276">
        <v>115.7</v>
      </c>
      <c r="L232" s="276">
        <v>110.35</v>
      </c>
      <c r="M232" s="276">
        <v>2.8331200000000001</v>
      </c>
    </row>
    <row r="233" spans="1:13">
      <c r="A233" s="267">
        <v>225</v>
      </c>
      <c r="B233" s="276" t="s">
        <v>1603</v>
      </c>
      <c r="C233" s="277">
        <v>1000.05</v>
      </c>
      <c r="D233" s="278">
        <v>1000.9</v>
      </c>
      <c r="E233" s="278">
        <v>989.8</v>
      </c>
      <c r="F233" s="278">
        <v>979.55</v>
      </c>
      <c r="G233" s="278">
        <v>968.44999999999993</v>
      </c>
      <c r="H233" s="278">
        <v>1011.15</v>
      </c>
      <c r="I233" s="278">
        <v>1022.2500000000001</v>
      </c>
      <c r="J233" s="278">
        <v>1032.5</v>
      </c>
      <c r="K233" s="276">
        <v>1012</v>
      </c>
      <c r="L233" s="276">
        <v>990.65</v>
      </c>
      <c r="M233" s="276">
        <v>0.22931000000000001</v>
      </c>
    </row>
    <row r="234" spans="1:13">
      <c r="A234" s="267">
        <v>226</v>
      </c>
      <c r="B234" s="276" t="s">
        <v>260</v>
      </c>
      <c r="C234" s="277">
        <v>122.45</v>
      </c>
      <c r="D234" s="278">
        <v>122.93333333333332</v>
      </c>
      <c r="E234" s="278">
        <v>121.11666666666665</v>
      </c>
      <c r="F234" s="278">
        <v>119.78333333333332</v>
      </c>
      <c r="G234" s="278">
        <v>117.96666666666664</v>
      </c>
      <c r="H234" s="278">
        <v>124.26666666666665</v>
      </c>
      <c r="I234" s="278">
        <v>126.08333333333334</v>
      </c>
      <c r="J234" s="278">
        <v>127.41666666666666</v>
      </c>
      <c r="K234" s="276">
        <v>124.75</v>
      </c>
      <c r="L234" s="276">
        <v>121.6</v>
      </c>
      <c r="M234" s="276">
        <v>22.567129999999999</v>
      </c>
    </row>
    <row r="235" spans="1:13">
      <c r="A235" s="267">
        <v>227</v>
      </c>
      <c r="B235" s="276" t="s">
        <v>412</v>
      </c>
      <c r="C235" s="277">
        <v>145.05000000000001</v>
      </c>
      <c r="D235" s="278">
        <v>146.03333333333333</v>
      </c>
      <c r="E235" s="278">
        <v>143.16666666666666</v>
      </c>
      <c r="F235" s="278">
        <v>141.28333333333333</v>
      </c>
      <c r="G235" s="278">
        <v>138.41666666666666</v>
      </c>
      <c r="H235" s="278">
        <v>147.91666666666666</v>
      </c>
      <c r="I235" s="278">
        <v>150.78333333333333</v>
      </c>
      <c r="J235" s="278">
        <v>152.66666666666666</v>
      </c>
      <c r="K235" s="276">
        <v>148.9</v>
      </c>
      <c r="L235" s="276">
        <v>144.15</v>
      </c>
      <c r="M235" s="276">
        <v>9.0327699999999993</v>
      </c>
    </row>
    <row r="236" spans="1:13">
      <c r="A236" s="267">
        <v>228</v>
      </c>
      <c r="B236" s="276" t="s">
        <v>1615</v>
      </c>
      <c r="C236" s="277">
        <v>6235.9</v>
      </c>
      <c r="D236" s="278">
        <v>6236.9666666666672</v>
      </c>
      <c r="E236" s="278">
        <v>6173.9333333333343</v>
      </c>
      <c r="F236" s="278">
        <v>6111.9666666666672</v>
      </c>
      <c r="G236" s="278">
        <v>6048.9333333333343</v>
      </c>
      <c r="H236" s="278">
        <v>6298.9333333333343</v>
      </c>
      <c r="I236" s="278">
        <v>6361.9666666666672</v>
      </c>
      <c r="J236" s="278">
        <v>6423.9333333333343</v>
      </c>
      <c r="K236" s="276">
        <v>6300</v>
      </c>
      <c r="L236" s="276">
        <v>6175</v>
      </c>
      <c r="M236" s="276">
        <v>0.48819000000000001</v>
      </c>
    </row>
    <row r="237" spans="1:13">
      <c r="A237" s="267">
        <v>229</v>
      </c>
      <c r="B237" s="276" t="s">
        <v>259</v>
      </c>
      <c r="C237" s="277">
        <v>88.3</v>
      </c>
      <c r="D237" s="278">
        <v>88.600000000000009</v>
      </c>
      <c r="E237" s="278">
        <v>87.200000000000017</v>
      </c>
      <c r="F237" s="278">
        <v>86.100000000000009</v>
      </c>
      <c r="G237" s="278">
        <v>84.700000000000017</v>
      </c>
      <c r="H237" s="278">
        <v>89.700000000000017</v>
      </c>
      <c r="I237" s="278">
        <v>91.100000000000023</v>
      </c>
      <c r="J237" s="278">
        <v>92.200000000000017</v>
      </c>
      <c r="K237" s="276">
        <v>90</v>
      </c>
      <c r="L237" s="276">
        <v>87.5</v>
      </c>
      <c r="M237" s="276">
        <v>28.786349999999999</v>
      </c>
    </row>
    <row r="238" spans="1:13">
      <c r="A238" s="267">
        <v>230</v>
      </c>
      <c r="B238" s="276" t="s">
        <v>123</v>
      </c>
      <c r="C238" s="277">
        <v>1692.2</v>
      </c>
      <c r="D238" s="278">
        <v>1691.8999999999999</v>
      </c>
      <c r="E238" s="278">
        <v>1669.7999999999997</v>
      </c>
      <c r="F238" s="278">
        <v>1647.3999999999999</v>
      </c>
      <c r="G238" s="278">
        <v>1625.2999999999997</v>
      </c>
      <c r="H238" s="278">
        <v>1714.2999999999997</v>
      </c>
      <c r="I238" s="278">
        <v>1736.3999999999996</v>
      </c>
      <c r="J238" s="278">
        <v>1758.7999999999997</v>
      </c>
      <c r="K238" s="276">
        <v>1714</v>
      </c>
      <c r="L238" s="276">
        <v>1669.5</v>
      </c>
      <c r="M238" s="276">
        <v>17.057390000000002</v>
      </c>
    </row>
    <row r="239" spans="1:13">
      <c r="A239" s="267">
        <v>231</v>
      </c>
      <c r="B239" s="276" t="s">
        <v>1622</v>
      </c>
      <c r="C239" s="277">
        <v>291.85000000000002</v>
      </c>
      <c r="D239" s="278">
        <v>291.11666666666667</v>
      </c>
      <c r="E239" s="278">
        <v>286.08333333333337</v>
      </c>
      <c r="F239" s="278">
        <v>280.31666666666672</v>
      </c>
      <c r="G239" s="278">
        <v>275.28333333333342</v>
      </c>
      <c r="H239" s="278">
        <v>296.88333333333333</v>
      </c>
      <c r="I239" s="278">
        <v>301.91666666666663</v>
      </c>
      <c r="J239" s="278">
        <v>307.68333333333328</v>
      </c>
      <c r="K239" s="276">
        <v>296.14999999999998</v>
      </c>
      <c r="L239" s="276">
        <v>285.35000000000002</v>
      </c>
      <c r="M239" s="276">
        <v>1.1421600000000001</v>
      </c>
    </row>
    <row r="240" spans="1:13">
      <c r="A240" s="267">
        <v>232</v>
      </c>
      <c r="B240" s="276" t="s">
        <v>418</v>
      </c>
      <c r="C240" s="277">
        <v>314.39999999999998</v>
      </c>
      <c r="D240" s="278">
        <v>317.38333333333327</v>
      </c>
      <c r="E240" s="278">
        <v>309.31666666666655</v>
      </c>
      <c r="F240" s="278">
        <v>304.23333333333329</v>
      </c>
      <c r="G240" s="278">
        <v>296.16666666666657</v>
      </c>
      <c r="H240" s="278">
        <v>322.46666666666653</v>
      </c>
      <c r="I240" s="278">
        <v>330.53333333333325</v>
      </c>
      <c r="J240" s="278">
        <v>335.6166666666665</v>
      </c>
      <c r="K240" s="276">
        <v>325.45</v>
      </c>
      <c r="L240" s="276">
        <v>312.3</v>
      </c>
      <c r="M240" s="276">
        <v>0.32719999999999999</v>
      </c>
    </row>
    <row r="241" spans="1:13">
      <c r="A241" s="267">
        <v>233</v>
      </c>
      <c r="B241" s="276" t="s">
        <v>124</v>
      </c>
      <c r="C241" s="277">
        <v>912.9</v>
      </c>
      <c r="D241" s="278">
        <v>901.35</v>
      </c>
      <c r="E241" s="278">
        <v>885.05000000000007</v>
      </c>
      <c r="F241" s="278">
        <v>857.2</v>
      </c>
      <c r="G241" s="278">
        <v>840.90000000000009</v>
      </c>
      <c r="H241" s="278">
        <v>929.2</v>
      </c>
      <c r="I241" s="278">
        <v>945.5</v>
      </c>
      <c r="J241" s="278">
        <v>973.35</v>
      </c>
      <c r="K241" s="276">
        <v>917.65</v>
      </c>
      <c r="L241" s="276">
        <v>873.5</v>
      </c>
      <c r="M241" s="276">
        <v>207.27636000000001</v>
      </c>
    </row>
    <row r="242" spans="1:13">
      <c r="A242" s="267">
        <v>234</v>
      </c>
      <c r="B242" s="276" t="s">
        <v>419</v>
      </c>
      <c r="C242" s="277">
        <v>85.7</v>
      </c>
      <c r="D242" s="278">
        <v>85.84999999999998</v>
      </c>
      <c r="E242" s="278">
        <v>84.69999999999996</v>
      </c>
      <c r="F242" s="278">
        <v>83.699999999999974</v>
      </c>
      <c r="G242" s="278">
        <v>82.549999999999955</v>
      </c>
      <c r="H242" s="278">
        <v>86.849999999999966</v>
      </c>
      <c r="I242" s="278">
        <v>87.999999999999972</v>
      </c>
      <c r="J242" s="278">
        <v>88.999999999999972</v>
      </c>
      <c r="K242" s="276">
        <v>87</v>
      </c>
      <c r="L242" s="276">
        <v>84.85</v>
      </c>
      <c r="M242" s="276">
        <v>5.3898000000000001</v>
      </c>
    </row>
    <row r="243" spans="1:13">
      <c r="A243" s="267">
        <v>235</v>
      </c>
      <c r="B243" s="276" t="s">
        <v>3777</v>
      </c>
      <c r="C243" s="277">
        <v>235</v>
      </c>
      <c r="D243" s="278">
        <v>235.0333333333333</v>
      </c>
      <c r="E243" s="278">
        <v>230.1666666666666</v>
      </c>
      <c r="F243" s="278">
        <v>225.33333333333329</v>
      </c>
      <c r="G243" s="278">
        <v>220.46666666666658</v>
      </c>
      <c r="H243" s="278">
        <v>239.86666666666662</v>
      </c>
      <c r="I243" s="278">
        <v>244.73333333333329</v>
      </c>
      <c r="J243" s="278">
        <v>249.56666666666663</v>
      </c>
      <c r="K243" s="276">
        <v>239.9</v>
      </c>
      <c r="L243" s="276">
        <v>230.2</v>
      </c>
      <c r="M243" s="276">
        <v>43.526730000000001</v>
      </c>
    </row>
    <row r="244" spans="1:13">
      <c r="A244" s="267">
        <v>236</v>
      </c>
      <c r="B244" s="276" t="s">
        <v>126</v>
      </c>
      <c r="C244" s="277">
        <v>1250.3</v>
      </c>
      <c r="D244" s="278">
        <v>1246.5833333333333</v>
      </c>
      <c r="E244" s="278">
        <v>1238.7166666666665</v>
      </c>
      <c r="F244" s="278">
        <v>1227.1333333333332</v>
      </c>
      <c r="G244" s="278">
        <v>1219.2666666666664</v>
      </c>
      <c r="H244" s="278">
        <v>1258.1666666666665</v>
      </c>
      <c r="I244" s="278">
        <v>1266.0333333333333</v>
      </c>
      <c r="J244" s="278">
        <v>1277.6166666666666</v>
      </c>
      <c r="K244" s="276">
        <v>1254.45</v>
      </c>
      <c r="L244" s="276">
        <v>1235</v>
      </c>
      <c r="M244" s="276">
        <v>68.781049999999993</v>
      </c>
    </row>
    <row r="245" spans="1:13">
      <c r="A245" s="267">
        <v>237</v>
      </c>
      <c r="B245" s="276" t="s">
        <v>1645</v>
      </c>
      <c r="C245" s="277">
        <v>648.20000000000005</v>
      </c>
      <c r="D245" s="278">
        <v>642.43333333333339</v>
      </c>
      <c r="E245" s="278">
        <v>633.76666666666677</v>
      </c>
      <c r="F245" s="278">
        <v>619.33333333333337</v>
      </c>
      <c r="G245" s="278">
        <v>610.66666666666674</v>
      </c>
      <c r="H245" s="278">
        <v>656.86666666666679</v>
      </c>
      <c r="I245" s="278">
        <v>665.5333333333333</v>
      </c>
      <c r="J245" s="278">
        <v>679.96666666666681</v>
      </c>
      <c r="K245" s="276">
        <v>651.1</v>
      </c>
      <c r="L245" s="276">
        <v>628</v>
      </c>
      <c r="M245" s="276">
        <v>0.38421</v>
      </c>
    </row>
    <row r="246" spans="1:13">
      <c r="A246" s="267">
        <v>238</v>
      </c>
      <c r="B246" s="276" t="s">
        <v>420</v>
      </c>
      <c r="C246" s="277">
        <v>281</v>
      </c>
      <c r="D246" s="278">
        <v>281.76666666666665</v>
      </c>
      <c r="E246" s="278">
        <v>277.5333333333333</v>
      </c>
      <c r="F246" s="278">
        <v>274.06666666666666</v>
      </c>
      <c r="G246" s="278">
        <v>269.83333333333331</v>
      </c>
      <c r="H246" s="278">
        <v>285.23333333333329</v>
      </c>
      <c r="I246" s="278">
        <v>289.46666666666664</v>
      </c>
      <c r="J246" s="278">
        <v>292.93333333333328</v>
      </c>
      <c r="K246" s="276">
        <v>286</v>
      </c>
      <c r="L246" s="276">
        <v>278.3</v>
      </c>
      <c r="M246" s="276">
        <v>7.84436</v>
      </c>
    </row>
    <row r="247" spans="1:13">
      <c r="A247" s="267">
        <v>239</v>
      </c>
      <c r="B247" s="276" t="s">
        <v>421</v>
      </c>
      <c r="C247" s="277">
        <v>319.05</v>
      </c>
      <c r="D247" s="278">
        <v>315.13333333333333</v>
      </c>
      <c r="E247" s="278">
        <v>307.81666666666666</v>
      </c>
      <c r="F247" s="278">
        <v>296.58333333333331</v>
      </c>
      <c r="G247" s="278">
        <v>289.26666666666665</v>
      </c>
      <c r="H247" s="278">
        <v>326.36666666666667</v>
      </c>
      <c r="I247" s="278">
        <v>333.68333333333328</v>
      </c>
      <c r="J247" s="278">
        <v>344.91666666666669</v>
      </c>
      <c r="K247" s="276">
        <v>322.45</v>
      </c>
      <c r="L247" s="276">
        <v>303.89999999999998</v>
      </c>
      <c r="M247" s="276">
        <v>4.3377999999999997</v>
      </c>
    </row>
    <row r="248" spans="1:13">
      <c r="A248" s="267">
        <v>240</v>
      </c>
      <c r="B248" s="276" t="s">
        <v>417</v>
      </c>
      <c r="C248" s="277">
        <v>10.6</v>
      </c>
      <c r="D248" s="278">
        <v>10.65</v>
      </c>
      <c r="E248" s="278">
        <v>10.450000000000001</v>
      </c>
      <c r="F248" s="278">
        <v>10.3</v>
      </c>
      <c r="G248" s="278">
        <v>10.100000000000001</v>
      </c>
      <c r="H248" s="278">
        <v>10.8</v>
      </c>
      <c r="I248" s="278">
        <v>11</v>
      </c>
      <c r="J248" s="278">
        <v>11.15</v>
      </c>
      <c r="K248" s="276">
        <v>10.85</v>
      </c>
      <c r="L248" s="276">
        <v>10.5</v>
      </c>
      <c r="M248" s="276">
        <v>21.757020000000001</v>
      </c>
    </row>
    <row r="249" spans="1:13">
      <c r="A249" s="267">
        <v>241</v>
      </c>
      <c r="B249" s="276" t="s">
        <v>127</v>
      </c>
      <c r="C249" s="277">
        <v>91.2</v>
      </c>
      <c r="D249" s="278">
        <v>91.366666666666674</v>
      </c>
      <c r="E249" s="278">
        <v>90.233333333333348</v>
      </c>
      <c r="F249" s="278">
        <v>89.26666666666668</v>
      </c>
      <c r="G249" s="278">
        <v>88.133333333333354</v>
      </c>
      <c r="H249" s="278">
        <v>92.333333333333343</v>
      </c>
      <c r="I249" s="278">
        <v>93.466666666666669</v>
      </c>
      <c r="J249" s="278">
        <v>94.433333333333337</v>
      </c>
      <c r="K249" s="276">
        <v>92.5</v>
      </c>
      <c r="L249" s="276">
        <v>90.4</v>
      </c>
      <c r="M249" s="276">
        <v>147.05538000000001</v>
      </c>
    </row>
    <row r="250" spans="1:13">
      <c r="A250" s="267">
        <v>242</v>
      </c>
      <c r="B250" s="276" t="s">
        <v>262</v>
      </c>
      <c r="C250" s="277">
        <v>2168.6999999999998</v>
      </c>
      <c r="D250" s="278">
        <v>2168.2333333333331</v>
      </c>
      <c r="E250" s="278">
        <v>2155.4666666666662</v>
      </c>
      <c r="F250" s="278">
        <v>2142.2333333333331</v>
      </c>
      <c r="G250" s="278">
        <v>2129.4666666666662</v>
      </c>
      <c r="H250" s="278">
        <v>2181.4666666666662</v>
      </c>
      <c r="I250" s="278">
        <v>2194.2333333333336</v>
      </c>
      <c r="J250" s="278">
        <v>2207.4666666666662</v>
      </c>
      <c r="K250" s="276">
        <v>2181</v>
      </c>
      <c r="L250" s="276">
        <v>2155</v>
      </c>
      <c r="M250" s="276">
        <v>1.3118099999999999</v>
      </c>
    </row>
    <row r="251" spans="1:13">
      <c r="A251" s="267">
        <v>243</v>
      </c>
      <c r="B251" s="276" t="s">
        <v>408</v>
      </c>
      <c r="C251" s="277">
        <v>109.8</v>
      </c>
      <c r="D251" s="278">
        <v>110.89999999999999</v>
      </c>
      <c r="E251" s="278">
        <v>108.09999999999998</v>
      </c>
      <c r="F251" s="278">
        <v>106.39999999999999</v>
      </c>
      <c r="G251" s="278">
        <v>103.59999999999998</v>
      </c>
      <c r="H251" s="278">
        <v>112.59999999999998</v>
      </c>
      <c r="I251" s="278">
        <v>115.39999999999999</v>
      </c>
      <c r="J251" s="278">
        <v>117.09999999999998</v>
      </c>
      <c r="K251" s="276">
        <v>113.7</v>
      </c>
      <c r="L251" s="276">
        <v>109.2</v>
      </c>
      <c r="M251" s="276">
        <v>3.9492699999999998</v>
      </c>
    </row>
    <row r="252" spans="1:13">
      <c r="A252" s="267">
        <v>244</v>
      </c>
      <c r="B252" s="276" t="s">
        <v>409</v>
      </c>
      <c r="C252" s="277">
        <v>87.4</v>
      </c>
      <c r="D252" s="278">
        <v>87.816666666666663</v>
      </c>
      <c r="E252" s="278">
        <v>86.633333333333326</v>
      </c>
      <c r="F252" s="278">
        <v>85.86666666666666</v>
      </c>
      <c r="G252" s="278">
        <v>84.683333333333323</v>
      </c>
      <c r="H252" s="278">
        <v>88.583333333333329</v>
      </c>
      <c r="I252" s="278">
        <v>89.766666666666666</v>
      </c>
      <c r="J252" s="278">
        <v>90.533333333333331</v>
      </c>
      <c r="K252" s="276">
        <v>89</v>
      </c>
      <c r="L252" s="276">
        <v>87.05</v>
      </c>
      <c r="M252" s="276">
        <v>7.0568600000000004</v>
      </c>
    </row>
    <row r="253" spans="1:13">
      <c r="A253" s="267">
        <v>245</v>
      </c>
      <c r="B253" s="276" t="s">
        <v>2931</v>
      </c>
      <c r="C253" s="277">
        <v>1410.8</v>
      </c>
      <c r="D253" s="278">
        <v>1415.5666666666666</v>
      </c>
      <c r="E253" s="278">
        <v>1403.2333333333331</v>
      </c>
      <c r="F253" s="278">
        <v>1395.6666666666665</v>
      </c>
      <c r="G253" s="278">
        <v>1383.333333333333</v>
      </c>
      <c r="H253" s="278">
        <v>1423.1333333333332</v>
      </c>
      <c r="I253" s="278">
        <v>1435.4666666666667</v>
      </c>
      <c r="J253" s="278">
        <v>1443.0333333333333</v>
      </c>
      <c r="K253" s="276">
        <v>1427.9</v>
      </c>
      <c r="L253" s="276">
        <v>1408</v>
      </c>
      <c r="M253" s="276">
        <v>9.2854700000000001</v>
      </c>
    </row>
    <row r="254" spans="1:13">
      <c r="A254" s="267">
        <v>246</v>
      </c>
      <c r="B254" s="276" t="s">
        <v>402</v>
      </c>
      <c r="C254" s="277">
        <v>455.6</v>
      </c>
      <c r="D254" s="278">
        <v>455.9666666666667</v>
      </c>
      <c r="E254" s="278">
        <v>452.63333333333338</v>
      </c>
      <c r="F254" s="278">
        <v>449.66666666666669</v>
      </c>
      <c r="G254" s="278">
        <v>446.33333333333337</v>
      </c>
      <c r="H254" s="278">
        <v>458.93333333333339</v>
      </c>
      <c r="I254" s="278">
        <v>462.26666666666665</v>
      </c>
      <c r="J254" s="278">
        <v>465.23333333333341</v>
      </c>
      <c r="K254" s="276">
        <v>459.3</v>
      </c>
      <c r="L254" s="276">
        <v>453</v>
      </c>
      <c r="M254" s="276">
        <v>2.5523199999999999</v>
      </c>
    </row>
    <row r="255" spans="1:13">
      <c r="A255" s="267">
        <v>247</v>
      </c>
      <c r="B255" s="276" t="s">
        <v>128</v>
      </c>
      <c r="C255" s="277">
        <v>211.55</v>
      </c>
      <c r="D255" s="278">
        <v>211.71666666666667</v>
      </c>
      <c r="E255" s="278">
        <v>209.93333333333334</v>
      </c>
      <c r="F255" s="278">
        <v>208.31666666666666</v>
      </c>
      <c r="G255" s="278">
        <v>206.53333333333333</v>
      </c>
      <c r="H255" s="278">
        <v>213.33333333333334</v>
      </c>
      <c r="I255" s="278">
        <v>215.1166666666667</v>
      </c>
      <c r="J255" s="278">
        <v>216.73333333333335</v>
      </c>
      <c r="K255" s="276">
        <v>213.5</v>
      </c>
      <c r="L255" s="276">
        <v>210.1</v>
      </c>
      <c r="M255" s="276">
        <v>265.46469000000002</v>
      </c>
    </row>
    <row r="256" spans="1:13">
      <c r="A256" s="267">
        <v>248</v>
      </c>
      <c r="B256" s="276" t="s">
        <v>413</v>
      </c>
      <c r="C256" s="277">
        <v>328.65</v>
      </c>
      <c r="D256" s="278">
        <v>328.95</v>
      </c>
      <c r="E256" s="278">
        <v>320.09999999999997</v>
      </c>
      <c r="F256" s="278">
        <v>311.54999999999995</v>
      </c>
      <c r="G256" s="278">
        <v>302.69999999999993</v>
      </c>
      <c r="H256" s="278">
        <v>337.5</v>
      </c>
      <c r="I256" s="278">
        <v>346.35</v>
      </c>
      <c r="J256" s="278">
        <v>354.90000000000003</v>
      </c>
      <c r="K256" s="276">
        <v>337.8</v>
      </c>
      <c r="L256" s="276">
        <v>320.39999999999998</v>
      </c>
      <c r="M256" s="276">
        <v>2.0158299999999998</v>
      </c>
    </row>
    <row r="257" spans="1:13">
      <c r="A257" s="267">
        <v>249</v>
      </c>
      <c r="B257" s="276" t="s">
        <v>411</v>
      </c>
      <c r="C257" s="277">
        <v>126.75</v>
      </c>
      <c r="D257" s="278">
        <v>127.28333333333335</v>
      </c>
      <c r="E257" s="278">
        <v>125.8666666666667</v>
      </c>
      <c r="F257" s="278">
        <v>124.98333333333336</v>
      </c>
      <c r="G257" s="278">
        <v>123.56666666666672</v>
      </c>
      <c r="H257" s="278">
        <v>128.16666666666669</v>
      </c>
      <c r="I257" s="278">
        <v>129.58333333333334</v>
      </c>
      <c r="J257" s="278">
        <v>130.46666666666667</v>
      </c>
      <c r="K257" s="276">
        <v>128.69999999999999</v>
      </c>
      <c r="L257" s="276">
        <v>126.4</v>
      </c>
      <c r="M257" s="276">
        <v>2.9190399999999999</v>
      </c>
    </row>
    <row r="258" spans="1:13">
      <c r="A258" s="267">
        <v>250</v>
      </c>
      <c r="B258" s="276" t="s">
        <v>431</v>
      </c>
      <c r="C258" s="277">
        <v>23.05</v>
      </c>
      <c r="D258" s="278">
        <v>23.166666666666668</v>
      </c>
      <c r="E258" s="278">
        <v>22.733333333333334</v>
      </c>
      <c r="F258" s="278">
        <v>22.416666666666668</v>
      </c>
      <c r="G258" s="278">
        <v>21.983333333333334</v>
      </c>
      <c r="H258" s="278">
        <v>23.483333333333334</v>
      </c>
      <c r="I258" s="278">
        <v>23.916666666666664</v>
      </c>
      <c r="J258" s="278">
        <v>24.233333333333334</v>
      </c>
      <c r="K258" s="276">
        <v>23.6</v>
      </c>
      <c r="L258" s="276">
        <v>22.85</v>
      </c>
      <c r="M258" s="276">
        <v>16.02664</v>
      </c>
    </row>
    <row r="259" spans="1:13">
      <c r="A259" s="267">
        <v>251</v>
      </c>
      <c r="B259" s="276" t="s">
        <v>428</v>
      </c>
      <c r="C259" s="277">
        <v>42.35</v>
      </c>
      <c r="D259" s="278">
        <v>42.583333333333336</v>
      </c>
      <c r="E259" s="278">
        <v>41.866666666666674</v>
      </c>
      <c r="F259" s="278">
        <v>41.38333333333334</v>
      </c>
      <c r="G259" s="278">
        <v>40.666666666666679</v>
      </c>
      <c r="H259" s="278">
        <v>43.06666666666667</v>
      </c>
      <c r="I259" s="278">
        <v>43.783333333333324</v>
      </c>
      <c r="J259" s="278">
        <v>44.266666666666666</v>
      </c>
      <c r="K259" s="276">
        <v>43.3</v>
      </c>
      <c r="L259" s="276">
        <v>42.1</v>
      </c>
      <c r="M259" s="276">
        <v>2.4213800000000001</v>
      </c>
    </row>
    <row r="260" spans="1:13">
      <c r="A260" s="267">
        <v>252</v>
      </c>
      <c r="B260" s="276" t="s">
        <v>429</v>
      </c>
      <c r="C260" s="277">
        <v>91.2</v>
      </c>
      <c r="D260" s="278">
        <v>91.600000000000009</v>
      </c>
      <c r="E260" s="278">
        <v>89.800000000000011</v>
      </c>
      <c r="F260" s="278">
        <v>88.4</v>
      </c>
      <c r="G260" s="278">
        <v>86.600000000000009</v>
      </c>
      <c r="H260" s="278">
        <v>93.000000000000014</v>
      </c>
      <c r="I260" s="278">
        <v>94.8</v>
      </c>
      <c r="J260" s="278">
        <v>96.200000000000017</v>
      </c>
      <c r="K260" s="276">
        <v>93.4</v>
      </c>
      <c r="L260" s="276">
        <v>90.2</v>
      </c>
      <c r="M260" s="276">
        <v>7.1886400000000004</v>
      </c>
    </row>
    <row r="261" spans="1:13">
      <c r="A261" s="267">
        <v>253</v>
      </c>
      <c r="B261" s="276" t="s">
        <v>432</v>
      </c>
      <c r="C261" s="277">
        <v>59.5</v>
      </c>
      <c r="D261" s="278">
        <v>59.800000000000004</v>
      </c>
      <c r="E261" s="278">
        <v>58.350000000000009</v>
      </c>
      <c r="F261" s="278">
        <v>57.2</v>
      </c>
      <c r="G261" s="278">
        <v>55.750000000000007</v>
      </c>
      <c r="H261" s="278">
        <v>60.95000000000001</v>
      </c>
      <c r="I261" s="278">
        <v>62.400000000000013</v>
      </c>
      <c r="J261" s="278">
        <v>63.550000000000011</v>
      </c>
      <c r="K261" s="276">
        <v>61.25</v>
      </c>
      <c r="L261" s="276">
        <v>58.65</v>
      </c>
      <c r="M261" s="276">
        <v>18.738050000000001</v>
      </c>
    </row>
    <row r="262" spans="1:13">
      <c r="A262" s="267">
        <v>254</v>
      </c>
      <c r="B262" s="276" t="s">
        <v>422</v>
      </c>
      <c r="C262" s="277">
        <v>1015.85</v>
      </c>
      <c r="D262" s="278">
        <v>1021.8666666666668</v>
      </c>
      <c r="E262" s="278">
        <v>998.78333333333353</v>
      </c>
      <c r="F262" s="278">
        <v>981.7166666666667</v>
      </c>
      <c r="G262" s="278">
        <v>958.63333333333344</v>
      </c>
      <c r="H262" s="278">
        <v>1038.9333333333336</v>
      </c>
      <c r="I262" s="278">
        <v>1062.0166666666667</v>
      </c>
      <c r="J262" s="278">
        <v>1079.0833333333337</v>
      </c>
      <c r="K262" s="276">
        <v>1044.95</v>
      </c>
      <c r="L262" s="276">
        <v>1004.8</v>
      </c>
      <c r="M262" s="276">
        <v>1.2702899999999999</v>
      </c>
    </row>
    <row r="263" spans="1:13">
      <c r="A263" s="267">
        <v>255</v>
      </c>
      <c r="B263" s="276" t="s">
        <v>436</v>
      </c>
      <c r="C263" s="277">
        <v>2580.6999999999998</v>
      </c>
      <c r="D263" s="278">
        <v>2588.6666666666665</v>
      </c>
      <c r="E263" s="278">
        <v>2538.333333333333</v>
      </c>
      <c r="F263" s="278">
        <v>2495.9666666666667</v>
      </c>
      <c r="G263" s="278">
        <v>2445.6333333333332</v>
      </c>
      <c r="H263" s="278">
        <v>2631.0333333333328</v>
      </c>
      <c r="I263" s="278">
        <v>2681.3666666666659</v>
      </c>
      <c r="J263" s="278">
        <v>2723.7333333333327</v>
      </c>
      <c r="K263" s="276">
        <v>2639</v>
      </c>
      <c r="L263" s="276">
        <v>2546.3000000000002</v>
      </c>
      <c r="M263" s="276">
        <v>0.36498999999999998</v>
      </c>
    </row>
    <row r="264" spans="1:13">
      <c r="A264" s="267">
        <v>256</v>
      </c>
      <c r="B264" s="276" t="s">
        <v>433</v>
      </c>
      <c r="C264" s="277">
        <v>76.3</v>
      </c>
      <c r="D264" s="278">
        <v>77.2</v>
      </c>
      <c r="E264" s="278">
        <v>74.7</v>
      </c>
      <c r="F264" s="278">
        <v>73.099999999999994</v>
      </c>
      <c r="G264" s="278">
        <v>70.599999999999994</v>
      </c>
      <c r="H264" s="278">
        <v>78.800000000000011</v>
      </c>
      <c r="I264" s="278">
        <v>81.300000000000011</v>
      </c>
      <c r="J264" s="278">
        <v>82.90000000000002</v>
      </c>
      <c r="K264" s="276">
        <v>79.7</v>
      </c>
      <c r="L264" s="276">
        <v>75.599999999999994</v>
      </c>
      <c r="M264" s="276">
        <v>13.70304</v>
      </c>
    </row>
    <row r="265" spans="1:13">
      <c r="A265" s="267">
        <v>257</v>
      </c>
      <c r="B265" s="276" t="s">
        <v>129</v>
      </c>
      <c r="C265" s="277">
        <v>259.39999999999998</v>
      </c>
      <c r="D265" s="278">
        <v>262.76666666666665</v>
      </c>
      <c r="E265" s="278">
        <v>254.43333333333328</v>
      </c>
      <c r="F265" s="278">
        <v>249.46666666666664</v>
      </c>
      <c r="G265" s="278">
        <v>241.13333333333327</v>
      </c>
      <c r="H265" s="278">
        <v>267.73333333333329</v>
      </c>
      <c r="I265" s="278">
        <v>276.06666666666666</v>
      </c>
      <c r="J265" s="278">
        <v>281.0333333333333</v>
      </c>
      <c r="K265" s="276">
        <v>271.10000000000002</v>
      </c>
      <c r="L265" s="276">
        <v>257.8</v>
      </c>
      <c r="M265" s="276">
        <v>84.28134</v>
      </c>
    </row>
    <row r="266" spans="1:13">
      <c r="A266" s="267">
        <v>258</v>
      </c>
      <c r="B266" s="276" t="s">
        <v>423</v>
      </c>
      <c r="C266" s="277">
        <v>1910.75</v>
      </c>
      <c r="D266" s="278">
        <v>1916.1000000000001</v>
      </c>
      <c r="E266" s="278">
        <v>1894.9000000000003</v>
      </c>
      <c r="F266" s="278">
        <v>1879.0500000000002</v>
      </c>
      <c r="G266" s="278">
        <v>1857.8500000000004</v>
      </c>
      <c r="H266" s="278">
        <v>1931.9500000000003</v>
      </c>
      <c r="I266" s="278">
        <v>1953.15</v>
      </c>
      <c r="J266" s="278">
        <v>1969.0000000000002</v>
      </c>
      <c r="K266" s="276">
        <v>1937.3</v>
      </c>
      <c r="L266" s="276">
        <v>1900.25</v>
      </c>
      <c r="M266" s="276">
        <v>1.1968700000000001</v>
      </c>
    </row>
    <row r="267" spans="1:13">
      <c r="A267" s="267">
        <v>259</v>
      </c>
      <c r="B267" s="276" t="s">
        <v>424</v>
      </c>
      <c r="C267" s="277">
        <v>333.4</v>
      </c>
      <c r="D267" s="278">
        <v>335.43333333333334</v>
      </c>
      <c r="E267" s="278">
        <v>330.01666666666665</v>
      </c>
      <c r="F267" s="278">
        <v>326.63333333333333</v>
      </c>
      <c r="G267" s="278">
        <v>321.21666666666664</v>
      </c>
      <c r="H267" s="278">
        <v>338.81666666666666</v>
      </c>
      <c r="I267" s="278">
        <v>344.23333333333329</v>
      </c>
      <c r="J267" s="278">
        <v>347.61666666666667</v>
      </c>
      <c r="K267" s="276">
        <v>340.85</v>
      </c>
      <c r="L267" s="276">
        <v>332.05</v>
      </c>
      <c r="M267" s="276">
        <v>1.2980100000000001</v>
      </c>
    </row>
    <row r="268" spans="1:13">
      <c r="A268" s="267">
        <v>260</v>
      </c>
      <c r="B268" s="276" t="s">
        <v>425</v>
      </c>
      <c r="C268" s="277">
        <v>105.6</v>
      </c>
      <c r="D268" s="278">
        <v>105.91666666666667</v>
      </c>
      <c r="E268" s="278">
        <v>104.18333333333334</v>
      </c>
      <c r="F268" s="278">
        <v>102.76666666666667</v>
      </c>
      <c r="G268" s="278">
        <v>101.03333333333333</v>
      </c>
      <c r="H268" s="278">
        <v>107.33333333333334</v>
      </c>
      <c r="I268" s="278">
        <v>109.06666666666666</v>
      </c>
      <c r="J268" s="278">
        <v>110.48333333333335</v>
      </c>
      <c r="K268" s="276">
        <v>107.65</v>
      </c>
      <c r="L268" s="276">
        <v>104.5</v>
      </c>
      <c r="M268" s="276">
        <v>6.99308</v>
      </c>
    </row>
    <row r="269" spans="1:13">
      <c r="A269" s="267">
        <v>261</v>
      </c>
      <c r="B269" s="276" t="s">
        <v>426</v>
      </c>
      <c r="C269" s="277">
        <v>73.8</v>
      </c>
      <c r="D269" s="278">
        <v>73.766666666666666</v>
      </c>
      <c r="E269" s="278">
        <v>73.033333333333331</v>
      </c>
      <c r="F269" s="278">
        <v>72.266666666666666</v>
      </c>
      <c r="G269" s="278">
        <v>71.533333333333331</v>
      </c>
      <c r="H269" s="278">
        <v>74.533333333333331</v>
      </c>
      <c r="I269" s="278">
        <v>75.266666666666652</v>
      </c>
      <c r="J269" s="278">
        <v>76.033333333333331</v>
      </c>
      <c r="K269" s="276">
        <v>74.5</v>
      </c>
      <c r="L269" s="276">
        <v>73</v>
      </c>
      <c r="M269" s="276">
        <v>8.6399600000000003</v>
      </c>
    </row>
    <row r="270" spans="1:13">
      <c r="A270" s="267">
        <v>262</v>
      </c>
      <c r="B270" s="276" t="s">
        <v>427</v>
      </c>
      <c r="C270" s="277">
        <v>83.6</v>
      </c>
      <c r="D270" s="278">
        <v>84.1</v>
      </c>
      <c r="E270" s="278">
        <v>82.6</v>
      </c>
      <c r="F270" s="278">
        <v>81.599999999999994</v>
      </c>
      <c r="G270" s="278">
        <v>80.099999999999994</v>
      </c>
      <c r="H270" s="278">
        <v>85.1</v>
      </c>
      <c r="I270" s="278">
        <v>86.6</v>
      </c>
      <c r="J270" s="278">
        <v>87.6</v>
      </c>
      <c r="K270" s="276">
        <v>85.6</v>
      </c>
      <c r="L270" s="276">
        <v>83.1</v>
      </c>
      <c r="M270" s="276">
        <v>15.24611</v>
      </c>
    </row>
    <row r="271" spans="1:13">
      <c r="A271" s="267">
        <v>263</v>
      </c>
      <c r="B271" s="276" t="s">
        <v>435</v>
      </c>
      <c r="C271" s="277">
        <v>80.150000000000006</v>
      </c>
      <c r="D271" s="278">
        <v>81.61666666666666</v>
      </c>
      <c r="E271" s="278">
        <v>77.883333333333326</v>
      </c>
      <c r="F271" s="278">
        <v>75.61666666666666</v>
      </c>
      <c r="G271" s="278">
        <v>71.883333333333326</v>
      </c>
      <c r="H271" s="278">
        <v>83.883333333333326</v>
      </c>
      <c r="I271" s="278">
        <v>87.616666666666646</v>
      </c>
      <c r="J271" s="278">
        <v>89.883333333333326</v>
      </c>
      <c r="K271" s="276">
        <v>85.35</v>
      </c>
      <c r="L271" s="276">
        <v>79.349999999999994</v>
      </c>
      <c r="M271" s="276">
        <v>39.591160000000002</v>
      </c>
    </row>
    <row r="272" spans="1:13">
      <c r="A272" s="267">
        <v>264</v>
      </c>
      <c r="B272" s="276" t="s">
        <v>434</v>
      </c>
      <c r="C272" s="277">
        <v>147.94999999999999</v>
      </c>
      <c r="D272" s="278">
        <v>150.56666666666666</v>
      </c>
      <c r="E272" s="278">
        <v>143.38333333333333</v>
      </c>
      <c r="F272" s="278">
        <v>138.81666666666666</v>
      </c>
      <c r="G272" s="278">
        <v>131.63333333333333</v>
      </c>
      <c r="H272" s="278">
        <v>155.13333333333333</v>
      </c>
      <c r="I272" s="278">
        <v>162.31666666666666</v>
      </c>
      <c r="J272" s="278">
        <v>166.88333333333333</v>
      </c>
      <c r="K272" s="276">
        <v>157.75</v>
      </c>
      <c r="L272" s="276">
        <v>146</v>
      </c>
      <c r="M272" s="276">
        <v>6.7872000000000003</v>
      </c>
    </row>
    <row r="273" spans="1:13">
      <c r="A273" s="267">
        <v>265</v>
      </c>
      <c r="B273" s="276" t="s">
        <v>263</v>
      </c>
      <c r="C273" s="277">
        <v>68.400000000000006</v>
      </c>
      <c r="D273" s="278">
        <v>68.800000000000011</v>
      </c>
      <c r="E273" s="278">
        <v>67.65000000000002</v>
      </c>
      <c r="F273" s="278">
        <v>66.900000000000006</v>
      </c>
      <c r="G273" s="278">
        <v>65.750000000000014</v>
      </c>
      <c r="H273" s="278">
        <v>69.550000000000026</v>
      </c>
      <c r="I273" s="278">
        <v>70.7</v>
      </c>
      <c r="J273" s="278">
        <v>71.450000000000031</v>
      </c>
      <c r="K273" s="276">
        <v>69.95</v>
      </c>
      <c r="L273" s="276">
        <v>68.05</v>
      </c>
      <c r="M273" s="276">
        <v>9.5878300000000003</v>
      </c>
    </row>
    <row r="274" spans="1:13">
      <c r="A274" s="267">
        <v>266</v>
      </c>
      <c r="B274" s="276" t="s">
        <v>130</v>
      </c>
      <c r="C274" s="277">
        <v>381.8</v>
      </c>
      <c r="D274" s="278">
        <v>383.18333333333339</v>
      </c>
      <c r="E274" s="278">
        <v>376.71666666666681</v>
      </c>
      <c r="F274" s="278">
        <v>371.63333333333344</v>
      </c>
      <c r="G274" s="278">
        <v>365.16666666666686</v>
      </c>
      <c r="H274" s="278">
        <v>388.26666666666677</v>
      </c>
      <c r="I274" s="278">
        <v>394.73333333333335</v>
      </c>
      <c r="J274" s="278">
        <v>399.81666666666672</v>
      </c>
      <c r="K274" s="276">
        <v>389.65</v>
      </c>
      <c r="L274" s="276">
        <v>378.1</v>
      </c>
      <c r="M274" s="276">
        <v>81.446399999999997</v>
      </c>
    </row>
    <row r="275" spans="1:13">
      <c r="A275" s="267">
        <v>267</v>
      </c>
      <c r="B275" s="276" t="s">
        <v>264</v>
      </c>
      <c r="C275" s="277">
        <v>849.25</v>
      </c>
      <c r="D275" s="278">
        <v>863.05000000000007</v>
      </c>
      <c r="E275" s="278">
        <v>828.20000000000016</v>
      </c>
      <c r="F275" s="278">
        <v>807.15000000000009</v>
      </c>
      <c r="G275" s="278">
        <v>772.30000000000018</v>
      </c>
      <c r="H275" s="278">
        <v>884.10000000000014</v>
      </c>
      <c r="I275" s="278">
        <v>918.95</v>
      </c>
      <c r="J275" s="278">
        <v>940.00000000000011</v>
      </c>
      <c r="K275" s="276">
        <v>897.9</v>
      </c>
      <c r="L275" s="276">
        <v>842</v>
      </c>
      <c r="M275" s="276">
        <v>7.8269500000000001</v>
      </c>
    </row>
    <row r="276" spans="1:13">
      <c r="A276" s="267">
        <v>268</v>
      </c>
      <c r="B276" s="276" t="s">
        <v>131</v>
      </c>
      <c r="C276" s="277">
        <v>2703.1</v>
      </c>
      <c r="D276" s="278">
        <v>2715.0666666666671</v>
      </c>
      <c r="E276" s="278">
        <v>2678.1333333333341</v>
      </c>
      <c r="F276" s="278">
        <v>2653.166666666667</v>
      </c>
      <c r="G276" s="278">
        <v>2616.233333333334</v>
      </c>
      <c r="H276" s="278">
        <v>2740.0333333333342</v>
      </c>
      <c r="I276" s="278">
        <v>2776.9666666666676</v>
      </c>
      <c r="J276" s="278">
        <v>2801.9333333333343</v>
      </c>
      <c r="K276" s="276">
        <v>2752</v>
      </c>
      <c r="L276" s="276">
        <v>2690.1</v>
      </c>
      <c r="M276" s="276">
        <v>6.6306599999999998</v>
      </c>
    </row>
    <row r="277" spans="1:13">
      <c r="A277" s="267">
        <v>269</v>
      </c>
      <c r="B277" s="276" t="s">
        <v>132</v>
      </c>
      <c r="C277" s="277">
        <v>611.20000000000005</v>
      </c>
      <c r="D277" s="278">
        <v>614.56666666666672</v>
      </c>
      <c r="E277" s="278">
        <v>602.53333333333342</v>
      </c>
      <c r="F277" s="278">
        <v>593.86666666666667</v>
      </c>
      <c r="G277" s="278">
        <v>581.83333333333337</v>
      </c>
      <c r="H277" s="278">
        <v>623.23333333333346</v>
      </c>
      <c r="I277" s="278">
        <v>635.26666666666677</v>
      </c>
      <c r="J277" s="278">
        <v>643.93333333333351</v>
      </c>
      <c r="K277" s="276">
        <v>626.6</v>
      </c>
      <c r="L277" s="276">
        <v>605.9</v>
      </c>
      <c r="M277" s="276">
        <v>4.9157900000000003</v>
      </c>
    </row>
    <row r="278" spans="1:13">
      <c r="A278" s="267">
        <v>270</v>
      </c>
      <c r="B278" s="276" t="s">
        <v>437</v>
      </c>
      <c r="C278" s="277">
        <v>147.80000000000001</v>
      </c>
      <c r="D278" s="278">
        <v>148.93333333333334</v>
      </c>
      <c r="E278" s="278">
        <v>145.36666666666667</v>
      </c>
      <c r="F278" s="278">
        <v>142.93333333333334</v>
      </c>
      <c r="G278" s="278">
        <v>139.36666666666667</v>
      </c>
      <c r="H278" s="278">
        <v>151.36666666666667</v>
      </c>
      <c r="I278" s="278">
        <v>154.93333333333334</v>
      </c>
      <c r="J278" s="278">
        <v>157.36666666666667</v>
      </c>
      <c r="K278" s="276">
        <v>152.5</v>
      </c>
      <c r="L278" s="276">
        <v>146.5</v>
      </c>
      <c r="M278" s="276">
        <v>5.8911600000000002</v>
      </c>
    </row>
    <row r="279" spans="1:13">
      <c r="A279" s="267">
        <v>271</v>
      </c>
      <c r="B279" s="276" t="s">
        <v>443</v>
      </c>
      <c r="C279" s="277">
        <v>690.05</v>
      </c>
      <c r="D279" s="278">
        <v>695.75</v>
      </c>
      <c r="E279" s="278">
        <v>679.5</v>
      </c>
      <c r="F279" s="278">
        <v>668.95</v>
      </c>
      <c r="G279" s="278">
        <v>652.70000000000005</v>
      </c>
      <c r="H279" s="278">
        <v>706.3</v>
      </c>
      <c r="I279" s="278">
        <v>722.55</v>
      </c>
      <c r="J279" s="278">
        <v>733.09999999999991</v>
      </c>
      <c r="K279" s="276">
        <v>712</v>
      </c>
      <c r="L279" s="276">
        <v>685.2</v>
      </c>
      <c r="M279" s="276">
        <v>6.2206700000000001</v>
      </c>
    </row>
    <row r="280" spans="1:13">
      <c r="A280" s="267">
        <v>272</v>
      </c>
      <c r="B280" s="276" t="s">
        <v>444</v>
      </c>
      <c r="C280" s="277">
        <v>308</v>
      </c>
      <c r="D280" s="278">
        <v>307.58333333333331</v>
      </c>
      <c r="E280" s="278">
        <v>303.36666666666662</v>
      </c>
      <c r="F280" s="278">
        <v>298.73333333333329</v>
      </c>
      <c r="G280" s="278">
        <v>294.51666666666659</v>
      </c>
      <c r="H280" s="278">
        <v>312.21666666666664</v>
      </c>
      <c r="I280" s="278">
        <v>316.43333333333334</v>
      </c>
      <c r="J280" s="278">
        <v>321.06666666666666</v>
      </c>
      <c r="K280" s="276">
        <v>311.8</v>
      </c>
      <c r="L280" s="276">
        <v>302.95</v>
      </c>
      <c r="M280" s="276">
        <v>2.5927799999999999</v>
      </c>
    </row>
    <row r="281" spans="1:13">
      <c r="A281" s="267">
        <v>273</v>
      </c>
      <c r="B281" s="276" t="s">
        <v>445</v>
      </c>
      <c r="C281" s="277">
        <v>576.6</v>
      </c>
      <c r="D281" s="278">
        <v>574.69999999999993</v>
      </c>
      <c r="E281" s="278">
        <v>567.39999999999986</v>
      </c>
      <c r="F281" s="278">
        <v>558.19999999999993</v>
      </c>
      <c r="G281" s="278">
        <v>550.89999999999986</v>
      </c>
      <c r="H281" s="278">
        <v>583.89999999999986</v>
      </c>
      <c r="I281" s="278">
        <v>591.19999999999982</v>
      </c>
      <c r="J281" s="278">
        <v>600.39999999999986</v>
      </c>
      <c r="K281" s="276">
        <v>582</v>
      </c>
      <c r="L281" s="276">
        <v>565.5</v>
      </c>
      <c r="M281" s="276">
        <v>1.79549</v>
      </c>
    </row>
    <row r="282" spans="1:13">
      <c r="A282" s="267">
        <v>274</v>
      </c>
      <c r="B282" s="276" t="s">
        <v>447</v>
      </c>
      <c r="C282" s="277">
        <v>46</v>
      </c>
      <c r="D282" s="278">
        <v>46</v>
      </c>
      <c r="E282" s="278">
        <v>45.3</v>
      </c>
      <c r="F282" s="278">
        <v>44.599999999999994</v>
      </c>
      <c r="G282" s="278">
        <v>43.899999999999991</v>
      </c>
      <c r="H282" s="278">
        <v>46.7</v>
      </c>
      <c r="I282" s="278">
        <v>47.400000000000006</v>
      </c>
      <c r="J282" s="278">
        <v>48.100000000000009</v>
      </c>
      <c r="K282" s="276">
        <v>46.7</v>
      </c>
      <c r="L282" s="276">
        <v>45.3</v>
      </c>
      <c r="M282" s="276">
        <v>17.905110000000001</v>
      </c>
    </row>
    <row r="283" spans="1:13">
      <c r="A283" s="267">
        <v>275</v>
      </c>
      <c r="B283" s="276" t="s">
        <v>449</v>
      </c>
      <c r="C283" s="277">
        <v>369.05</v>
      </c>
      <c r="D283" s="278">
        <v>370.11666666666662</v>
      </c>
      <c r="E283" s="278">
        <v>366.93333333333322</v>
      </c>
      <c r="F283" s="278">
        <v>364.81666666666661</v>
      </c>
      <c r="G283" s="278">
        <v>361.63333333333321</v>
      </c>
      <c r="H283" s="278">
        <v>372.23333333333323</v>
      </c>
      <c r="I283" s="278">
        <v>375.41666666666663</v>
      </c>
      <c r="J283" s="278">
        <v>377.53333333333325</v>
      </c>
      <c r="K283" s="276">
        <v>373.3</v>
      </c>
      <c r="L283" s="276">
        <v>368</v>
      </c>
      <c r="M283" s="276">
        <v>1.09033</v>
      </c>
    </row>
    <row r="284" spans="1:13">
      <c r="A284" s="267">
        <v>276</v>
      </c>
      <c r="B284" s="276" t="s">
        <v>439</v>
      </c>
      <c r="C284" s="277">
        <v>483.75</v>
      </c>
      <c r="D284" s="278">
        <v>484.25</v>
      </c>
      <c r="E284" s="278">
        <v>478.5</v>
      </c>
      <c r="F284" s="278">
        <v>473.25</v>
      </c>
      <c r="G284" s="278">
        <v>467.5</v>
      </c>
      <c r="H284" s="278">
        <v>489.5</v>
      </c>
      <c r="I284" s="278">
        <v>495.25</v>
      </c>
      <c r="J284" s="278">
        <v>500.5</v>
      </c>
      <c r="K284" s="276">
        <v>490</v>
      </c>
      <c r="L284" s="276">
        <v>479</v>
      </c>
      <c r="M284" s="276">
        <v>1.83267</v>
      </c>
    </row>
    <row r="285" spans="1:13">
      <c r="A285" s="267">
        <v>277</v>
      </c>
      <c r="B285" s="276" t="s">
        <v>440</v>
      </c>
      <c r="C285" s="277">
        <v>328.55</v>
      </c>
      <c r="D285" s="278">
        <v>330.03333333333336</v>
      </c>
      <c r="E285" s="278">
        <v>325.66666666666674</v>
      </c>
      <c r="F285" s="278">
        <v>322.78333333333336</v>
      </c>
      <c r="G285" s="278">
        <v>318.41666666666674</v>
      </c>
      <c r="H285" s="278">
        <v>332.91666666666674</v>
      </c>
      <c r="I285" s="278">
        <v>337.28333333333342</v>
      </c>
      <c r="J285" s="278">
        <v>340.16666666666674</v>
      </c>
      <c r="K285" s="276">
        <v>334.4</v>
      </c>
      <c r="L285" s="276">
        <v>327.14999999999998</v>
      </c>
      <c r="M285" s="276">
        <v>1.1421699999999999</v>
      </c>
    </row>
    <row r="286" spans="1:13">
      <c r="A286" s="267">
        <v>278</v>
      </c>
      <c r="B286" s="276" t="s">
        <v>451</v>
      </c>
      <c r="C286" s="277">
        <v>236.75</v>
      </c>
      <c r="D286" s="278">
        <v>238.65</v>
      </c>
      <c r="E286" s="278">
        <v>232.3</v>
      </c>
      <c r="F286" s="278">
        <v>227.85</v>
      </c>
      <c r="G286" s="278">
        <v>221.5</v>
      </c>
      <c r="H286" s="278">
        <v>243.10000000000002</v>
      </c>
      <c r="I286" s="278">
        <v>249.45</v>
      </c>
      <c r="J286" s="278">
        <v>253.90000000000003</v>
      </c>
      <c r="K286" s="276">
        <v>245</v>
      </c>
      <c r="L286" s="276">
        <v>234.2</v>
      </c>
      <c r="M286" s="276">
        <v>0.86290999999999995</v>
      </c>
    </row>
    <row r="287" spans="1:13">
      <c r="A287" s="267">
        <v>279</v>
      </c>
      <c r="B287" s="276" t="s">
        <v>133</v>
      </c>
      <c r="C287" s="277">
        <v>1999.3</v>
      </c>
      <c r="D287" s="278">
        <v>1999.7666666666667</v>
      </c>
      <c r="E287" s="278">
        <v>1982.5333333333333</v>
      </c>
      <c r="F287" s="278">
        <v>1965.7666666666667</v>
      </c>
      <c r="G287" s="278">
        <v>1948.5333333333333</v>
      </c>
      <c r="H287" s="278">
        <v>2016.5333333333333</v>
      </c>
      <c r="I287" s="278">
        <v>2033.7666666666664</v>
      </c>
      <c r="J287" s="278">
        <v>2050.5333333333333</v>
      </c>
      <c r="K287" s="276">
        <v>2017</v>
      </c>
      <c r="L287" s="276">
        <v>1983</v>
      </c>
      <c r="M287" s="276">
        <v>31.528649999999999</v>
      </c>
    </row>
    <row r="288" spans="1:13">
      <c r="A288" s="267">
        <v>280</v>
      </c>
      <c r="B288" s="276" t="s">
        <v>441</v>
      </c>
      <c r="C288" s="277">
        <v>131.5</v>
      </c>
      <c r="D288" s="278">
        <v>131.26666666666665</v>
      </c>
      <c r="E288" s="278">
        <v>126.83333333333331</v>
      </c>
      <c r="F288" s="278">
        <v>122.16666666666666</v>
      </c>
      <c r="G288" s="278">
        <v>117.73333333333332</v>
      </c>
      <c r="H288" s="278">
        <v>135.93333333333331</v>
      </c>
      <c r="I288" s="278">
        <v>140.36666666666665</v>
      </c>
      <c r="J288" s="278">
        <v>145.0333333333333</v>
      </c>
      <c r="K288" s="276">
        <v>135.69999999999999</v>
      </c>
      <c r="L288" s="276">
        <v>126.6</v>
      </c>
      <c r="M288" s="276">
        <v>27.320530000000002</v>
      </c>
    </row>
    <row r="289" spans="1:13">
      <c r="A289" s="267">
        <v>281</v>
      </c>
      <c r="B289" s="276" t="s">
        <v>438</v>
      </c>
      <c r="C289" s="277">
        <v>872.45</v>
      </c>
      <c r="D289" s="278">
        <v>870.81666666666661</v>
      </c>
      <c r="E289" s="278">
        <v>851.63333333333321</v>
      </c>
      <c r="F289" s="278">
        <v>830.81666666666661</v>
      </c>
      <c r="G289" s="278">
        <v>811.63333333333321</v>
      </c>
      <c r="H289" s="278">
        <v>891.63333333333321</v>
      </c>
      <c r="I289" s="278">
        <v>910.81666666666661</v>
      </c>
      <c r="J289" s="278">
        <v>931.63333333333321</v>
      </c>
      <c r="K289" s="276">
        <v>890</v>
      </c>
      <c r="L289" s="276">
        <v>850</v>
      </c>
      <c r="M289" s="276">
        <v>0.31020999999999999</v>
      </c>
    </row>
    <row r="290" spans="1:13">
      <c r="A290" s="267">
        <v>282</v>
      </c>
      <c r="B290" s="276" t="s">
        <v>442</v>
      </c>
      <c r="C290" s="277">
        <v>250</v>
      </c>
      <c r="D290" s="278">
        <v>250.29999999999998</v>
      </c>
      <c r="E290" s="278">
        <v>245.34999999999997</v>
      </c>
      <c r="F290" s="278">
        <v>240.7</v>
      </c>
      <c r="G290" s="278">
        <v>235.74999999999997</v>
      </c>
      <c r="H290" s="278">
        <v>254.94999999999996</v>
      </c>
      <c r="I290" s="278">
        <v>259.89999999999998</v>
      </c>
      <c r="J290" s="278">
        <v>264.54999999999995</v>
      </c>
      <c r="K290" s="276">
        <v>255.25</v>
      </c>
      <c r="L290" s="276">
        <v>245.65</v>
      </c>
      <c r="M290" s="276">
        <v>4.5872000000000002</v>
      </c>
    </row>
    <row r="291" spans="1:13">
      <c r="A291" s="267">
        <v>283</v>
      </c>
      <c r="B291" s="276" t="s">
        <v>1830</v>
      </c>
      <c r="C291" s="277">
        <v>648.29999999999995</v>
      </c>
      <c r="D291" s="278">
        <v>646</v>
      </c>
      <c r="E291" s="278">
        <v>637.75</v>
      </c>
      <c r="F291" s="278">
        <v>627.20000000000005</v>
      </c>
      <c r="G291" s="278">
        <v>618.95000000000005</v>
      </c>
      <c r="H291" s="278">
        <v>656.55</v>
      </c>
      <c r="I291" s="278">
        <v>664.8</v>
      </c>
      <c r="J291" s="278">
        <v>675.34999999999991</v>
      </c>
      <c r="K291" s="276">
        <v>654.25</v>
      </c>
      <c r="L291" s="276">
        <v>635.45000000000005</v>
      </c>
      <c r="M291" s="276">
        <v>0.24562</v>
      </c>
    </row>
    <row r="292" spans="1:13">
      <c r="A292" s="267">
        <v>284</v>
      </c>
      <c r="B292" s="276" t="s">
        <v>448</v>
      </c>
      <c r="C292" s="277">
        <v>528.79999999999995</v>
      </c>
      <c r="D292" s="278">
        <v>526.15</v>
      </c>
      <c r="E292" s="278">
        <v>519.29999999999995</v>
      </c>
      <c r="F292" s="278">
        <v>509.79999999999995</v>
      </c>
      <c r="G292" s="278">
        <v>502.94999999999993</v>
      </c>
      <c r="H292" s="278">
        <v>535.65</v>
      </c>
      <c r="I292" s="278">
        <v>542.50000000000011</v>
      </c>
      <c r="J292" s="278">
        <v>552</v>
      </c>
      <c r="K292" s="276">
        <v>533</v>
      </c>
      <c r="L292" s="276">
        <v>516.65</v>
      </c>
      <c r="M292" s="276">
        <v>5.8755800000000002</v>
      </c>
    </row>
    <row r="293" spans="1:13">
      <c r="A293" s="267">
        <v>285</v>
      </c>
      <c r="B293" s="276" t="s">
        <v>446</v>
      </c>
      <c r="C293" s="277">
        <v>59.3</v>
      </c>
      <c r="D293" s="278">
        <v>58.1</v>
      </c>
      <c r="E293" s="278">
        <v>56.2</v>
      </c>
      <c r="F293" s="278">
        <v>53.1</v>
      </c>
      <c r="G293" s="278">
        <v>51.2</v>
      </c>
      <c r="H293" s="278">
        <v>61.2</v>
      </c>
      <c r="I293" s="278">
        <v>63.099999999999994</v>
      </c>
      <c r="J293" s="278">
        <v>66.2</v>
      </c>
      <c r="K293" s="276">
        <v>60</v>
      </c>
      <c r="L293" s="276">
        <v>55</v>
      </c>
      <c r="M293" s="276">
        <v>120.99298</v>
      </c>
    </row>
    <row r="294" spans="1:13">
      <c r="A294" s="267">
        <v>286</v>
      </c>
      <c r="B294" s="276" t="s">
        <v>134</v>
      </c>
      <c r="C294" s="277">
        <v>93.95</v>
      </c>
      <c r="D294" s="278">
        <v>93.566666666666677</v>
      </c>
      <c r="E294" s="278">
        <v>92.28333333333336</v>
      </c>
      <c r="F294" s="278">
        <v>90.616666666666688</v>
      </c>
      <c r="G294" s="278">
        <v>89.333333333333371</v>
      </c>
      <c r="H294" s="278">
        <v>95.233333333333348</v>
      </c>
      <c r="I294" s="278">
        <v>96.51666666666668</v>
      </c>
      <c r="J294" s="278">
        <v>98.183333333333337</v>
      </c>
      <c r="K294" s="276">
        <v>94.85</v>
      </c>
      <c r="L294" s="276">
        <v>91.9</v>
      </c>
      <c r="M294" s="276">
        <v>104.85468</v>
      </c>
    </row>
    <row r="295" spans="1:13">
      <c r="A295" s="267">
        <v>287</v>
      </c>
      <c r="B295" s="276" t="s">
        <v>358</v>
      </c>
      <c r="C295" s="277">
        <v>2310.75</v>
      </c>
      <c r="D295" s="278">
        <v>2309.6833333333329</v>
      </c>
      <c r="E295" s="278">
        <v>2276.1666666666661</v>
      </c>
      <c r="F295" s="278">
        <v>2241.583333333333</v>
      </c>
      <c r="G295" s="278">
        <v>2208.0666666666662</v>
      </c>
      <c r="H295" s="278">
        <v>2344.266666666666</v>
      </c>
      <c r="I295" s="278">
        <v>2377.7833333333333</v>
      </c>
      <c r="J295" s="278">
        <v>2412.3666666666659</v>
      </c>
      <c r="K295" s="276">
        <v>2343.1999999999998</v>
      </c>
      <c r="L295" s="276">
        <v>2275.1</v>
      </c>
      <c r="M295" s="276">
        <v>1.0190900000000001</v>
      </c>
    </row>
    <row r="296" spans="1:13">
      <c r="A296" s="267">
        <v>288</v>
      </c>
      <c r="B296" s="276" t="s">
        <v>1841</v>
      </c>
      <c r="C296" s="277">
        <v>238.25</v>
      </c>
      <c r="D296" s="278">
        <v>240.41666666666666</v>
      </c>
      <c r="E296" s="278">
        <v>233.83333333333331</v>
      </c>
      <c r="F296" s="278">
        <v>229.41666666666666</v>
      </c>
      <c r="G296" s="278">
        <v>222.83333333333331</v>
      </c>
      <c r="H296" s="278">
        <v>244.83333333333331</v>
      </c>
      <c r="I296" s="278">
        <v>251.41666666666663</v>
      </c>
      <c r="J296" s="278">
        <v>255.83333333333331</v>
      </c>
      <c r="K296" s="276">
        <v>247</v>
      </c>
      <c r="L296" s="276">
        <v>236</v>
      </c>
      <c r="M296" s="276">
        <v>2.7967200000000001</v>
      </c>
    </row>
    <row r="297" spans="1:13">
      <c r="A297" s="267">
        <v>289</v>
      </c>
      <c r="B297" s="276" t="s">
        <v>454</v>
      </c>
      <c r="C297" s="277">
        <v>346.05</v>
      </c>
      <c r="D297" s="278">
        <v>345.95</v>
      </c>
      <c r="E297" s="278">
        <v>340.09999999999997</v>
      </c>
      <c r="F297" s="278">
        <v>334.15</v>
      </c>
      <c r="G297" s="278">
        <v>328.29999999999995</v>
      </c>
      <c r="H297" s="278">
        <v>351.9</v>
      </c>
      <c r="I297" s="278">
        <v>357.75</v>
      </c>
      <c r="J297" s="278">
        <v>363.7</v>
      </c>
      <c r="K297" s="276">
        <v>351.8</v>
      </c>
      <c r="L297" s="276">
        <v>340</v>
      </c>
      <c r="M297" s="276">
        <v>16.185479999999998</v>
      </c>
    </row>
    <row r="298" spans="1:13">
      <c r="A298" s="267">
        <v>290</v>
      </c>
      <c r="B298" s="276" t="s">
        <v>452</v>
      </c>
      <c r="C298" s="277">
        <v>4577.7</v>
      </c>
      <c r="D298" s="278">
        <v>4637.2333333333336</v>
      </c>
      <c r="E298" s="278">
        <v>4495.4666666666672</v>
      </c>
      <c r="F298" s="278">
        <v>4413.2333333333336</v>
      </c>
      <c r="G298" s="278">
        <v>4271.4666666666672</v>
      </c>
      <c r="H298" s="278">
        <v>4719.4666666666672</v>
      </c>
      <c r="I298" s="278">
        <v>4861.2333333333336</v>
      </c>
      <c r="J298" s="278">
        <v>4943.4666666666672</v>
      </c>
      <c r="K298" s="276">
        <v>4779</v>
      </c>
      <c r="L298" s="276">
        <v>4555</v>
      </c>
      <c r="M298" s="276">
        <v>5.8540000000000002E-2</v>
      </c>
    </row>
    <row r="299" spans="1:13">
      <c r="A299" s="267">
        <v>291</v>
      </c>
      <c r="B299" s="276" t="s">
        <v>455</v>
      </c>
      <c r="C299" s="277">
        <v>40.75</v>
      </c>
      <c r="D299" s="278">
        <v>40.583333333333336</v>
      </c>
      <c r="E299" s="278">
        <v>39.966666666666669</v>
      </c>
      <c r="F299" s="278">
        <v>39.18333333333333</v>
      </c>
      <c r="G299" s="278">
        <v>38.566666666666663</v>
      </c>
      <c r="H299" s="278">
        <v>41.366666666666674</v>
      </c>
      <c r="I299" s="278">
        <v>41.983333333333334</v>
      </c>
      <c r="J299" s="278">
        <v>42.76666666666668</v>
      </c>
      <c r="K299" s="276">
        <v>41.2</v>
      </c>
      <c r="L299" s="276">
        <v>39.799999999999997</v>
      </c>
      <c r="M299" s="276">
        <v>19.951889999999999</v>
      </c>
    </row>
    <row r="300" spans="1:13">
      <c r="A300" s="267">
        <v>292</v>
      </c>
      <c r="B300" s="276" t="s">
        <v>135</v>
      </c>
      <c r="C300" s="277">
        <v>363.4</v>
      </c>
      <c r="D300" s="278">
        <v>365.34999999999997</v>
      </c>
      <c r="E300" s="278">
        <v>359.29999999999995</v>
      </c>
      <c r="F300" s="278">
        <v>355.2</v>
      </c>
      <c r="G300" s="278">
        <v>349.15</v>
      </c>
      <c r="H300" s="278">
        <v>369.44999999999993</v>
      </c>
      <c r="I300" s="278">
        <v>375.5</v>
      </c>
      <c r="J300" s="278">
        <v>379.59999999999991</v>
      </c>
      <c r="K300" s="276">
        <v>371.4</v>
      </c>
      <c r="L300" s="276">
        <v>361.25</v>
      </c>
      <c r="M300" s="276">
        <v>30.175429999999999</v>
      </c>
    </row>
    <row r="301" spans="1:13">
      <c r="A301" s="267">
        <v>293</v>
      </c>
      <c r="B301" s="276" t="s">
        <v>456</v>
      </c>
      <c r="C301" s="277">
        <v>963.7</v>
      </c>
      <c r="D301" s="278">
        <v>968.7166666666667</v>
      </c>
      <c r="E301" s="278">
        <v>940.98333333333335</v>
      </c>
      <c r="F301" s="278">
        <v>918.26666666666665</v>
      </c>
      <c r="G301" s="278">
        <v>890.5333333333333</v>
      </c>
      <c r="H301" s="278">
        <v>991.43333333333339</v>
      </c>
      <c r="I301" s="278">
        <v>1019.1666666666667</v>
      </c>
      <c r="J301" s="278">
        <v>1041.8833333333334</v>
      </c>
      <c r="K301" s="276">
        <v>996.45</v>
      </c>
      <c r="L301" s="276">
        <v>946</v>
      </c>
      <c r="M301" s="276">
        <v>0.58855000000000002</v>
      </c>
    </row>
    <row r="302" spans="1:13">
      <c r="A302" s="267">
        <v>294</v>
      </c>
      <c r="B302" s="276" t="s">
        <v>136</v>
      </c>
      <c r="C302" s="277">
        <v>1284.8499999999999</v>
      </c>
      <c r="D302" s="278">
        <v>1282.5333333333331</v>
      </c>
      <c r="E302" s="278">
        <v>1270.0166666666662</v>
      </c>
      <c r="F302" s="278">
        <v>1255.1833333333332</v>
      </c>
      <c r="G302" s="278">
        <v>1242.6666666666663</v>
      </c>
      <c r="H302" s="278">
        <v>1297.3666666666661</v>
      </c>
      <c r="I302" s="278">
        <v>1309.883333333333</v>
      </c>
      <c r="J302" s="278">
        <v>1324.716666666666</v>
      </c>
      <c r="K302" s="276">
        <v>1295.05</v>
      </c>
      <c r="L302" s="276">
        <v>1267.7</v>
      </c>
      <c r="M302" s="276">
        <v>37.783189999999998</v>
      </c>
    </row>
    <row r="303" spans="1:13">
      <c r="A303" s="267">
        <v>295</v>
      </c>
      <c r="B303" s="276" t="s">
        <v>266</v>
      </c>
      <c r="C303" s="277">
        <v>3609.95</v>
      </c>
      <c r="D303" s="278">
        <v>3621.9500000000003</v>
      </c>
      <c r="E303" s="278">
        <v>3571.1500000000005</v>
      </c>
      <c r="F303" s="278">
        <v>3532.3500000000004</v>
      </c>
      <c r="G303" s="278">
        <v>3481.5500000000006</v>
      </c>
      <c r="H303" s="278">
        <v>3660.7500000000005</v>
      </c>
      <c r="I303" s="278">
        <v>3711.5500000000006</v>
      </c>
      <c r="J303" s="278">
        <v>3750.3500000000004</v>
      </c>
      <c r="K303" s="276">
        <v>3672.75</v>
      </c>
      <c r="L303" s="276">
        <v>3583.15</v>
      </c>
      <c r="M303" s="276">
        <v>1.53207</v>
      </c>
    </row>
    <row r="304" spans="1:13">
      <c r="A304" s="267">
        <v>296</v>
      </c>
      <c r="B304" s="276" t="s">
        <v>265</v>
      </c>
      <c r="C304" s="277">
        <v>2371.1</v>
      </c>
      <c r="D304" s="278">
        <v>2386.5500000000002</v>
      </c>
      <c r="E304" s="278">
        <v>2339.1000000000004</v>
      </c>
      <c r="F304" s="278">
        <v>2307.1000000000004</v>
      </c>
      <c r="G304" s="278">
        <v>2259.6500000000005</v>
      </c>
      <c r="H304" s="278">
        <v>2418.5500000000002</v>
      </c>
      <c r="I304" s="278">
        <v>2466</v>
      </c>
      <c r="J304" s="278">
        <v>2498</v>
      </c>
      <c r="K304" s="276">
        <v>2434</v>
      </c>
      <c r="L304" s="276">
        <v>2354.5500000000002</v>
      </c>
      <c r="M304" s="276">
        <v>1.7544</v>
      </c>
    </row>
    <row r="305" spans="1:13">
      <c r="A305" s="267">
        <v>297</v>
      </c>
      <c r="B305" s="276" t="s">
        <v>137</v>
      </c>
      <c r="C305" s="277">
        <v>977.25</v>
      </c>
      <c r="D305" s="278">
        <v>980.18333333333339</v>
      </c>
      <c r="E305" s="278">
        <v>967.56666666666683</v>
      </c>
      <c r="F305" s="278">
        <v>957.88333333333344</v>
      </c>
      <c r="G305" s="278">
        <v>945.26666666666688</v>
      </c>
      <c r="H305" s="278">
        <v>989.86666666666679</v>
      </c>
      <c r="I305" s="278">
        <v>1002.4833333333333</v>
      </c>
      <c r="J305" s="278">
        <v>1012.1666666666667</v>
      </c>
      <c r="K305" s="276">
        <v>992.8</v>
      </c>
      <c r="L305" s="276">
        <v>970.5</v>
      </c>
      <c r="M305" s="276">
        <v>21.22259</v>
      </c>
    </row>
    <row r="306" spans="1:13">
      <c r="A306" s="267">
        <v>298</v>
      </c>
      <c r="B306" s="276" t="s">
        <v>457</v>
      </c>
      <c r="C306" s="277">
        <v>1668.3</v>
      </c>
      <c r="D306" s="278">
        <v>1678.75</v>
      </c>
      <c r="E306" s="278">
        <v>1634.5</v>
      </c>
      <c r="F306" s="278">
        <v>1600.7</v>
      </c>
      <c r="G306" s="278">
        <v>1556.45</v>
      </c>
      <c r="H306" s="278">
        <v>1712.55</v>
      </c>
      <c r="I306" s="278">
        <v>1756.8</v>
      </c>
      <c r="J306" s="278">
        <v>1790.6</v>
      </c>
      <c r="K306" s="276">
        <v>1723</v>
      </c>
      <c r="L306" s="276">
        <v>1644.95</v>
      </c>
      <c r="M306" s="276">
        <v>1.11511</v>
      </c>
    </row>
    <row r="307" spans="1:13">
      <c r="A307" s="267">
        <v>299</v>
      </c>
      <c r="B307" s="276" t="s">
        <v>138</v>
      </c>
      <c r="C307" s="277">
        <v>707.05</v>
      </c>
      <c r="D307" s="278">
        <v>709.35</v>
      </c>
      <c r="E307" s="278">
        <v>701.7</v>
      </c>
      <c r="F307" s="278">
        <v>696.35</v>
      </c>
      <c r="G307" s="278">
        <v>688.7</v>
      </c>
      <c r="H307" s="278">
        <v>714.7</v>
      </c>
      <c r="I307" s="278">
        <v>722.34999999999991</v>
      </c>
      <c r="J307" s="278">
        <v>727.7</v>
      </c>
      <c r="K307" s="276">
        <v>717</v>
      </c>
      <c r="L307" s="276">
        <v>704</v>
      </c>
      <c r="M307" s="276">
        <v>28.088200000000001</v>
      </c>
    </row>
    <row r="308" spans="1:13">
      <c r="A308" s="267">
        <v>300</v>
      </c>
      <c r="B308" s="276" t="s">
        <v>139</v>
      </c>
      <c r="C308" s="277">
        <v>174.7</v>
      </c>
      <c r="D308" s="278">
        <v>174.44999999999996</v>
      </c>
      <c r="E308" s="278">
        <v>171.94999999999993</v>
      </c>
      <c r="F308" s="278">
        <v>169.19999999999996</v>
      </c>
      <c r="G308" s="278">
        <v>166.69999999999993</v>
      </c>
      <c r="H308" s="278">
        <v>177.19999999999993</v>
      </c>
      <c r="I308" s="278">
        <v>179.7</v>
      </c>
      <c r="J308" s="278">
        <v>182.44999999999993</v>
      </c>
      <c r="K308" s="276">
        <v>176.95</v>
      </c>
      <c r="L308" s="276">
        <v>171.7</v>
      </c>
      <c r="M308" s="276">
        <v>54.007980000000003</v>
      </c>
    </row>
    <row r="309" spans="1:13">
      <c r="A309" s="267">
        <v>301</v>
      </c>
      <c r="B309" s="276" t="s">
        <v>319</v>
      </c>
      <c r="C309" s="277">
        <v>13.15</v>
      </c>
      <c r="D309" s="278">
        <v>13.233333333333334</v>
      </c>
      <c r="E309" s="278">
        <v>13.016666666666669</v>
      </c>
      <c r="F309" s="278">
        <v>12.883333333333335</v>
      </c>
      <c r="G309" s="278">
        <v>12.66666666666667</v>
      </c>
      <c r="H309" s="278">
        <v>13.366666666666669</v>
      </c>
      <c r="I309" s="278">
        <v>13.583333333333334</v>
      </c>
      <c r="J309" s="278">
        <v>13.716666666666669</v>
      </c>
      <c r="K309" s="276">
        <v>13.45</v>
      </c>
      <c r="L309" s="276">
        <v>13.1</v>
      </c>
      <c r="M309" s="276">
        <v>19.541090000000001</v>
      </c>
    </row>
    <row r="310" spans="1:13">
      <c r="A310" s="267">
        <v>302</v>
      </c>
      <c r="B310" s="276" t="s">
        <v>464</v>
      </c>
      <c r="C310" s="277">
        <v>170.1</v>
      </c>
      <c r="D310" s="278">
        <v>170.11666666666667</v>
      </c>
      <c r="E310" s="278">
        <v>167.98333333333335</v>
      </c>
      <c r="F310" s="278">
        <v>165.86666666666667</v>
      </c>
      <c r="G310" s="278">
        <v>163.73333333333335</v>
      </c>
      <c r="H310" s="278">
        <v>172.23333333333335</v>
      </c>
      <c r="I310" s="278">
        <v>174.36666666666667</v>
      </c>
      <c r="J310" s="278">
        <v>176.48333333333335</v>
      </c>
      <c r="K310" s="276">
        <v>172.25</v>
      </c>
      <c r="L310" s="276">
        <v>168</v>
      </c>
      <c r="M310" s="276">
        <v>1.5338000000000001</v>
      </c>
    </row>
    <row r="311" spans="1:13">
      <c r="A311" s="267">
        <v>303</v>
      </c>
      <c r="B311" s="276" t="s">
        <v>466</v>
      </c>
      <c r="C311" s="277">
        <v>418</v>
      </c>
      <c r="D311" s="278">
        <v>417.73333333333329</v>
      </c>
      <c r="E311" s="278">
        <v>414.66666666666657</v>
      </c>
      <c r="F311" s="278">
        <v>411.33333333333326</v>
      </c>
      <c r="G311" s="278">
        <v>408.26666666666654</v>
      </c>
      <c r="H311" s="278">
        <v>421.06666666666661</v>
      </c>
      <c r="I311" s="278">
        <v>424.13333333333333</v>
      </c>
      <c r="J311" s="278">
        <v>427.46666666666664</v>
      </c>
      <c r="K311" s="276">
        <v>420.8</v>
      </c>
      <c r="L311" s="276">
        <v>414.4</v>
      </c>
      <c r="M311" s="276">
        <v>0.41308</v>
      </c>
    </row>
    <row r="312" spans="1:13">
      <c r="A312" s="267">
        <v>304</v>
      </c>
      <c r="B312" s="276" t="s">
        <v>462</v>
      </c>
      <c r="C312" s="277">
        <v>3774.4</v>
      </c>
      <c r="D312" s="278">
        <v>3808.1333333333337</v>
      </c>
      <c r="E312" s="278">
        <v>3716.3166666666675</v>
      </c>
      <c r="F312" s="278">
        <v>3658.233333333334</v>
      </c>
      <c r="G312" s="278">
        <v>3566.4166666666679</v>
      </c>
      <c r="H312" s="278">
        <v>3866.2166666666672</v>
      </c>
      <c r="I312" s="278">
        <v>3958.0333333333338</v>
      </c>
      <c r="J312" s="278">
        <v>4016.1166666666668</v>
      </c>
      <c r="K312" s="276">
        <v>3899.95</v>
      </c>
      <c r="L312" s="276">
        <v>3750.05</v>
      </c>
      <c r="M312" s="276">
        <v>4.3299999999999998E-2</v>
      </c>
    </row>
    <row r="313" spans="1:13">
      <c r="A313" s="267">
        <v>305</v>
      </c>
      <c r="B313" s="276" t="s">
        <v>463</v>
      </c>
      <c r="C313" s="277">
        <v>324.7</v>
      </c>
      <c r="D313" s="278">
        <v>329.21666666666664</v>
      </c>
      <c r="E313" s="278">
        <v>318.63333333333327</v>
      </c>
      <c r="F313" s="278">
        <v>312.56666666666661</v>
      </c>
      <c r="G313" s="278">
        <v>301.98333333333323</v>
      </c>
      <c r="H313" s="278">
        <v>335.2833333333333</v>
      </c>
      <c r="I313" s="278">
        <v>345.86666666666667</v>
      </c>
      <c r="J313" s="278">
        <v>351.93333333333334</v>
      </c>
      <c r="K313" s="276">
        <v>339.8</v>
      </c>
      <c r="L313" s="276">
        <v>323.14999999999998</v>
      </c>
      <c r="M313" s="276">
        <v>1.1055200000000001</v>
      </c>
    </row>
    <row r="314" spans="1:13">
      <c r="A314" s="267">
        <v>306</v>
      </c>
      <c r="B314" s="276" t="s">
        <v>140</v>
      </c>
      <c r="C314" s="277">
        <v>166.35</v>
      </c>
      <c r="D314" s="278">
        <v>166.78333333333333</v>
      </c>
      <c r="E314" s="278">
        <v>165.16666666666666</v>
      </c>
      <c r="F314" s="278">
        <v>163.98333333333332</v>
      </c>
      <c r="G314" s="278">
        <v>162.36666666666665</v>
      </c>
      <c r="H314" s="278">
        <v>167.96666666666667</v>
      </c>
      <c r="I314" s="278">
        <v>169.58333333333334</v>
      </c>
      <c r="J314" s="278">
        <v>170.76666666666668</v>
      </c>
      <c r="K314" s="276">
        <v>168.4</v>
      </c>
      <c r="L314" s="276">
        <v>165.6</v>
      </c>
      <c r="M314" s="276">
        <v>46.892359999999996</v>
      </c>
    </row>
    <row r="315" spans="1:13">
      <c r="A315" s="267">
        <v>307</v>
      </c>
      <c r="B315" s="276" t="s">
        <v>141</v>
      </c>
      <c r="C315" s="277">
        <v>407.35</v>
      </c>
      <c r="D315" s="278">
        <v>406.36666666666662</v>
      </c>
      <c r="E315" s="278">
        <v>403.48333333333323</v>
      </c>
      <c r="F315" s="278">
        <v>399.61666666666662</v>
      </c>
      <c r="G315" s="278">
        <v>396.73333333333323</v>
      </c>
      <c r="H315" s="278">
        <v>410.23333333333323</v>
      </c>
      <c r="I315" s="278">
        <v>413.11666666666656</v>
      </c>
      <c r="J315" s="278">
        <v>416.98333333333323</v>
      </c>
      <c r="K315" s="276">
        <v>409.25</v>
      </c>
      <c r="L315" s="276">
        <v>402.5</v>
      </c>
      <c r="M315" s="276">
        <v>12.50583</v>
      </c>
    </row>
    <row r="316" spans="1:13">
      <c r="A316" s="267">
        <v>308</v>
      </c>
      <c r="B316" s="276" t="s">
        <v>142</v>
      </c>
      <c r="C316" s="277">
        <v>7452.35</v>
      </c>
      <c r="D316" s="278">
        <v>7471.8833333333341</v>
      </c>
      <c r="E316" s="278">
        <v>7398.7666666666682</v>
      </c>
      <c r="F316" s="278">
        <v>7345.1833333333343</v>
      </c>
      <c r="G316" s="278">
        <v>7272.0666666666684</v>
      </c>
      <c r="H316" s="278">
        <v>7525.4666666666681</v>
      </c>
      <c r="I316" s="278">
        <v>7598.5833333333348</v>
      </c>
      <c r="J316" s="278">
        <v>7652.1666666666679</v>
      </c>
      <c r="K316" s="276">
        <v>7545</v>
      </c>
      <c r="L316" s="276">
        <v>7418.3</v>
      </c>
      <c r="M316" s="276">
        <v>5.3871900000000004</v>
      </c>
    </row>
    <row r="317" spans="1:13">
      <c r="A317" s="267">
        <v>309</v>
      </c>
      <c r="B317" s="276" t="s">
        <v>458</v>
      </c>
      <c r="C317" s="277">
        <v>936.15</v>
      </c>
      <c r="D317" s="278">
        <v>933.73333333333323</v>
      </c>
      <c r="E317" s="278">
        <v>921.46666666666647</v>
      </c>
      <c r="F317" s="278">
        <v>906.78333333333319</v>
      </c>
      <c r="G317" s="278">
        <v>894.51666666666642</v>
      </c>
      <c r="H317" s="278">
        <v>948.41666666666652</v>
      </c>
      <c r="I317" s="278">
        <v>960.68333333333317</v>
      </c>
      <c r="J317" s="278">
        <v>975.36666666666656</v>
      </c>
      <c r="K317" s="276">
        <v>946</v>
      </c>
      <c r="L317" s="276">
        <v>919.05</v>
      </c>
      <c r="M317" s="276">
        <v>0.20194000000000001</v>
      </c>
    </row>
    <row r="318" spans="1:13">
      <c r="A318" s="267">
        <v>310</v>
      </c>
      <c r="B318" s="276" t="s">
        <v>143</v>
      </c>
      <c r="C318" s="277">
        <v>570.20000000000005</v>
      </c>
      <c r="D318" s="278">
        <v>574.08333333333337</v>
      </c>
      <c r="E318" s="278">
        <v>563.4666666666667</v>
      </c>
      <c r="F318" s="278">
        <v>556.73333333333335</v>
      </c>
      <c r="G318" s="278">
        <v>546.11666666666667</v>
      </c>
      <c r="H318" s="278">
        <v>580.81666666666672</v>
      </c>
      <c r="I318" s="278">
        <v>591.43333333333328</v>
      </c>
      <c r="J318" s="278">
        <v>598.16666666666674</v>
      </c>
      <c r="K318" s="276">
        <v>584.70000000000005</v>
      </c>
      <c r="L318" s="276">
        <v>567.35</v>
      </c>
      <c r="M318" s="276">
        <v>24.242740000000001</v>
      </c>
    </row>
    <row r="319" spans="1:13">
      <c r="A319" s="267">
        <v>311</v>
      </c>
      <c r="B319" s="276" t="s">
        <v>472</v>
      </c>
      <c r="C319" s="277">
        <v>1757.7</v>
      </c>
      <c r="D319" s="278">
        <v>1750.5333333333335</v>
      </c>
      <c r="E319" s="278">
        <v>1731.166666666667</v>
      </c>
      <c r="F319" s="278">
        <v>1704.6333333333334</v>
      </c>
      <c r="G319" s="278">
        <v>1685.2666666666669</v>
      </c>
      <c r="H319" s="278">
        <v>1777.0666666666671</v>
      </c>
      <c r="I319" s="278">
        <v>1796.4333333333334</v>
      </c>
      <c r="J319" s="278">
        <v>1822.9666666666672</v>
      </c>
      <c r="K319" s="276">
        <v>1769.9</v>
      </c>
      <c r="L319" s="276">
        <v>1724</v>
      </c>
      <c r="M319" s="276">
        <v>1.2938799999999999</v>
      </c>
    </row>
    <row r="320" spans="1:13">
      <c r="A320" s="267">
        <v>312</v>
      </c>
      <c r="B320" s="276" t="s">
        <v>468</v>
      </c>
      <c r="C320" s="277">
        <v>1950.45</v>
      </c>
      <c r="D320" s="278">
        <v>1961.8500000000001</v>
      </c>
      <c r="E320" s="278">
        <v>1926.1000000000004</v>
      </c>
      <c r="F320" s="278">
        <v>1901.7500000000002</v>
      </c>
      <c r="G320" s="278">
        <v>1866.0000000000005</v>
      </c>
      <c r="H320" s="278">
        <v>1986.2000000000003</v>
      </c>
      <c r="I320" s="278">
        <v>2021.9499999999998</v>
      </c>
      <c r="J320" s="278">
        <v>2046.3000000000002</v>
      </c>
      <c r="K320" s="276">
        <v>1997.6</v>
      </c>
      <c r="L320" s="276">
        <v>1937.5</v>
      </c>
      <c r="M320" s="276">
        <v>0.48671999999999999</v>
      </c>
    </row>
    <row r="321" spans="1:13">
      <c r="A321" s="267">
        <v>313</v>
      </c>
      <c r="B321" s="276" t="s">
        <v>144</v>
      </c>
      <c r="C321" s="277">
        <v>680.3</v>
      </c>
      <c r="D321" s="278">
        <v>685.63333333333321</v>
      </c>
      <c r="E321" s="278">
        <v>673.71666666666647</v>
      </c>
      <c r="F321" s="278">
        <v>667.13333333333321</v>
      </c>
      <c r="G321" s="278">
        <v>655.21666666666647</v>
      </c>
      <c r="H321" s="278">
        <v>692.21666666666647</v>
      </c>
      <c r="I321" s="278">
        <v>704.13333333333321</v>
      </c>
      <c r="J321" s="278">
        <v>710.71666666666647</v>
      </c>
      <c r="K321" s="276">
        <v>697.55</v>
      </c>
      <c r="L321" s="276">
        <v>679.05</v>
      </c>
      <c r="M321" s="276">
        <v>14.26651</v>
      </c>
    </row>
    <row r="322" spans="1:13">
      <c r="A322" s="267">
        <v>314</v>
      </c>
      <c r="B322" s="276" t="s">
        <v>145</v>
      </c>
      <c r="C322" s="277">
        <v>1082.5999999999999</v>
      </c>
      <c r="D322" s="278">
        <v>1072.6166666666666</v>
      </c>
      <c r="E322" s="278">
        <v>1059.2333333333331</v>
      </c>
      <c r="F322" s="278">
        <v>1035.8666666666666</v>
      </c>
      <c r="G322" s="278">
        <v>1022.4833333333331</v>
      </c>
      <c r="H322" s="278">
        <v>1095.9833333333331</v>
      </c>
      <c r="I322" s="278">
        <v>1109.3666666666668</v>
      </c>
      <c r="J322" s="278">
        <v>1132.7333333333331</v>
      </c>
      <c r="K322" s="276">
        <v>1086</v>
      </c>
      <c r="L322" s="276">
        <v>1049.25</v>
      </c>
      <c r="M322" s="276">
        <v>14.68432</v>
      </c>
    </row>
    <row r="323" spans="1:13">
      <c r="A323" s="267">
        <v>315</v>
      </c>
      <c r="B323" s="276" t="s">
        <v>465</v>
      </c>
      <c r="C323" s="277">
        <v>206.45</v>
      </c>
      <c r="D323" s="278">
        <v>206.33333333333334</v>
      </c>
      <c r="E323" s="278">
        <v>204.81666666666669</v>
      </c>
      <c r="F323" s="278">
        <v>203.18333333333334</v>
      </c>
      <c r="G323" s="278">
        <v>201.66666666666669</v>
      </c>
      <c r="H323" s="278">
        <v>207.9666666666667</v>
      </c>
      <c r="I323" s="278">
        <v>209.48333333333335</v>
      </c>
      <c r="J323" s="278">
        <v>211.1166666666667</v>
      </c>
      <c r="K323" s="276">
        <v>207.85</v>
      </c>
      <c r="L323" s="276">
        <v>204.7</v>
      </c>
      <c r="M323" s="276">
        <v>0.93332999999999999</v>
      </c>
    </row>
    <row r="324" spans="1:13">
      <c r="A324" s="267">
        <v>316</v>
      </c>
      <c r="B324" s="276" t="s">
        <v>1975</v>
      </c>
      <c r="C324" s="277">
        <v>200</v>
      </c>
      <c r="D324" s="278">
        <v>201.23333333333335</v>
      </c>
      <c r="E324" s="278">
        <v>197.76666666666671</v>
      </c>
      <c r="F324" s="278">
        <v>195.53333333333336</v>
      </c>
      <c r="G324" s="278">
        <v>192.06666666666672</v>
      </c>
      <c r="H324" s="278">
        <v>203.4666666666667</v>
      </c>
      <c r="I324" s="278">
        <v>206.93333333333334</v>
      </c>
      <c r="J324" s="278">
        <v>209.16666666666669</v>
      </c>
      <c r="K324" s="276">
        <v>204.7</v>
      </c>
      <c r="L324" s="276">
        <v>199</v>
      </c>
      <c r="M324" s="276">
        <v>10.91319</v>
      </c>
    </row>
    <row r="325" spans="1:13">
      <c r="A325" s="267">
        <v>317</v>
      </c>
      <c r="B325" s="276" t="s">
        <v>469</v>
      </c>
      <c r="C325" s="277">
        <v>91.2</v>
      </c>
      <c r="D325" s="278">
        <v>92.216666666666654</v>
      </c>
      <c r="E325" s="278">
        <v>88.983333333333306</v>
      </c>
      <c r="F325" s="278">
        <v>86.766666666666652</v>
      </c>
      <c r="G325" s="278">
        <v>83.533333333333303</v>
      </c>
      <c r="H325" s="278">
        <v>94.433333333333309</v>
      </c>
      <c r="I325" s="278">
        <v>97.666666666666657</v>
      </c>
      <c r="J325" s="278">
        <v>99.883333333333312</v>
      </c>
      <c r="K325" s="276">
        <v>95.45</v>
      </c>
      <c r="L325" s="276">
        <v>90</v>
      </c>
      <c r="M325" s="276">
        <v>12.433619999999999</v>
      </c>
    </row>
    <row r="326" spans="1:13">
      <c r="A326" s="267">
        <v>318</v>
      </c>
      <c r="B326" s="276" t="s">
        <v>470</v>
      </c>
      <c r="C326" s="277">
        <v>403.6</v>
      </c>
      <c r="D326" s="278">
        <v>403.5</v>
      </c>
      <c r="E326" s="278">
        <v>397</v>
      </c>
      <c r="F326" s="278">
        <v>390.4</v>
      </c>
      <c r="G326" s="278">
        <v>383.9</v>
      </c>
      <c r="H326" s="278">
        <v>410.1</v>
      </c>
      <c r="I326" s="278">
        <v>416.6</v>
      </c>
      <c r="J326" s="278">
        <v>423.20000000000005</v>
      </c>
      <c r="K326" s="276">
        <v>410</v>
      </c>
      <c r="L326" s="276">
        <v>396.9</v>
      </c>
      <c r="M326" s="276">
        <v>0.77753000000000005</v>
      </c>
    </row>
    <row r="327" spans="1:13">
      <c r="A327" s="267">
        <v>319</v>
      </c>
      <c r="B327" s="276" t="s">
        <v>146</v>
      </c>
      <c r="C327" s="277">
        <v>1621.75</v>
      </c>
      <c r="D327" s="278">
        <v>1621.9333333333334</v>
      </c>
      <c r="E327" s="278">
        <v>1608.2166666666667</v>
      </c>
      <c r="F327" s="278">
        <v>1594.6833333333334</v>
      </c>
      <c r="G327" s="278">
        <v>1580.9666666666667</v>
      </c>
      <c r="H327" s="278">
        <v>1635.4666666666667</v>
      </c>
      <c r="I327" s="278">
        <v>1649.1833333333334</v>
      </c>
      <c r="J327" s="278">
        <v>1662.7166666666667</v>
      </c>
      <c r="K327" s="276">
        <v>1635.65</v>
      </c>
      <c r="L327" s="276">
        <v>1608.4</v>
      </c>
      <c r="M327" s="276">
        <v>9.3188399999999998</v>
      </c>
    </row>
    <row r="328" spans="1:13">
      <c r="A328" s="267">
        <v>320</v>
      </c>
      <c r="B328" s="276" t="s">
        <v>459</v>
      </c>
      <c r="C328" s="277">
        <v>25.75</v>
      </c>
      <c r="D328" s="278">
        <v>24.916666666666668</v>
      </c>
      <c r="E328" s="278">
        <v>23.433333333333337</v>
      </c>
      <c r="F328" s="278">
        <v>21.116666666666671</v>
      </c>
      <c r="G328" s="278">
        <v>19.63333333333334</v>
      </c>
      <c r="H328" s="278">
        <v>27.233333333333334</v>
      </c>
      <c r="I328" s="278">
        <v>28.716666666666661</v>
      </c>
      <c r="J328" s="278">
        <v>31.033333333333331</v>
      </c>
      <c r="K328" s="276">
        <v>26.4</v>
      </c>
      <c r="L328" s="276">
        <v>22.6</v>
      </c>
      <c r="M328" s="276">
        <v>178.75835000000001</v>
      </c>
    </row>
    <row r="329" spans="1:13">
      <c r="A329" s="267">
        <v>321</v>
      </c>
      <c r="B329" s="276" t="s">
        <v>460</v>
      </c>
      <c r="C329" s="277">
        <v>141.1</v>
      </c>
      <c r="D329" s="278">
        <v>141.35</v>
      </c>
      <c r="E329" s="278">
        <v>139.75</v>
      </c>
      <c r="F329" s="278">
        <v>138.4</v>
      </c>
      <c r="G329" s="278">
        <v>136.80000000000001</v>
      </c>
      <c r="H329" s="278">
        <v>142.69999999999999</v>
      </c>
      <c r="I329" s="278">
        <v>144.29999999999995</v>
      </c>
      <c r="J329" s="278">
        <v>145.64999999999998</v>
      </c>
      <c r="K329" s="276">
        <v>142.94999999999999</v>
      </c>
      <c r="L329" s="276">
        <v>140</v>
      </c>
      <c r="M329" s="276">
        <v>1.6778299999999999</v>
      </c>
    </row>
    <row r="330" spans="1:13">
      <c r="A330" s="267">
        <v>322</v>
      </c>
      <c r="B330" s="276" t="s">
        <v>147</v>
      </c>
      <c r="C330" s="277">
        <v>158</v>
      </c>
      <c r="D330" s="278">
        <v>158.6</v>
      </c>
      <c r="E330" s="278">
        <v>155.54999999999998</v>
      </c>
      <c r="F330" s="278">
        <v>153.1</v>
      </c>
      <c r="G330" s="278">
        <v>150.04999999999998</v>
      </c>
      <c r="H330" s="278">
        <v>161.04999999999998</v>
      </c>
      <c r="I330" s="278">
        <v>164.1</v>
      </c>
      <c r="J330" s="278">
        <v>166.54999999999998</v>
      </c>
      <c r="K330" s="276">
        <v>161.65</v>
      </c>
      <c r="L330" s="276">
        <v>156.15</v>
      </c>
      <c r="M330" s="276">
        <v>95.293360000000007</v>
      </c>
    </row>
    <row r="331" spans="1:13">
      <c r="A331" s="267">
        <v>323</v>
      </c>
      <c r="B331" s="276" t="s">
        <v>471</v>
      </c>
      <c r="C331" s="277">
        <v>605.5</v>
      </c>
      <c r="D331" s="278">
        <v>605.13333333333333</v>
      </c>
      <c r="E331" s="278">
        <v>601.26666666666665</v>
      </c>
      <c r="F331" s="278">
        <v>597.0333333333333</v>
      </c>
      <c r="G331" s="278">
        <v>593.16666666666663</v>
      </c>
      <c r="H331" s="278">
        <v>609.36666666666667</v>
      </c>
      <c r="I331" s="278">
        <v>613.23333333333323</v>
      </c>
      <c r="J331" s="278">
        <v>617.4666666666667</v>
      </c>
      <c r="K331" s="276">
        <v>609</v>
      </c>
      <c r="L331" s="276">
        <v>600.9</v>
      </c>
      <c r="M331" s="276">
        <v>0.48725000000000002</v>
      </c>
    </row>
    <row r="332" spans="1:13">
      <c r="A332" s="267">
        <v>324</v>
      </c>
      <c r="B332" s="276" t="s">
        <v>268</v>
      </c>
      <c r="C332" s="277">
        <v>1559.2</v>
      </c>
      <c r="D332" s="278">
        <v>1582.0666666666666</v>
      </c>
      <c r="E332" s="278">
        <v>1517.1333333333332</v>
      </c>
      <c r="F332" s="278">
        <v>1475.0666666666666</v>
      </c>
      <c r="G332" s="278">
        <v>1410.1333333333332</v>
      </c>
      <c r="H332" s="278">
        <v>1624.1333333333332</v>
      </c>
      <c r="I332" s="278">
        <v>1689.0666666666666</v>
      </c>
      <c r="J332" s="278">
        <v>1731.1333333333332</v>
      </c>
      <c r="K332" s="276">
        <v>1647</v>
      </c>
      <c r="L332" s="276">
        <v>1540</v>
      </c>
      <c r="M332" s="276">
        <v>4.9273499999999997</v>
      </c>
    </row>
    <row r="333" spans="1:13">
      <c r="A333" s="267">
        <v>325</v>
      </c>
      <c r="B333" s="276" t="s">
        <v>148</v>
      </c>
      <c r="C333" s="277">
        <v>75677.55</v>
      </c>
      <c r="D333" s="278">
        <v>75512.516666666663</v>
      </c>
      <c r="E333" s="278">
        <v>75025.033333333326</v>
      </c>
      <c r="F333" s="278">
        <v>74372.516666666663</v>
      </c>
      <c r="G333" s="278">
        <v>73885.033333333326</v>
      </c>
      <c r="H333" s="278">
        <v>76165.033333333326</v>
      </c>
      <c r="I333" s="278">
        <v>76652.516666666663</v>
      </c>
      <c r="J333" s="278">
        <v>77305.033333333326</v>
      </c>
      <c r="K333" s="276">
        <v>76000</v>
      </c>
      <c r="L333" s="276">
        <v>74860</v>
      </c>
      <c r="M333" s="276">
        <v>0.14693999999999999</v>
      </c>
    </row>
    <row r="334" spans="1:13">
      <c r="A334" s="267">
        <v>326</v>
      </c>
      <c r="B334" s="276" t="s">
        <v>267</v>
      </c>
      <c r="C334" s="277">
        <v>34.25</v>
      </c>
      <c r="D334" s="278">
        <v>34.35</v>
      </c>
      <c r="E334" s="278">
        <v>33.85</v>
      </c>
      <c r="F334" s="278">
        <v>33.450000000000003</v>
      </c>
      <c r="G334" s="278">
        <v>32.950000000000003</v>
      </c>
      <c r="H334" s="278">
        <v>34.75</v>
      </c>
      <c r="I334" s="278">
        <v>35.25</v>
      </c>
      <c r="J334" s="278">
        <v>35.65</v>
      </c>
      <c r="K334" s="276">
        <v>34.85</v>
      </c>
      <c r="L334" s="276">
        <v>33.950000000000003</v>
      </c>
      <c r="M334" s="276">
        <v>9.0800900000000002</v>
      </c>
    </row>
    <row r="335" spans="1:13">
      <c r="A335" s="267">
        <v>327</v>
      </c>
      <c r="B335" s="276" t="s">
        <v>149</v>
      </c>
      <c r="C335" s="277">
        <v>1209.75</v>
      </c>
      <c r="D335" s="278">
        <v>1214.2166666666667</v>
      </c>
      <c r="E335" s="278">
        <v>1195.5333333333333</v>
      </c>
      <c r="F335" s="278">
        <v>1181.3166666666666</v>
      </c>
      <c r="G335" s="278">
        <v>1162.6333333333332</v>
      </c>
      <c r="H335" s="278">
        <v>1228.4333333333334</v>
      </c>
      <c r="I335" s="278">
        <v>1247.1166666666668</v>
      </c>
      <c r="J335" s="278">
        <v>1261.3333333333335</v>
      </c>
      <c r="K335" s="276">
        <v>1232.9000000000001</v>
      </c>
      <c r="L335" s="276">
        <v>1200</v>
      </c>
      <c r="M335" s="276">
        <v>13.397270000000001</v>
      </c>
    </row>
    <row r="336" spans="1:13">
      <c r="A336" s="267">
        <v>328</v>
      </c>
      <c r="B336" s="276" t="s">
        <v>3161</v>
      </c>
      <c r="C336" s="277">
        <v>304</v>
      </c>
      <c r="D336" s="278">
        <v>304.40000000000003</v>
      </c>
      <c r="E336" s="278">
        <v>300.80000000000007</v>
      </c>
      <c r="F336" s="278">
        <v>297.60000000000002</v>
      </c>
      <c r="G336" s="278">
        <v>294.00000000000006</v>
      </c>
      <c r="H336" s="278">
        <v>307.60000000000008</v>
      </c>
      <c r="I336" s="278">
        <v>311.2000000000001</v>
      </c>
      <c r="J336" s="278">
        <v>314.40000000000009</v>
      </c>
      <c r="K336" s="276">
        <v>308</v>
      </c>
      <c r="L336" s="276">
        <v>301.2</v>
      </c>
      <c r="M336" s="276">
        <v>8.7661899999999999</v>
      </c>
    </row>
    <row r="337" spans="1:13">
      <c r="A337" s="267">
        <v>329</v>
      </c>
      <c r="B337" s="276" t="s">
        <v>269</v>
      </c>
      <c r="C337" s="277">
        <v>958.15</v>
      </c>
      <c r="D337" s="278">
        <v>960.93333333333339</v>
      </c>
      <c r="E337" s="278">
        <v>949.01666666666677</v>
      </c>
      <c r="F337" s="278">
        <v>939.88333333333333</v>
      </c>
      <c r="G337" s="278">
        <v>927.9666666666667</v>
      </c>
      <c r="H337" s="278">
        <v>970.06666666666683</v>
      </c>
      <c r="I337" s="278">
        <v>981.98333333333335</v>
      </c>
      <c r="J337" s="278">
        <v>991.1166666666669</v>
      </c>
      <c r="K337" s="276">
        <v>972.85</v>
      </c>
      <c r="L337" s="276">
        <v>951.8</v>
      </c>
      <c r="M337" s="276">
        <v>2.8451200000000001</v>
      </c>
    </row>
    <row r="338" spans="1:13">
      <c r="A338" s="267">
        <v>330</v>
      </c>
      <c r="B338" s="276" t="s">
        <v>150</v>
      </c>
      <c r="C338" s="277">
        <v>42.1</v>
      </c>
      <c r="D338" s="278">
        <v>42.183333333333337</v>
      </c>
      <c r="E338" s="278">
        <v>41.416666666666671</v>
      </c>
      <c r="F338" s="278">
        <v>40.733333333333334</v>
      </c>
      <c r="G338" s="278">
        <v>39.966666666666669</v>
      </c>
      <c r="H338" s="278">
        <v>42.866666666666674</v>
      </c>
      <c r="I338" s="278">
        <v>43.63333333333334</v>
      </c>
      <c r="J338" s="278">
        <v>44.316666666666677</v>
      </c>
      <c r="K338" s="276">
        <v>42.95</v>
      </c>
      <c r="L338" s="276">
        <v>41.5</v>
      </c>
      <c r="M338" s="276">
        <v>129.06627</v>
      </c>
    </row>
    <row r="339" spans="1:13">
      <c r="A339" s="267">
        <v>331</v>
      </c>
      <c r="B339" s="276" t="s">
        <v>261</v>
      </c>
      <c r="C339" s="277">
        <v>4703.25</v>
      </c>
      <c r="D339" s="278">
        <v>4696.7333333333336</v>
      </c>
      <c r="E339" s="278">
        <v>4638.5166666666673</v>
      </c>
      <c r="F339" s="278">
        <v>4573.7833333333338</v>
      </c>
      <c r="G339" s="278">
        <v>4515.5666666666675</v>
      </c>
      <c r="H339" s="278">
        <v>4761.4666666666672</v>
      </c>
      <c r="I339" s="278">
        <v>4819.6833333333343</v>
      </c>
      <c r="J339" s="278">
        <v>4884.416666666667</v>
      </c>
      <c r="K339" s="276">
        <v>4754.95</v>
      </c>
      <c r="L339" s="276">
        <v>4632</v>
      </c>
      <c r="M339" s="276">
        <v>5.1536400000000002</v>
      </c>
    </row>
    <row r="340" spans="1:13">
      <c r="A340" s="267">
        <v>332</v>
      </c>
      <c r="B340" s="276" t="s">
        <v>478</v>
      </c>
      <c r="C340" s="277">
        <v>2615.9499999999998</v>
      </c>
      <c r="D340" s="278">
        <v>2612.6166666666668</v>
      </c>
      <c r="E340" s="278">
        <v>2583.3333333333335</v>
      </c>
      <c r="F340" s="278">
        <v>2550.7166666666667</v>
      </c>
      <c r="G340" s="278">
        <v>2521.4333333333334</v>
      </c>
      <c r="H340" s="278">
        <v>2645.2333333333336</v>
      </c>
      <c r="I340" s="278">
        <v>2674.5166666666664</v>
      </c>
      <c r="J340" s="278">
        <v>2707.1333333333337</v>
      </c>
      <c r="K340" s="276">
        <v>2641.9</v>
      </c>
      <c r="L340" s="276">
        <v>2580</v>
      </c>
      <c r="M340" s="276">
        <v>1.2297199999999999</v>
      </c>
    </row>
    <row r="341" spans="1:13">
      <c r="A341" s="267">
        <v>333</v>
      </c>
      <c r="B341" s="276" t="s">
        <v>151</v>
      </c>
      <c r="C341" s="277">
        <v>29.6</v>
      </c>
      <c r="D341" s="278">
        <v>29.75</v>
      </c>
      <c r="E341" s="278">
        <v>29.2</v>
      </c>
      <c r="F341" s="278">
        <v>28.8</v>
      </c>
      <c r="G341" s="278">
        <v>28.25</v>
      </c>
      <c r="H341" s="278">
        <v>30.15</v>
      </c>
      <c r="I341" s="278">
        <v>30.699999999999996</v>
      </c>
      <c r="J341" s="278">
        <v>31.099999999999998</v>
      </c>
      <c r="K341" s="276">
        <v>30.3</v>
      </c>
      <c r="L341" s="276">
        <v>29.35</v>
      </c>
      <c r="M341" s="276">
        <v>67.494079999999997</v>
      </c>
    </row>
    <row r="342" spans="1:13">
      <c r="A342" s="267">
        <v>334</v>
      </c>
      <c r="B342" s="276" t="s">
        <v>477</v>
      </c>
      <c r="C342" s="277">
        <v>64.599999999999994</v>
      </c>
      <c r="D342" s="278">
        <v>65.600000000000009</v>
      </c>
      <c r="E342" s="278">
        <v>62.750000000000014</v>
      </c>
      <c r="F342" s="278">
        <v>60.900000000000006</v>
      </c>
      <c r="G342" s="278">
        <v>58.050000000000011</v>
      </c>
      <c r="H342" s="278">
        <v>67.450000000000017</v>
      </c>
      <c r="I342" s="278">
        <v>70.300000000000011</v>
      </c>
      <c r="J342" s="278">
        <v>72.15000000000002</v>
      </c>
      <c r="K342" s="276">
        <v>68.45</v>
      </c>
      <c r="L342" s="276">
        <v>63.75</v>
      </c>
      <c r="M342" s="276">
        <v>176.36018000000001</v>
      </c>
    </row>
    <row r="343" spans="1:13">
      <c r="A343" s="267">
        <v>335</v>
      </c>
      <c r="B343" s="276" t="s">
        <v>152</v>
      </c>
      <c r="C343" s="277">
        <v>59.8</v>
      </c>
      <c r="D343" s="278">
        <v>59.550000000000004</v>
      </c>
      <c r="E343" s="278">
        <v>58.250000000000007</v>
      </c>
      <c r="F343" s="278">
        <v>56.7</v>
      </c>
      <c r="G343" s="278">
        <v>55.400000000000006</v>
      </c>
      <c r="H343" s="278">
        <v>61.100000000000009</v>
      </c>
      <c r="I343" s="278">
        <v>62.400000000000006</v>
      </c>
      <c r="J343" s="278">
        <v>63.95000000000001</v>
      </c>
      <c r="K343" s="276">
        <v>60.85</v>
      </c>
      <c r="L343" s="276">
        <v>58</v>
      </c>
      <c r="M343" s="276">
        <v>186.56929</v>
      </c>
    </row>
    <row r="344" spans="1:13">
      <c r="A344" s="267">
        <v>336</v>
      </c>
      <c r="B344" s="276" t="s">
        <v>473</v>
      </c>
      <c r="C344" s="277">
        <v>538.20000000000005</v>
      </c>
      <c r="D344" s="278">
        <v>540.29999999999995</v>
      </c>
      <c r="E344" s="278">
        <v>533.19999999999993</v>
      </c>
      <c r="F344" s="278">
        <v>528.19999999999993</v>
      </c>
      <c r="G344" s="278">
        <v>521.09999999999991</v>
      </c>
      <c r="H344" s="278">
        <v>545.29999999999995</v>
      </c>
      <c r="I344" s="278">
        <v>552.39999999999986</v>
      </c>
      <c r="J344" s="278">
        <v>557.4</v>
      </c>
      <c r="K344" s="276">
        <v>547.4</v>
      </c>
      <c r="L344" s="276">
        <v>535.29999999999995</v>
      </c>
      <c r="M344" s="276">
        <v>0.63346000000000002</v>
      </c>
    </row>
    <row r="345" spans="1:13">
      <c r="A345" s="267">
        <v>337</v>
      </c>
      <c r="B345" s="276" t="s">
        <v>153</v>
      </c>
      <c r="C345" s="277">
        <v>18262.650000000001</v>
      </c>
      <c r="D345" s="278">
        <v>18379.350000000002</v>
      </c>
      <c r="E345" s="278">
        <v>18058.700000000004</v>
      </c>
      <c r="F345" s="278">
        <v>17854.750000000004</v>
      </c>
      <c r="G345" s="278">
        <v>17534.100000000006</v>
      </c>
      <c r="H345" s="278">
        <v>18583.300000000003</v>
      </c>
      <c r="I345" s="278">
        <v>18903.950000000004</v>
      </c>
      <c r="J345" s="278">
        <v>19107.900000000001</v>
      </c>
      <c r="K345" s="276">
        <v>18700</v>
      </c>
      <c r="L345" s="276">
        <v>18175.400000000001</v>
      </c>
      <c r="M345" s="276">
        <v>1.9871399999999999</v>
      </c>
    </row>
    <row r="346" spans="1:13">
      <c r="A346" s="267">
        <v>338</v>
      </c>
      <c r="B346" s="276" t="s">
        <v>476</v>
      </c>
      <c r="C346" s="277">
        <v>38.75</v>
      </c>
      <c r="D346" s="278">
        <v>38.199999999999996</v>
      </c>
      <c r="E346" s="278">
        <v>36.899999999999991</v>
      </c>
      <c r="F346" s="278">
        <v>35.049999999999997</v>
      </c>
      <c r="G346" s="278">
        <v>33.749999999999993</v>
      </c>
      <c r="H346" s="278">
        <v>40.04999999999999</v>
      </c>
      <c r="I346" s="278">
        <v>41.349999999999987</v>
      </c>
      <c r="J346" s="278">
        <v>43.199999999999989</v>
      </c>
      <c r="K346" s="276">
        <v>39.5</v>
      </c>
      <c r="L346" s="276">
        <v>36.35</v>
      </c>
      <c r="M346" s="276">
        <v>53.180480000000003</v>
      </c>
    </row>
    <row r="347" spans="1:13">
      <c r="A347" s="267">
        <v>339</v>
      </c>
      <c r="B347" s="276" t="s">
        <v>475</v>
      </c>
      <c r="C347" s="277">
        <v>440.95</v>
      </c>
      <c r="D347" s="278">
        <v>441.68333333333334</v>
      </c>
      <c r="E347" s="278">
        <v>433.91666666666669</v>
      </c>
      <c r="F347" s="278">
        <v>426.88333333333333</v>
      </c>
      <c r="G347" s="278">
        <v>419.11666666666667</v>
      </c>
      <c r="H347" s="278">
        <v>448.7166666666667</v>
      </c>
      <c r="I347" s="278">
        <v>456.48333333333335</v>
      </c>
      <c r="J347" s="278">
        <v>463.51666666666671</v>
      </c>
      <c r="K347" s="276">
        <v>449.45</v>
      </c>
      <c r="L347" s="276">
        <v>434.65</v>
      </c>
      <c r="M347" s="276">
        <v>1.5827800000000001</v>
      </c>
    </row>
    <row r="348" spans="1:13">
      <c r="A348" s="267">
        <v>340</v>
      </c>
      <c r="B348" s="276" t="s">
        <v>270</v>
      </c>
      <c r="C348" s="277">
        <v>23</v>
      </c>
      <c r="D348" s="278">
        <v>23.083333333333332</v>
      </c>
      <c r="E348" s="278">
        <v>22.766666666666666</v>
      </c>
      <c r="F348" s="278">
        <v>22.533333333333335</v>
      </c>
      <c r="G348" s="278">
        <v>22.216666666666669</v>
      </c>
      <c r="H348" s="278">
        <v>23.316666666666663</v>
      </c>
      <c r="I348" s="278">
        <v>23.633333333333333</v>
      </c>
      <c r="J348" s="278">
        <v>23.86666666666666</v>
      </c>
      <c r="K348" s="276">
        <v>23.4</v>
      </c>
      <c r="L348" s="276">
        <v>22.85</v>
      </c>
      <c r="M348" s="276">
        <v>50.6051</v>
      </c>
    </row>
    <row r="349" spans="1:13">
      <c r="A349" s="267">
        <v>341</v>
      </c>
      <c r="B349" s="276" t="s">
        <v>283</v>
      </c>
      <c r="C349" s="277">
        <v>130.4</v>
      </c>
      <c r="D349" s="278">
        <v>131.71666666666667</v>
      </c>
      <c r="E349" s="278">
        <v>128.68333333333334</v>
      </c>
      <c r="F349" s="278">
        <v>126.96666666666667</v>
      </c>
      <c r="G349" s="278">
        <v>123.93333333333334</v>
      </c>
      <c r="H349" s="278">
        <v>133.43333333333334</v>
      </c>
      <c r="I349" s="278">
        <v>136.4666666666667</v>
      </c>
      <c r="J349" s="278">
        <v>138.18333333333334</v>
      </c>
      <c r="K349" s="276">
        <v>134.75</v>
      </c>
      <c r="L349" s="276">
        <v>130</v>
      </c>
      <c r="M349" s="276">
        <v>5.0211399999999999</v>
      </c>
    </row>
    <row r="350" spans="1:13">
      <c r="A350" s="267">
        <v>342</v>
      </c>
      <c r="B350" s="276" t="s">
        <v>479</v>
      </c>
      <c r="C350" s="277">
        <v>1561.3</v>
      </c>
      <c r="D350" s="278">
        <v>1573.3333333333333</v>
      </c>
      <c r="E350" s="278">
        <v>1512.9666666666665</v>
      </c>
      <c r="F350" s="278">
        <v>1464.6333333333332</v>
      </c>
      <c r="G350" s="278">
        <v>1404.2666666666664</v>
      </c>
      <c r="H350" s="278">
        <v>1621.6666666666665</v>
      </c>
      <c r="I350" s="278">
        <v>1682.0333333333333</v>
      </c>
      <c r="J350" s="278">
        <v>1730.3666666666666</v>
      </c>
      <c r="K350" s="276">
        <v>1633.7</v>
      </c>
      <c r="L350" s="276">
        <v>1525</v>
      </c>
      <c r="M350" s="276">
        <v>1.72075</v>
      </c>
    </row>
    <row r="351" spans="1:13">
      <c r="A351" s="267">
        <v>343</v>
      </c>
      <c r="B351" s="276" t="s">
        <v>474</v>
      </c>
      <c r="C351" s="277">
        <v>54.9</v>
      </c>
      <c r="D351" s="278">
        <v>54.816666666666663</v>
      </c>
      <c r="E351" s="278">
        <v>54.333333333333329</v>
      </c>
      <c r="F351" s="278">
        <v>53.766666666666666</v>
      </c>
      <c r="G351" s="278">
        <v>53.283333333333331</v>
      </c>
      <c r="H351" s="278">
        <v>55.383333333333326</v>
      </c>
      <c r="I351" s="278">
        <v>55.86666666666666</v>
      </c>
      <c r="J351" s="278">
        <v>56.433333333333323</v>
      </c>
      <c r="K351" s="276">
        <v>55.3</v>
      </c>
      <c r="L351" s="276">
        <v>54.25</v>
      </c>
      <c r="M351" s="276">
        <v>5.6146900000000004</v>
      </c>
    </row>
    <row r="352" spans="1:13">
      <c r="A352" s="267">
        <v>344</v>
      </c>
      <c r="B352" s="276" t="s">
        <v>155</v>
      </c>
      <c r="C352" s="277">
        <v>113.8</v>
      </c>
      <c r="D352" s="278">
        <v>114.85000000000001</v>
      </c>
      <c r="E352" s="278">
        <v>112.15000000000002</v>
      </c>
      <c r="F352" s="278">
        <v>110.50000000000001</v>
      </c>
      <c r="G352" s="278">
        <v>107.80000000000003</v>
      </c>
      <c r="H352" s="278">
        <v>116.50000000000001</v>
      </c>
      <c r="I352" s="278">
        <v>119.2</v>
      </c>
      <c r="J352" s="278">
        <v>120.85000000000001</v>
      </c>
      <c r="K352" s="276">
        <v>117.55</v>
      </c>
      <c r="L352" s="276">
        <v>113.2</v>
      </c>
      <c r="M352" s="276">
        <v>73.135360000000006</v>
      </c>
    </row>
    <row r="353" spans="1:13">
      <c r="A353" s="267">
        <v>345</v>
      </c>
      <c r="B353" s="276" t="s">
        <v>156</v>
      </c>
      <c r="C353" s="277">
        <v>98.6</v>
      </c>
      <c r="D353" s="278">
        <v>99.199999999999989</v>
      </c>
      <c r="E353" s="278">
        <v>97.34999999999998</v>
      </c>
      <c r="F353" s="278">
        <v>96.1</v>
      </c>
      <c r="G353" s="278">
        <v>94.249999999999986</v>
      </c>
      <c r="H353" s="278">
        <v>100.44999999999997</v>
      </c>
      <c r="I353" s="278">
        <v>102.3</v>
      </c>
      <c r="J353" s="278">
        <v>103.54999999999997</v>
      </c>
      <c r="K353" s="276">
        <v>101.05</v>
      </c>
      <c r="L353" s="276">
        <v>97.95</v>
      </c>
      <c r="M353" s="276">
        <v>236.47197</v>
      </c>
    </row>
    <row r="354" spans="1:13">
      <c r="A354" s="267">
        <v>346</v>
      </c>
      <c r="B354" s="276" t="s">
        <v>271</v>
      </c>
      <c r="C354" s="277">
        <v>547.04999999999995</v>
      </c>
      <c r="D354" s="278">
        <v>545.35</v>
      </c>
      <c r="E354" s="278">
        <v>539.70000000000005</v>
      </c>
      <c r="F354" s="278">
        <v>532.35</v>
      </c>
      <c r="G354" s="278">
        <v>526.70000000000005</v>
      </c>
      <c r="H354" s="278">
        <v>552.70000000000005</v>
      </c>
      <c r="I354" s="278">
        <v>558.34999999999991</v>
      </c>
      <c r="J354" s="278">
        <v>565.70000000000005</v>
      </c>
      <c r="K354" s="276">
        <v>551</v>
      </c>
      <c r="L354" s="276">
        <v>538</v>
      </c>
      <c r="M354" s="276">
        <v>2.66025</v>
      </c>
    </row>
    <row r="355" spans="1:13">
      <c r="A355" s="267">
        <v>347</v>
      </c>
      <c r="B355" s="276" t="s">
        <v>272</v>
      </c>
      <c r="C355" s="277">
        <v>3212.4</v>
      </c>
      <c r="D355" s="278">
        <v>3219.9666666666667</v>
      </c>
      <c r="E355" s="278">
        <v>3187.4333333333334</v>
      </c>
      <c r="F355" s="278">
        <v>3162.4666666666667</v>
      </c>
      <c r="G355" s="278">
        <v>3129.9333333333334</v>
      </c>
      <c r="H355" s="278">
        <v>3244.9333333333334</v>
      </c>
      <c r="I355" s="278">
        <v>3277.4666666666672</v>
      </c>
      <c r="J355" s="278">
        <v>3302.4333333333334</v>
      </c>
      <c r="K355" s="276">
        <v>3252.5</v>
      </c>
      <c r="L355" s="276">
        <v>3195</v>
      </c>
      <c r="M355" s="276">
        <v>0.69538999999999995</v>
      </c>
    </row>
    <row r="356" spans="1:13">
      <c r="A356" s="267">
        <v>348</v>
      </c>
      <c r="B356" s="276" t="s">
        <v>157</v>
      </c>
      <c r="C356" s="277">
        <v>110.15</v>
      </c>
      <c r="D356" s="278">
        <v>110.5</v>
      </c>
      <c r="E356" s="278">
        <v>108.6</v>
      </c>
      <c r="F356" s="278">
        <v>107.05</v>
      </c>
      <c r="G356" s="278">
        <v>105.14999999999999</v>
      </c>
      <c r="H356" s="278">
        <v>112.05</v>
      </c>
      <c r="I356" s="278">
        <v>113.95</v>
      </c>
      <c r="J356" s="278">
        <v>115.5</v>
      </c>
      <c r="K356" s="276">
        <v>112.4</v>
      </c>
      <c r="L356" s="276">
        <v>108.95</v>
      </c>
      <c r="M356" s="276">
        <v>9.2411600000000007</v>
      </c>
    </row>
    <row r="357" spans="1:13">
      <c r="A357" s="267">
        <v>349</v>
      </c>
      <c r="B357" s="276" t="s">
        <v>480</v>
      </c>
      <c r="C357" s="277">
        <v>80.55</v>
      </c>
      <c r="D357" s="278">
        <v>81.333333333333329</v>
      </c>
      <c r="E357" s="278">
        <v>79.216666666666654</v>
      </c>
      <c r="F357" s="278">
        <v>77.883333333333326</v>
      </c>
      <c r="G357" s="278">
        <v>75.766666666666652</v>
      </c>
      <c r="H357" s="278">
        <v>82.666666666666657</v>
      </c>
      <c r="I357" s="278">
        <v>84.783333333333331</v>
      </c>
      <c r="J357" s="278">
        <v>86.11666666666666</v>
      </c>
      <c r="K357" s="276">
        <v>83.45</v>
      </c>
      <c r="L357" s="276">
        <v>80</v>
      </c>
      <c r="M357" s="276">
        <v>0.31357000000000002</v>
      </c>
    </row>
    <row r="358" spans="1:13">
      <c r="A358" s="267">
        <v>350</v>
      </c>
      <c r="B358" s="276" t="s">
        <v>158</v>
      </c>
      <c r="C358" s="277">
        <v>93.15</v>
      </c>
      <c r="D358" s="278">
        <v>93.266666666666666</v>
      </c>
      <c r="E358" s="278">
        <v>91.883333333333326</v>
      </c>
      <c r="F358" s="278">
        <v>90.61666666666666</v>
      </c>
      <c r="G358" s="278">
        <v>89.23333333333332</v>
      </c>
      <c r="H358" s="278">
        <v>94.533333333333331</v>
      </c>
      <c r="I358" s="278">
        <v>95.916666666666686</v>
      </c>
      <c r="J358" s="278">
        <v>97.183333333333337</v>
      </c>
      <c r="K358" s="276">
        <v>94.65</v>
      </c>
      <c r="L358" s="276">
        <v>92</v>
      </c>
      <c r="M358" s="276">
        <v>176.78809999999999</v>
      </c>
    </row>
    <row r="359" spans="1:13">
      <c r="A359" s="267">
        <v>351</v>
      </c>
      <c r="B359" s="276" t="s">
        <v>481</v>
      </c>
      <c r="C359" s="277">
        <v>83.4</v>
      </c>
      <c r="D359" s="278">
        <v>83.95</v>
      </c>
      <c r="E359" s="278">
        <v>82.050000000000011</v>
      </c>
      <c r="F359" s="278">
        <v>80.7</v>
      </c>
      <c r="G359" s="278">
        <v>78.800000000000011</v>
      </c>
      <c r="H359" s="278">
        <v>85.300000000000011</v>
      </c>
      <c r="I359" s="278">
        <v>87.200000000000017</v>
      </c>
      <c r="J359" s="278">
        <v>88.550000000000011</v>
      </c>
      <c r="K359" s="276">
        <v>85.85</v>
      </c>
      <c r="L359" s="276">
        <v>82.6</v>
      </c>
      <c r="M359" s="276">
        <v>4.4578699999999998</v>
      </c>
    </row>
    <row r="360" spans="1:13">
      <c r="A360" s="267">
        <v>352</v>
      </c>
      <c r="B360" s="276" t="s">
        <v>482</v>
      </c>
      <c r="C360" s="277">
        <v>228.95</v>
      </c>
      <c r="D360" s="278">
        <v>228.19999999999996</v>
      </c>
      <c r="E360" s="278">
        <v>223.54999999999993</v>
      </c>
      <c r="F360" s="278">
        <v>218.14999999999998</v>
      </c>
      <c r="G360" s="278">
        <v>213.49999999999994</v>
      </c>
      <c r="H360" s="278">
        <v>233.59999999999991</v>
      </c>
      <c r="I360" s="278">
        <v>238.24999999999994</v>
      </c>
      <c r="J360" s="278">
        <v>243.64999999999989</v>
      </c>
      <c r="K360" s="276">
        <v>232.85</v>
      </c>
      <c r="L360" s="276">
        <v>222.8</v>
      </c>
      <c r="M360" s="276">
        <v>4.74993</v>
      </c>
    </row>
    <row r="361" spans="1:13">
      <c r="A361" s="267">
        <v>353</v>
      </c>
      <c r="B361" s="276" t="s">
        <v>483</v>
      </c>
      <c r="C361" s="277">
        <v>237.45</v>
      </c>
      <c r="D361" s="278">
        <v>242.41666666666666</v>
      </c>
      <c r="E361" s="278">
        <v>230.0333333333333</v>
      </c>
      <c r="F361" s="278">
        <v>222.61666666666665</v>
      </c>
      <c r="G361" s="278">
        <v>210.23333333333329</v>
      </c>
      <c r="H361" s="278">
        <v>249.83333333333331</v>
      </c>
      <c r="I361" s="278">
        <v>262.2166666666667</v>
      </c>
      <c r="J361" s="278">
        <v>269.63333333333333</v>
      </c>
      <c r="K361" s="276">
        <v>254.8</v>
      </c>
      <c r="L361" s="276">
        <v>235</v>
      </c>
      <c r="M361" s="276">
        <v>1.77755</v>
      </c>
    </row>
    <row r="362" spans="1:13">
      <c r="A362" s="267">
        <v>354</v>
      </c>
      <c r="B362" s="276" t="s">
        <v>159</v>
      </c>
      <c r="C362" s="277">
        <v>27528.7</v>
      </c>
      <c r="D362" s="278">
        <v>27635.7</v>
      </c>
      <c r="E362" s="278">
        <v>27216.550000000003</v>
      </c>
      <c r="F362" s="278">
        <v>26904.400000000001</v>
      </c>
      <c r="G362" s="278">
        <v>26485.250000000004</v>
      </c>
      <c r="H362" s="278">
        <v>27947.850000000002</v>
      </c>
      <c r="I362" s="278">
        <v>28367.000000000004</v>
      </c>
      <c r="J362" s="278">
        <v>28679.15</v>
      </c>
      <c r="K362" s="276">
        <v>28054.85</v>
      </c>
      <c r="L362" s="276">
        <v>27323.55</v>
      </c>
      <c r="M362" s="276">
        <v>0.46343000000000001</v>
      </c>
    </row>
    <row r="363" spans="1:13">
      <c r="A363" s="267">
        <v>355</v>
      </c>
      <c r="B363" s="276" t="s">
        <v>160</v>
      </c>
      <c r="C363" s="277">
        <v>1426.2</v>
      </c>
      <c r="D363" s="278">
        <v>1431.8666666666668</v>
      </c>
      <c r="E363" s="278">
        <v>1411.0833333333335</v>
      </c>
      <c r="F363" s="278">
        <v>1395.9666666666667</v>
      </c>
      <c r="G363" s="278">
        <v>1375.1833333333334</v>
      </c>
      <c r="H363" s="278">
        <v>1446.9833333333336</v>
      </c>
      <c r="I363" s="278">
        <v>1467.7666666666669</v>
      </c>
      <c r="J363" s="278">
        <v>1482.8833333333337</v>
      </c>
      <c r="K363" s="276">
        <v>1452.65</v>
      </c>
      <c r="L363" s="276">
        <v>1416.75</v>
      </c>
      <c r="M363" s="276">
        <v>8.8621599999999994</v>
      </c>
    </row>
    <row r="364" spans="1:13">
      <c r="A364" s="267">
        <v>356</v>
      </c>
      <c r="B364" s="276" t="s">
        <v>488</v>
      </c>
      <c r="C364" s="277">
        <v>1490.05</v>
      </c>
      <c r="D364" s="278">
        <v>1488.9666666666665</v>
      </c>
      <c r="E364" s="278">
        <v>1456.083333333333</v>
      </c>
      <c r="F364" s="278">
        <v>1422.1166666666666</v>
      </c>
      <c r="G364" s="278">
        <v>1389.2333333333331</v>
      </c>
      <c r="H364" s="278">
        <v>1522.9333333333329</v>
      </c>
      <c r="I364" s="278">
        <v>1555.8166666666666</v>
      </c>
      <c r="J364" s="278">
        <v>1589.7833333333328</v>
      </c>
      <c r="K364" s="276">
        <v>1521.85</v>
      </c>
      <c r="L364" s="276">
        <v>1455</v>
      </c>
      <c r="M364" s="276">
        <v>1.94333</v>
      </c>
    </row>
    <row r="365" spans="1:13">
      <c r="A365" s="267">
        <v>357</v>
      </c>
      <c r="B365" s="276" t="s">
        <v>161</v>
      </c>
      <c r="C365" s="277">
        <v>247</v>
      </c>
      <c r="D365" s="278">
        <v>248.48333333333335</v>
      </c>
      <c r="E365" s="278">
        <v>244.51666666666671</v>
      </c>
      <c r="F365" s="278">
        <v>242.03333333333336</v>
      </c>
      <c r="G365" s="278">
        <v>238.06666666666672</v>
      </c>
      <c r="H365" s="278">
        <v>250.9666666666667</v>
      </c>
      <c r="I365" s="278">
        <v>254.93333333333334</v>
      </c>
      <c r="J365" s="278">
        <v>257.41666666666669</v>
      </c>
      <c r="K365" s="276">
        <v>252.45</v>
      </c>
      <c r="L365" s="276">
        <v>246</v>
      </c>
      <c r="M365" s="276">
        <v>29.922930000000001</v>
      </c>
    </row>
    <row r="366" spans="1:13">
      <c r="A366" s="267">
        <v>358</v>
      </c>
      <c r="B366" s="276" t="s">
        <v>162</v>
      </c>
      <c r="C366" s="277">
        <v>116.25</v>
      </c>
      <c r="D366" s="278">
        <v>116.28333333333335</v>
      </c>
      <c r="E366" s="278">
        <v>114.76666666666669</v>
      </c>
      <c r="F366" s="278">
        <v>113.28333333333335</v>
      </c>
      <c r="G366" s="278">
        <v>111.76666666666669</v>
      </c>
      <c r="H366" s="278">
        <v>117.76666666666669</v>
      </c>
      <c r="I366" s="278">
        <v>119.28333333333335</v>
      </c>
      <c r="J366" s="278">
        <v>120.76666666666669</v>
      </c>
      <c r="K366" s="276">
        <v>117.8</v>
      </c>
      <c r="L366" s="276">
        <v>114.8</v>
      </c>
      <c r="M366" s="276">
        <v>36.803550000000001</v>
      </c>
    </row>
    <row r="367" spans="1:13">
      <c r="A367" s="267">
        <v>359</v>
      </c>
      <c r="B367" s="276" t="s">
        <v>275</v>
      </c>
      <c r="C367" s="277">
        <v>5153.2</v>
      </c>
      <c r="D367" s="278">
        <v>5160.2333333333336</v>
      </c>
      <c r="E367" s="278">
        <v>5095.9666666666672</v>
      </c>
      <c r="F367" s="278">
        <v>5038.7333333333336</v>
      </c>
      <c r="G367" s="278">
        <v>4974.4666666666672</v>
      </c>
      <c r="H367" s="278">
        <v>5217.4666666666672</v>
      </c>
      <c r="I367" s="278">
        <v>5281.7333333333336</v>
      </c>
      <c r="J367" s="278">
        <v>5338.9666666666672</v>
      </c>
      <c r="K367" s="276">
        <v>5224.5</v>
      </c>
      <c r="L367" s="276">
        <v>5103</v>
      </c>
      <c r="M367" s="276">
        <v>0.58748999999999996</v>
      </c>
    </row>
    <row r="368" spans="1:13">
      <c r="A368" s="267">
        <v>360</v>
      </c>
      <c r="B368" s="276" t="s">
        <v>277</v>
      </c>
      <c r="C368" s="277">
        <v>11064.2</v>
      </c>
      <c r="D368" s="278">
        <v>11100</v>
      </c>
      <c r="E368" s="278">
        <v>10884.3</v>
      </c>
      <c r="F368" s="278">
        <v>10704.4</v>
      </c>
      <c r="G368" s="278">
        <v>10488.699999999999</v>
      </c>
      <c r="H368" s="278">
        <v>11279.9</v>
      </c>
      <c r="I368" s="278">
        <v>11495.6</v>
      </c>
      <c r="J368" s="278">
        <v>11675.5</v>
      </c>
      <c r="K368" s="276">
        <v>11315.7</v>
      </c>
      <c r="L368" s="276">
        <v>10920.1</v>
      </c>
      <c r="M368" s="276">
        <v>0.35679</v>
      </c>
    </row>
    <row r="369" spans="1:13">
      <c r="A369" s="267">
        <v>361</v>
      </c>
      <c r="B369" s="276" t="s">
        <v>494</v>
      </c>
      <c r="C369" s="277">
        <v>6898.7</v>
      </c>
      <c r="D369" s="278">
        <v>6930.8499999999995</v>
      </c>
      <c r="E369" s="278">
        <v>6819.8499999999985</v>
      </c>
      <c r="F369" s="278">
        <v>6740.9999999999991</v>
      </c>
      <c r="G369" s="278">
        <v>6629.9999999999982</v>
      </c>
      <c r="H369" s="278">
        <v>7009.6999999999989</v>
      </c>
      <c r="I369" s="278">
        <v>7120.7000000000007</v>
      </c>
      <c r="J369" s="278">
        <v>7199.5499999999993</v>
      </c>
      <c r="K369" s="276">
        <v>7041.85</v>
      </c>
      <c r="L369" s="276">
        <v>6852</v>
      </c>
      <c r="M369" s="276">
        <v>0.14321</v>
      </c>
    </row>
    <row r="370" spans="1:13">
      <c r="A370" s="267">
        <v>362</v>
      </c>
      <c r="B370" s="276" t="s">
        <v>489</v>
      </c>
      <c r="C370" s="277">
        <v>166.15</v>
      </c>
      <c r="D370" s="278">
        <v>166.91666666666666</v>
      </c>
      <c r="E370" s="278">
        <v>163.13333333333333</v>
      </c>
      <c r="F370" s="278">
        <v>160.11666666666667</v>
      </c>
      <c r="G370" s="278">
        <v>156.33333333333334</v>
      </c>
      <c r="H370" s="278">
        <v>169.93333333333331</v>
      </c>
      <c r="I370" s="278">
        <v>173.71666666666667</v>
      </c>
      <c r="J370" s="278">
        <v>176.73333333333329</v>
      </c>
      <c r="K370" s="276">
        <v>170.7</v>
      </c>
      <c r="L370" s="276">
        <v>163.9</v>
      </c>
      <c r="M370" s="276">
        <v>9.5303900000000006</v>
      </c>
    </row>
    <row r="371" spans="1:13">
      <c r="A371" s="267">
        <v>363</v>
      </c>
      <c r="B371" s="276" t="s">
        <v>490</v>
      </c>
      <c r="C371" s="277">
        <v>756.25</v>
      </c>
      <c r="D371" s="278">
        <v>753.68333333333339</v>
      </c>
      <c r="E371" s="278">
        <v>741.56666666666683</v>
      </c>
      <c r="F371" s="278">
        <v>726.88333333333344</v>
      </c>
      <c r="G371" s="278">
        <v>714.76666666666688</v>
      </c>
      <c r="H371" s="278">
        <v>768.36666666666679</v>
      </c>
      <c r="I371" s="278">
        <v>780.48333333333335</v>
      </c>
      <c r="J371" s="278">
        <v>795.16666666666674</v>
      </c>
      <c r="K371" s="276">
        <v>765.8</v>
      </c>
      <c r="L371" s="276">
        <v>739</v>
      </c>
      <c r="M371" s="276">
        <v>2.4653100000000001</v>
      </c>
    </row>
    <row r="372" spans="1:13">
      <c r="A372" s="267">
        <v>364</v>
      </c>
      <c r="B372" s="276" t="s">
        <v>163</v>
      </c>
      <c r="C372" s="277">
        <v>1754</v>
      </c>
      <c r="D372" s="278">
        <v>1754.3333333333333</v>
      </c>
      <c r="E372" s="278">
        <v>1737.6666666666665</v>
      </c>
      <c r="F372" s="278">
        <v>1721.3333333333333</v>
      </c>
      <c r="G372" s="278">
        <v>1704.6666666666665</v>
      </c>
      <c r="H372" s="278">
        <v>1770.6666666666665</v>
      </c>
      <c r="I372" s="278">
        <v>1787.333333333333</v>
      </c>
      <c r="J372" s="278">
        <v>1803.6666666666665</v>
      </c>
      <c r="K372" s="276">
        <v>1771</v>
      </c>
      <c r="L372" s="276">
        <v>1738</v>
      </c>
      <c r="M372" s="276">
        <v>5.7933500000000002</v>
      </c>
    </row>
    <row r="373" spans="1:13">
      <c r="A373" s="267">
        <v>365</v>
      </c>
      <c r="B373" s="276" t="s">
        <v>273</v>
      </c>
      <c r="C373" s="277">
        <v>2211.25</v>
      </c>
      <c r="D373" s="278">
        <v>2216.25</v>
      </c>
      <c r="E373" s="278">
        <v>2185.5</v>
      </c>
      <c r="F373" s="278">
        <v>2159.75</v>
      </c>
      <c r="G373" s="278">
        <v>2129</v>
      </c>
      <c r="H373" s="278">
        <v>2242</v>
      </c>
      <c r="I373" s="278">
        <v>2272.75</v>
      </c>
      <c r="J373" s="278">
        <v>2298.5</v>
      </c>
      <c r="K373" s="276">
        <v>2247</v>
      </c>
      <c r="L373" s="276">
        <v>2190.5</v>
      </c>
      <c r="M373" s="276">
        <v>1.83762</v>
      </c>
    </row>
    <row r="374" spans="1:13">
      <c r="A374" s="267">
        <v>366</v>
      </c>
      <c r="B374" s="276" t="s">
        <v>164</v>
      </c>
      <c r="C374" s="277">
        <v>33.200000000000003</v>
      </c>
      <c r="D374" s="278">
        <v>33.383333333333333</v>
      </c>
      <c r="E374" s="278">
        <v>32.616666666666667</v>
      </c>
      <c r="F374" s="278">
        <v>32.033333333333331</v>
      </c>
      <c r="G374" s="278">
        <v>31.266666666666666</v>
      </c>
      <c r="H374" s="278">
        <v>33.966666666666669</v>
      </c>
      <c r="I374" s="278">
        <v>34.733333333333334</v>
      </c>
      <c r="J374" s="278">
        <v>35.31666666666667</v>
      </c>
      <c r="K374" s="276">
        <v>34.15</v>
      </c>
      <c r="L374" s="276">
        <v>32.799999999999997</v>
      </c>
      <c r="M374" s="276">
        <v>1601.6262300000001</v>
      </c>
    </row>
    <row r="375" spans="1:13">
      <c r="A375" s="267">
        <v>367</v>
      </c>
      <c r="B375" s="276" t="s">
        <v>274</v>
      </c>
      <c r="C375" s="277">
        <v>361.75</v>
      </c>
      <c r="D375" s="278">
        <v>361.51666666666665</v>
      </c>
      <c r="E375" s="278">
        <v>357.43333333333328</v>
      </c>
      <c r="F375" s="278">
        <v>353.11666666666662</v>
      </c>
      <c r="G375" s="278">
        <v>349.03333333333325</v>
      </c>
      <c r="H375" s="278">
        <v>365.83333333333331</v>
      </c>
      <c r="I375" s="278">
        <v>369.91666666666669</v>
      </c>
      <c r="J375" s="278">
        <v>374.23333333333335</v>
      </c>
      <c r="K375" s="276">
        <v>365.6</v>
      </c>
      <c r="L375" s="276">
        <v>357.2</v>
      </c>
      <c r="M375" s="276">
        <v>1.7622800000000001</v>
      </c>
    </row>
    <row r="376" spans="1:13">
      <c r="A376" s="267">
        <v>368</v>
      </c>
      <c r="B376" s="276" t="s">
        <v>485</v>
      </c>
      <c r="C376" s="277">
        <v>171.1</v>
      </c>
      <c r="D376" s="278">
        <v>171</v>
      </c>
      <c r="E376" s="278">
        <v>169.1</v>
      </c>
      <c r="F376" s="278">
        <v>167.1</v>
      </c>
      <c r="G376" s="278">
        <v>165.2</v>
      </c>
      <c r="H376" s="278">
        <v>173</v>
      </c>
      <c r="I376" s="278">
        <v>174.89999999999998</v>
      </c>
      <c r="J376" s="278">
        <v>176.9</v>
      </c>
      <c r="K376" s="276">
        <v>172.9</v>
      </c>
      <c r="L376" s="276">
        <v>169</v>
      </c>
      <c r="M376" s="276">
        <v>1.3405899999999999</v>
      </c>
    </row>
    <row r="377" spans="1:13">
      <c r="A377" s="267">
        <v>369</v>
      </c>
      <c r="B377" s="276" t="s">
        <v>491</v>
      </c>
      <c r="C377" s="277">
        <v>1043.8499999999999</v>
      </c>
      <c r="D377" s="278">
        <v>1043.6166666666666</v>
      </c>
      <c r="E377" s="278">
        <v>1032.2333333333331</v>
      </c>
      <c r="F377" s="278">
        <v>1020.6166666666666</v>
      </c>
      <c r="G377" s="278">
        <v>1009.2333333333331</v>
      </c>
      <c r="H377" s="278">
        <v>1055.2333333333331</v>
      </c>
      <c r="I377" s="278">
        <v>1066.6166666666668</v>
      </c>
      <c r="J377" s="278">
        <v>1078.2333333333331</v>
      </c>
      <c r="K377" s="276">
        <v>1055</v>
      </c>
      <c r="L377" s="276">
        <v>1032</v>
      </c>
      <c r="M377" s="276">
        <v>1.1315299999999999</v>
      </c>
    </row>
    <row r="378" spans="1:13">
      <c r="A378" s="267">
        <v>370</v>
      </c>
      <c r="B378" s="276" t="s">
        <v>2223</v>
      </c>
      <c r="C378" s="277">
        <v>523</v>
      </c>
      <c r="D378" s="278">
        <v>522</v>
      </c>
      <c r="E378" s="278">
        <v>515</v>
      </c>
      <c r="F378" s="278">
        <v>507</v>
      </c>
      <c r="G378" s="278">
        <v>500</v>
      </c>
      <c r="H378" s="278">
        <v>530</v>
      </c>
      <c r="I378" s="278">
        <v>537</v>
      </c>
      <c r="J378" s="278">
        <v>545</v>
      </c>
      <c r="K378" s="276">
        <v>529</v>
      </c>
      <c r="L378" s="276">
        <v>514</v>
      </c>
      <c r="M378" s="276">
        <v>0.34187000000000001</v>
      </c>
    </row>
    <row r="379" spans="1:13">
      <c r="A379" s="267">
        <v>371</v>
      </c>
      <c r="B379" s="276" t="s">
        <v>165</v>
      </c>
      <c r="C379" s="277">
        <v>189.7</v>
      </c>
      <c r="D379" s="278">
        <v>190.45000000000002</v>
      </c>
      <c r="E379" s="278">
        <v>188.25000000000003</v>
      </c>
      <c r="F379" s="278">
        <v>186.8</v>
      </c>
      <c r="G379" s="278">
        <v>184.60000000000002</v>
      </c>
      <c r="H379" s="278">
        <v>191.90000000000003</v>
      </c>
      <c r="I379" s="278">
        <v>194.10000000000002</v>
      </c>
      <c r="J379" s="278">
        <v>195.55000000000004</v>
      </c>
      <c r="K379" s="276">
        <v>192.65</v>
      </c>
      <c r="L379" s="276">
        <v>189</v>
      </c>
      <c r="M379" s="276">
        <v>48.091850000000001</v>
      </c>
    </row>
    <row r="380" spans="1:13">
      <c r="A380" s="267">
        <v>372</v>
      </c>
      <c r="B380" s="276" t="s">
        <v>492</v>
      </c>
      <c r="C380" s="277">
        <v>112</v>
      </c>
      <c r="D380" s="278">
        <v>111.33333333333333</v>
      </c>
      <c r="E380" s="278">
        <v>110.06666666666666</v>
      </c>
      <c r="F380" s="278">
        <v>108.13333333333334</v>
      </c>
      <c r="G380" s="278">
        <v>106.86666666666667</v>
      </c>
      <c r="H380" s="278">
        <v>113.26666666666665</v>
      </c>
      <c r="I380" s="278">
        <v>114.53333333333333</v>
      </c>
      <c r="J380" s="278">
        <v>116.46666666666664</v>
      </c>
      <c r="K380" s="276">
        <v>112.6</v>
      </c>
      <c r="L380" s="276">
        <v>109.4</v>
      </c>
      <c r="M380" s="276">
        <v>13.19727</v>
      </c>
    </row>
    <row r="381" spans="1:13">
      <c r="A381" s="267">
        <v>373</v>
      </c>
      <c r="B381" s="276" t="s">
        <v>276</v>
      </c>
      <c r="C381" s="277">
        <v>268.2</v>
      </c>
      <c r="D381" s="278">
        <v>270.66666666666669</v>
      </c>
      <c r="E381" s="278">
        <v>264.53333333333336</v>
      </c>
      <c r="F381" s="278">
        <v>260.86666666666667</v>
      </c>
      <c r="G381" s="278">
        <v>254.73333333333335</v>
      </c>
      <c r="H381" s="278">
        <v>274.33333333333337</v>
      </c>
      <c r="I381" s="278">
        <v>280.4666666666667</v>
      </c>
      <c r="J381" s="278">
        <v>284.13333333333338</v>
      </c>
      <c r="K381" s="276">
        <v>276.8</v>
      </c>
      <c r="L381" s="276">
        <v>267</v>
      </c>
      <c r="M381" s="276">
        <v>2.02067</v>
      </c>
    </row>
    <row r="382" spans="1:13">
      <c r="A382" s="267">
        <v>374</v>
      </c>
      <c r="B382" s="276" t="s">
        <v>493</v>
      </c>
      <c r="C382" s="277">
        <v>87.3</v>
      </c>
      <c r="D382" s="278">
        <v>88.266666666666666</v>
      </c>
      <c r="E382" s="278">
        <v>86.033333333333331</v>
      </c>
      <c r="F382" s="278">
        <v>84.766666666666666</v>
      </c>
      <c r="G382" s="278">
        <v>82.533333333333331</v>
      </c>
      <c r="H382" s="278">
        <v>89.533333333333331</v>
      </c>
      <c r="I382" s="278">
        <v>91.766666666666652</v>
      </c>
      <c r="J382" s="278">
        <v>93.033333333333331</v>
      </c>
      <c r="K382" s="276">
        <v>90.5</v>
      </c>
      <c r="L382" s="276">
        <v>87</v>
      </c>
      <c r="M382" s="276">
        <v>2.1632699999999998</v>
      </c>
    </row>
    <row r="383" spans="1:13">
      <c r="A383" s="267">
        <v>375</v>
      </c>
      <c r="B383" s="276" t="s">
        <v>486</v>
      </c>
      <c r="C383" s="277">
        <v>59.95</v>
      </c>
      <c r="D383" s="278">
        <v>59.433333333333337</v>
      </c>
      <c r="E383" s="278">
        <v>58.666666666666671</v>
      </c>
      <c r="F383" s="278">
        <v>57.383333333333333</v>
      </c>
      <c r="G383" s="278">
        <v>56.616666666666667</v>
      </c>
      <c r="H383" s="278">
        <v>60.716666666666676</v>
      </c>
      <c r="I383" s="278">
        <v>61.483333333333341</v>
      </c>
      <c r="J383" s="278">
        <v>62.76666666666668</v>
      </c>
      <c r="K383" s="276">
        <v>60.2</v>
      </c>
      <c r="L383" s="276">
        <v>58.15</v>
      </c>
      <c r="M383" s="276">
        <v>22.405950000000001</v>
      </c>
    </row>
    <row r="384" spans="1:13">
      <c r="A384" s="267">
        <v>376</v>
      </c>
      <c r="B384" s="276" t="s">
        <v>166</v>
      </c>
      <c r="C384" s="277">
        <v>1298</v>
      </c>
      <c r="D384" s="278">
        <v>1305.45</v>
      </c>
      <c r="E384" s="278">
        <v>1281.0500000000002</v>
      </c>
      <c r="F384" s="278">
        <v>1264.1000000000001</v>
      </c>
      <c r="G384" s="278">
        <v>1239.7000000000003</v>
      </c>
      <c r="H384" s="278">
        <v>1322.4</v>
      </c>
      <c r="I384" s="278">
        <v>1346.8000000000002</v>
      </c>
      <c r="J384" s="278">
        <v>1363.75</v>
      </c>
      <c r="K384" s="276">
        <v>1329.85</v>
      </c>
      <c r="L384" s="276">
        <v>1288.5</v>
      </c>
      <c r="M384" s="276">
        <v>13.35111</v>
      </c>
    </row>
    <row r="385" spans="1:13">
      <c r="A385" s="267">
        <v>377</v>
      </c>
      <c r="B385" s="276" t="s">
        <v>278</v>
      </c>
      <c r="C385" s="277">
        <v>535.70000000000005</v>
      </c>
      <c r="D385" s="278">
        <v>527.23333333333335</v>
      </c>
      <c r="E385" s="278">
        <v>501.4666666666667</v>
      </c>
      <c r="F385" s="278">
        <v>467.23333333333335</v>
      </c>
      <c r="G385" s="278">
        <v>441.4666666666667</v>
      </c>
      <c r="H385" s="278">
        <v>561.4666666666667</v>
      </c>
      <c r="I385" s="278">
        <v>587.23333333333335</v>
      </c>
      <c r="J385" s="278">
        <v>621.4666666666667</v>
      </c>
      <c r="K385" s="276">
        <v>553</v>
      </c>
      <c r="L385" s="276">
        <v>493</v>
      </c>
      <c r="M385" s="276">
        <v>11.671480000000001</v>
      </c>
    </row>
    <row r="386" spans="1:13">
      <c r="A386" s="267">
        <v>378</v>
      </c>
      <c r="B386" s="276" t="s">
        <v>496</v>
      </c>
      <c r="C386" s="277">
        <v>447</v>
      </c>
      <c r="D386" s="278">
        <v>447.4666666666667</v>
      </c>
      <c r="E386" s="278">
        <v>442.53333333333342</v>
      </c>
      <c r="F386" s="278">
        <v>438.06666666666672</v>
      </c>
      <c r="G386" s="278">
        <v>433.13333333333344</v>
      </c>
      <c r="H386" s="278">
        <v>451.93333333333339</v>
      </c>
      <c r="I386" s="278">
        <v>456.86666666666667</v>
      </c>
      <c r="J386" s="278">
        <v>461.33333333333337</v>
      </c>
      <c r="K386" s="276">
        <v>452.4</v>
      </c>
      <c r="L386" s="276">
        <v>443</v>
      </c>
      <c r="M386" s="276">
        <v>1.78932</v>
      </c>
    </row>
    <row r="387" spans="1:13">
      <c r="A387" s="267">
        <v>379</v>
      </c>
      <c r="B387" s="276" t="s">
        <v>498</v>
      </c>
      <c r="C387" s="277">
        <v>128.69999999999999</v>
      </c>
      <c r="D387" s="278">
        <v>128.63333333333333</v>
      </c>
      <c r="E387" s="278">
        <v>126.31666666666666</v>
      </c>
      <c r="F387" s="278">
        <v>123.93333333333334</v>
      </c>
      <c r="G387" s="278">
        <v>121.61666666666667</v>
      </c>
      <c r="H387" s="278">
        <v>131.01666666666665</v>
      </c>
      <c r="I387" s="278">
        <v>133.33333333333331</v>
      </c>
      <c r="J387" s="278">
        <v>135.71666666666664</v>
      </c>
      <c r="K387" s="276">
        <v>130.94999999999999</v>
      </c>
      <c r="L387" s="276">
        <v>126.25</v>
      </c>
      <c r="M387" s="276">
        <v>26.219539999999999</v>
      </c>
    </row>
    <row r="388" spans="1:13">
      <c r="A388" s="267">
        <v>380</v>
      </c>
      <c r="B388" s="276" t="s">
        <v>279</v>
      </c>
      <c r="C388" s="277">
        <v>486.2</v>
      </c>
      <c r="D388" s="278">
        <v>489.73333333333335</v>
      </c>
      <c r="E388" s="278">
        <v>474.4666666666667</v>
      </c>
      <c r="F388" s="278">
        <v>462.73333333333335</v>
      </c>
      <c r="G388" s="278">
        <v>447.4666666666667</v>
      </c>
      <c r="H388" s="278">
        <v>501.4666666666667</v>
      </c>
      <c r="I388" s="278">
        <v>516.73333333333335</v>
      </c>
      <c r="J388" s="278">
        <v>528.4666666666667</v>
      </c>
      <c r="K388" s="276">
        <v>505</v>
      </c>
      <c r="L388" s="276">
        <v>478</v>
      </c>
      <c r="M388" s="276">
        <v>0.95037000000000005</v>
      </c>
    </row>
    <row r="389" spans="1:13">
      <c r="A389" s="267">
        <v>381</v>
      </c>
      <c r="B389" s="276" t="s">
        <v>499</v>
      </c>
      <c r="C389" s="277">
        <v>280.25</v>
      </c>
      <c r="D389" s="278">
        <v>278.18333333333334</v>
      </c>
      <c r="E389" s="278">
        <v>273.86666666666667</v>
      </c>
      <c r="F389" s="278">
        <v>267.48333333333335</v>
      </c>
      <c r="G389" s="278">
        <v>263.16666666666669</v>
      </c>
      <c r="H389" s="278">
        <v>284.56666666666666</v>
      </c>
      <c r="I389" s="278">
        <v>288.88333333333338</v>
      </c>
      <c r="J389" s="278">
        <v>295.26666666666665</v>
      </c>
      <c r="K389" s="276">
        <v>282.5</v>
      </c>
      <c r="L389" s="276">
        <v>271.8</v>
      </c>
      <c r="M389" s="276">
        <v>9.9503900000000005</v>
      </c>
    </row>
    <row r="390" spans="1:13">
      <c r="A390" s="267">
        <v>382</v>
      </c>
      <c r="B390" s="276" t="s">
        <v>167</v>
      </c>
      <c r="C390" s="277">
        <v>779.2</v>
      </c>
      <c r="D390" s="278">
        <v>780.2833333333333</v>
      </c>
      <c r="E390" s="278">
        <v>769.56666666666661</v>
      </c>
      <c r="F390" s="278">
        <v>759.93333333333328</v>
      </c>
      <c r="G390" s="278">
        <v>749.21666666666658</v>
      </c>
      <c r="H390" s="278">
        <v>789.91666666666663</v>
      </c>
      <c r="I390" s="278">
        <v>800.63333333333333</v>
      </c>
      <c r="J390" s="278">
        <v>810.26666666666665</v>
      </c>
      <c r="K390" s="276">
        <v>791</v>
      </c>
      <c r="L390" s="276">
        <v>770.65</v>
      </c>
      <c r="M390" s="276">
        <v>5.9510899999999998</v>
      </c>
    </row>
    <row r="391" spans="1:13">
      <c r="A391" s="267">
        <v>383</v>
      </c>
      <c r="B391" s="276" t="s">
        <v>501</v>
      </c>
      <c r="C391" s="277">
        <v>1550.25</v>
      </c>
      <c r="D391" s="278">
        <v>1560.1333333333332</v>
      </c>
      <c r="E391" s="278">
        <v>1529.1166666666663</v>
      </c>
      <c r="F391" s="278">
        <v>1507.9833333333331</v>
      </c>
      <c r="G391" s="278">
        <v>1476.9666666666662</v>
      </c>
      <c r="H391" s="278">
        <v>1581.2666666666664</v>
      </c>
      <c r="I391" s="278">
        <v>1612.2833333333333</v>
      </c>
      <c r="J391" s="278">
        <v>1633.4166666666665</v>
      </c>
      <c r="K391" s="276">
        <v>1591.15</v>
      </c>
      <c r="L391" s="276">
        <v>1539</v>
      </c>
      <c r="M391" s="276">
        <v>6.3659999999999994E-2</v>
      </c>
    </row>
    <row r="392" spans="1:13">
      <c r="A392" s="267">
        <v>384</v>
      </c>
      <c r="B392" s="276" t="s">
        <v>502</v>
      </c>
      <c r="C392" s="277">
        <v>337.45</v>
      </c>
      <c r="D392" s="278">
        <v>339.96666666666664</v>
      </c>
      <c r="E392" s="278">
        <v>333.48333333333329</v>
      </c>
      <c r="F392" s="278">
        <v>329.51666666666665</v>
      </c>
      <c r="G392" s="278">
        <v>323.0333333333333</v>
      </c>
      <c r="H392" s="278">
        <v>343.93333333333328</v>
      </c>
      <c r="I392" s="278">
        <v>350.41666666666663</v>
      </c>
      <c r="J392" s="278">
        <v>354.38333333333327</v>
      </c>
      <c r="K392" s="276">
        <v>346.45</v>
      </c>
      <c r="L392" s="276">
        <v>336</v>
      </c>
      <c r="M392" s="276">
        <v>5.9489999999999998</v>
      </c>
    </row>
    <row r="393" spans="1:13">
      <c r="A393" s="267">
        <v>385</v>
      </c>
      <c r="B393" s="276" t="s">
        <v>168</v>
      </c>
      <c r="C393" s="277">
        <v>232.8</v>
      </c>
      <c r="D393" s="278">
        <v>232.78333333333333</v>
      </c>
      <c r="E393" s="278">
        <v>228.16666666666666</v>
      </c>
      <c r="F393" s="278">
        <v>223.53333333333333</v>
      </c>
      <c r="G393" s="278">
        <v>218.91666666666666</v>
      </c>
      <c r="H393" s="278">
        <v>237.41666666666666</v>
      </c>
      <c r="I393" s="278">
        <v>242.03333333333333</v>
      </c>
      <c r="J393" s="278">
        <v>246.66666666666666</v>
      </c>
      <c r="K393" s="276">
        <v>237.4</v>
      </c>
      <c r="L393" s="276">
        <v>228.15</v>
      </c>
      <c r="M393" s="276">
        <v>213.25726</v>
      </c>
    </row>
    <row r="394" spans="1:13">
      <c r="A394" s="267">
        <v>386</v>
      </c>
      <c r="B394" s="276" t="s">
        <v>500</v>
      </c>
      <c r="C394" s="277">
        <v>54.95</v>
      </c>
      <c r="D394" s="278">
        <v>54.29999999999999</v>
      </c>
      <c r="E394" s="278">
        <v>52.949999999999982</v>
      </c>
      <c r="F394" s="278">
        <v>50.949999999999989</v>
      </c>
      <c r="G394" s="278">
        <v>49.59999999999998</v>
      </c>
      <c r="H394" s="278">
        <v>56.299999999999983</v>
      </c>
      <c r="I394" s="278">
        <v>57.649999999999991</v>
      </c>
      <c r="J394" s="278">
        <v>59.649999999999984</v>
      </c>
      <c r="K394" s="276">
        <v>55.65</v>
      </c>
      <c r="L394" s="276">
        <v>52.3</v>
      </c>
      <c r="M394" s="276">
        <v>54.783499999999997</v>
      </c>
    </row>
    <row r="395" spans="1:13">
      <c r="A395" s="267">
        <v>387</v>
      </c>
      <c r="B395" s="276" t="s">
        <v>169</v>
      </c>
      <c r="C395" s="277">
        <v>135.15</v>
      </c>
      <c r="D395" s="278">
        <v>135.4</v>
      </c>
      <c r="E395" s="278">
        <v>133.70000000000002</v>
      </c>
      <c r="F395" s="278">
        <v>132.25</v>
      </c>
      <c r="G395" s="278">
        <v>130.55000000000001</v>
      </c>
      <c r="H395" s="278">
        <v>136.85000000000002</v>
      </c>
      <c r="I395" s="278">
        <v>138.55000000000001</v>
      </c>
      <c r="J395" s="278">
        <v>140.00000000000003</v>
      </c>
      <c r="K395" s="276">
        <v>137.1</v>
      </c>
      <c r="L395" s="276">
        <v>133.94999999999999</v>
      </c>
      <c r="M395" s="276">
        <v>26.647729999999999</v>
      </c>
    </row>
    <row r="396" spans="1:13">
      <c r="A396" s="267">
        <v>388</v>
      </c>
      <c r="B396" s="276" t="s">
        <v>503</v>
      </c>
      <c r="C396" s="277">
        <v>133.4</v>
      </c>
      <c r="D396" s="278">
        <v>133.81666666666669</v>
      </c>
      <c r="E396" s="278">
        <v>132.68333333333339</v>
      </c>
      <c r="F396" s="278">
        <v>131.9666666666667</v>
      </c>
      <c r="G396" s="278">
        <v>130.8333333333334</v>
      </c>
      <c r="H396" s="278">
        <v>134.53333333333339</v>
      </c>
      <c r="I396" s="278">
        <v>135.66666666666666</v>
      </c>
      <c r="J396" s="278">
        <v>136.38333333333338</v>
      </c>
      <c r="K396" s="276">
        <v>134.94999999999999</v>
      </c>
      <c r="L396" s="276">
        <v>133.1</v>
      </c>
      <c r="M396" s="276">
        <v>0.80732000000000004</v>
      </c>
    </row>
    <row r="397" spans="1:13">
      <c r="A397" s="267">
        <v>389</v>
      </c>
      <c r="B397" s="276" t="s">
        <v>504</v>
      </c>
      <c r="C397" s="277">
        <v>799.6</v>
      </c>
      <c r="D397" s="278">
        <v>801.2166666666667</v>
      </c>
      <c r="E397" s="278">
        <v>790.38333333333344</v>
      </c>
      <c r="F397" s="278">
        <v>781.16666666666674</v>
      </c>
      <c r="G397" s="278">
        <v>770.33333333333348</v>
      </c>
      <c r="H397" s="278">
        <v>810.43333333333339</v>
      </c>
      <c r="I397" s="278">
        <v>821.26666666666665</v>
      </c>
      <c r="J397" s="278">
        <v>830.48333333333335</v>
      </c>
      <c r="K397" s="276">
        <v>812.05</v>
      </c>
      <c r="L397" s="276">
        <v>792</v>
      </c>
      <c r="M397" s="276">
        <v>1.1123099999999999</v>
      </c>
    </row>
    <row r="398" spans="1:13">
      <c r="A398" s="267">
        <v>390</v>
      </c>
      <c r="B398" s="276" t="s">
        <v>170</v>
      </c>
      <c r="C398" s="277">
        <v>1990.05</v>
      </c>
      <c r="D398" s="278">
        <v>1994.9666666666665</v>
      </c>
      <c r="E398" s="278">
        <v>1977.633333333333</v>
      </c>
      <c r="F398" s="278">
        <v>1965.2166666666665</v>
      </c>
      <c r="G398" s="278">
        <v>1947.883333333333</v>
      </c>
      <c r="H398" s="278">
        <v>2007.383333333333</v>
      </c>
      <c r="I398" s="278">
        <v>2024.7166666666665</v>
      </c>
      <c r="J398" s="278">
        <v>2037.133333333333</v>
      </c>
      <c r="K398" s="276">
        <v>2012.3</v>
      </c>
      <c r="L398" s="276">
        <v>1982.55</v>
      </c>
      <c r="M398" s="276">
        <v>85.894069999999999</v>
      </c>
    </row>
    <row r="399" spans="1:13">
      <c r="A399" s="267">
        <v>391</v>
      </c>
      <c r="B399" s="276" t="s">
        <v>519</v>
      </c>
      <c r="C399" s="277">
        <v>12.15</v>
      </c>
      <c r="D399" s="278">
        <v>12.316666666666668</v>
      </c>
      <c r="E399" s="278">
        <v>11.933333333333337</v>
      </c>
      <c r="F399" s="278">
        <v>11.716666666666669</v>
      </c>
      <c r="G399" s="278">
        <v>11.333333333333337</v>
      </c>
      <c r="H399" s="278">
        <v>12.533333333333337</v>
      </c>
      <c r="I399" s="278">
        <v>12.916666666666666</v>
      </c>
      <c r="J399" s="278">
        <v>13.133333333333336</v>
      </c>
      <c r="K399" s="276">
        <v>12.7</v>
      </c>
      <c r="L399" s="276">
        <v>12.1</v>
      </c>
      <c r="M399" s="276">
        <v>26.65746</v>
      </c>
    </row>
    <row r="400" spans="1:13">
      <c r="A400" s="267">
        <v>392</v>
      </c>
      <c r="B400" s="276" t="s">
        <v>508</v>
      </c>
      <c r="C400" s="277">
        <v>235.8</v>
      </c>
      <c r="D400" s="278">
        <v>236.86666666666665</v>
      </c>
      <c r="E400" s="278">
        <v>232.6333333333333</v>
      </c>
      <c r="F400" s="278">
        <v>229.46666666666664</v>
      </c>
      <c r="G400" s="278">
        <v>225.23333333333329</v>
      </c>
      <c r="H400" s="278">
        <v>240.0333333333333</v>
      </c>
      <c r="I400" s="278">
        <v>244.26666666666665</v>
      </c>
      <c r="J400" s="278">
        <v>247.43333333333331</v>
      </c>
      <c r="K400" s="276">
        <v>241.1</v>
      </c>
      <c r="L400" s="276">
        <v>233.7</v>
      </c>
      <c r="M400" s="276">
        <v>1.4016900000000001</v>
      </c>
    </row>
    <row r="401" spans="1:13">
      <c r="A401" s="267">
        <v>393</v>
      </c>
      <c r="B401" s="276" t="s">
        <v>495</v>
      </c>
      <c r="C401" s="277">
        <v>266.85000000000002</v>
      </c>
      <c r="D401" s="278">
        <v>267.43333333333334</v>
      </c>
      <c r="E401" s="278">
        <v>264.51666666666665</v>
      </c>
      <c r="F401" s="278">
        <v>262.18333333333334</v>
      </c>
      <c r="G401" s="278">
        <v>259.26666666666665</v>
      </c>
      <c r="H401" s="278">
        <v>269.76666666666665</v>
      </c>
      <c r="I401" s="278">
        <v>272.68333333333328</v>
      </c>
      <c r="J401" s="278">
        <v>275.01666666666665</v>
      </c>
      <c r="K401" s="276">
        <v>270.35000000000002</v>
      </c>
      <c r="L401" s="276">
        <v>265.10000000000002</v>
      </c>
      <c r="M401" s="276">
        <v>1.7623200000000001</v>
      </c>
    </row>
    <row r="402" spans="1:13">
      <c r="A402" s="267">
        <v>394</v>
      </c>
      <c r="B402" s="276" t="s">
        <v>512</v>
      </c>
      <c r="C402" s="277">
        <v>61.45</v>
      </c>
      <c r="D402" s="278">
        <v>62.233333333333327</v>
      </c>
      <c r="E402" s="278">
        <v>59.966666666666654</v>
      </c>
      <c r="F402" s="278">
        <v>58.483333333333327</v>
      </c>
      <c r="G402" s="278">
        <v>56.216666666666654</v>
      </c>
      <c r="H402" s="278">
        <v>63.716666666666654</v>
      </c>
      <c r="I402" s="278">
        <v>65.98333333333332</v>
      </c>
      <c r="J402" s="278">
        <v>67.466666666666654</v>
      </c>
      <c r="K402" s="276">
        <v>64.5</v>
      </c>
      <c r="L402" s="276">
        <v>60.75</v>
      </c>
      <c r="M402" s="276">
        <v>7.8612299999999999</v>
      </c>
    </row>
    <row r="403" spans="1:13">
      <c r="A403" s="267">
        <v>395</v>
      </c>
      <c r="B403" s="276" t="s">
        <v>171</v>
      </c>
      <c r="C403" s="277">
        <v>64.5</v>
      </c>
      <c r="D403" s="278">
        <v>64.516666666666666</v>
      </c>
      <c r="E403" s="278">
        <v>63.433333333333337</v>
      </c>
      <c r="F403" s="278">
        <v>62.366666666666674</v>
      </c>
      <c r="G403" s="278">
        <v>61.283333333333346</v>
      </c>
      <c r="H403" s="278">
        <v>65.583333333333329</v>
      </c>
      <c r="I403" s="278">
        <v>66.666666666666671</v>
      </c>
      <c r="J403" s="278">
        <v>67.73333333333332</v>
      </c>
      <c r="K403" s="276">
        <v>65.599999999999994</v>
      </c>
      <c r="L403" s="276">
        <v>63.45</v>
      </c>
      <c r="M403" s="276">
        <v>358.87218000000001</v>
      </c>
    </row>
    <row r="404" spans="1:13">
      <c r="A404" s="267">
        <v>396</v>
      </c>
      <c r="B404" s="276" t="s">
        <v>513</v>
      </c>
      <c r="C404" s="277">
        <v>8252.65</v>
      </c>
      <c r="D404" s="278">
        <v>8256.2166666666672</v>
      </c>
      <c r="E404" s="278">
        <v>8212.4333333333343</v>
      </c>
      <c r="F404" s="278">
        <v>8172.2166666666672</v>
      </c>
      <c r="G404" s="278">
        <v>8128.4333333333343</v>
      </c>
      <c r="H404" s="278">
        <v>8296.4333333333343</v>
      </c>
      <c r="I404" s="278">
        <v>8340.2166666666672</v>
      </c>
      <c r="J404" s="278">
        <v>8380.4333333333343</v>
      </c>
      <c r="K404" s="276">
        <v>8300</v>
      </c>
      <c r="L404" s="276">
        <v>8216</v>
      </c>
      <c r="M404" s="276">
        <v>0.27235999999999999</v>
      </c>
    </row>
    <row r="405" spans="1:13">
      <c r="A405" s="267">
        <v>397</v>
      </c>
      <c r="B405" s="276" t="s">
        <v>3523</v>
      </c>
      <c r="C405" s="277">
        <v>840.7</v>
      </c>
      <c r="D405" s="278">
        <v>845.78333333333342</v>
      </c>
      <c r="E405" s="278">
        <v>831.71666666666681</v>
      </c>
      <c r="F405" s="278">
        <v>822.73333333333335</v>
      </c>
      <c r="G405" s="278">
        <v>808.66666666666674</v>
      </c>
      <c r="H405" s="278">
        <v>854.76666666666688</v>
      </c>
      <c r="I405" s="278">
        <v>868.83333333333348</v>
      </c>
      <c r="J405" s="278">
        <v>877.81666666666695</v>
      </c>
      <c r="K405" s="276">
        <v>859.85</v>
      </c>
      <c r="L405" s="276">
        <v>836.8</v>
      </c>
      <c r="M405" s="276">
        <v>11.72099</v>
      </c>
    </row>
    <row r="406" spans="1:13">
      <c r="A406" s="267">
        <v>398</v>
      </c>
      <c r="B406" s="276" t="s">
        <v>280</v>
      </c>
      <c r="C406" s="277">
        <v>899.3</v>
      </c>
      <c r="D406" s="278">
        <v>899.51666666666677</v>
      </c>
      <c r="E406" s="278">
        <v>890.08333333333348</v>
      </c>
      <c r="F406" s="278">
        <v>880.86666666666667</v>
      </c>
      <c r="G406" s="278">
        <v>871.43333333333339</v>
      </c>
      <c r="H406" s="278">
        <v>908.73333333333358</v>
      </c>
      <c r="I406" s="278">
        <v>918.16666666666674</v>
      </c>
      <c r="J406" s="278">
        <v>927.38333333333367</v>
      </c>
      <c r="K406" s="276">
        <v>908.95</v>
      </c>
      <c r="L406" s="276">
        <v>890.3</v>
      </c>
      <c r="M406" s="276">
        <v>18.341290000000001</v>
      </c>
    </row>
    <row r="407" spans="1:13">
      <c r="A407" s="267">
        <v>399</v>
      </c>
      <c r="B407" s="276" t="s">
        <v>172</v>
      </c>
      <c r="C407" s="277">
        <v>277.89999999999998</v>
      </c>
      <c r="D407" s="278">
        <v>277.5</v>
      </c>
      <c r="E407" s="278">
        <v>275.10000000000002</v>
      </c>
      <c r="F407" s="278">
        <v>272.3</v>
      </c>
      <c r="G407" s="278">
        <v>269.90000000000003</v>
      </c>
      <c r="H407" s="278">
        <v>280.3</v>
      </c>
      <c r="I407" s="278">
        <v>282.7</v>
      </c>
      <c r="J407" s="278">
        <v>285.5</v>
      </c>
      <c r="K407" s="276">
        <v>279.89999999999998</v>
      </c>
      <c r="L407" s="276">
        <v>274.7</v>
      </c>
      <c r="M407" s="276">
        <v>450.32526000000001</v>
      </c>
    </row>
    <row r="408" spans="1:13">
      <c r="A408" s="267">
        <v>400</v>
      </c>
      <c r="B408" s="276" t="s">
        <v>514</v>
      </c>
      <c r="C408" s="277">
        <v>4613.55</v>
      </c>
      <c r="D408" s="278">
        <v>4577.95</v>
      </c>
      <c r="E408" s="278">
        <v>4485.8999999999996</v>
      </c>
      <c r="F408" s="278">
        <v>4358.25</v>
      </c>
      <c r="G408" s="278">
        <v>4266.2</v>
      </c>
      <c r="H408" s="278">
        <v>4705.5999999999995</v>
      </c>
      <c r="I408" s="278">
        <v>4797.6500000000005</v>
      </c>
      <c r="J408" s="278">
        <v>4925.2999999999993</v>
      </c>
      <c r="K408" s="276">
        <v>4670</v>
      </c>
      <c r="L408" s="276">
        <v>4450.3</v>
      </c>
      <c r="M408" s="276">
        <v>0.27607999999999999</v>
      </c>
    </row>
    <row r="409" spans="1:13">
      <c r="A409" s="267">
        <v>401</v>
      </c>
      <c r="B409" s="276" t="s">
        <v>2402</v>
      </c>
      <c r="C409" s="277">
        <v>82.35</v>
      </c>
      <c r="D409" s="278">
        <v>82.95</v>
      </c>
      <c r="E409" s="278">
        <v>81.300000000000011</v>
      </c>
      <c r="F409" s="278">
        <v>80.250000000000014</v>
      </c>
      <c r="G409" s="278">
        <v>78.600000000000023</v>
      </c>
      <c r="H409" s="278">
        <v>84</v>
      </c>
      <c r="I409" s="278">
        <v>85.65</v>
      </c>
      <c r="J409" s="278">
        <v>86.699999999999989</v>
      </c>
      <c r="K409" s="276">
        <v>84.6</v>
      </c>
      <c r="L409" s="276">
        <v>81.900000000000006</v>
      </c>
      <c r="M409" s="276">
        <v>2.1564999999999999</v>
      </c>
    </row>
    <row r="410" spans="1:13">
      <c r="A410" s="267">
        <v>402</v>
      </c>
      <c r="B410" s="276" t="s">
        <v>2404</v>
      </c>
      <c r="C410" s="277">
        <v>85.8</v>
      </c>
      <c r="D410" s="278">
        <v>86.399999999999991</v>
      </c>
      <c r="E410" s="278">
        <v>84.449999999999989</v>
      </c>
      <c r="F410" s="278">
        <v>83.1</v>
      </c>
      <c r="G410" s="278">
        <v>81.149999999999991</v>
      </c>
      <c r="H410" s="278">
        <v>87.749999999999986</v>
      </c>
      <c r="I410" s="278">
        <v>89.7</v>
      </c>
      <c r="J410" s="278">
        <v>91.049999999999983</v>
      </c>
      <c r="K410" s="276">
        <v>88.35</v>
      </c>
      <c r="L410" s="276">
        <v>85.05</v>
      </c>
      <c r="M410" s="276">
        <v>17.6815</v>
      </c>
    </row>
    <row r="411" spans="1:13">
      <c r="A411" s="267">
        <v>403</v>
      </c>
      <c r="B411" s="276" t="s">
        <v>2412</v>
      </c>
      <c r="C411" s="277">
        <v>169.6</v>
      </c>
      <c r="D411" s="278">
        <v>170.2</v>
      </c>
      <c r="E411" s="278">
        <v>168.2</v>
      </c>
      <c r="F411" s="278">
        <v>166.8</v>
      </c>
      <c r="G411" s="278">
        <v>164.8</v>
      </c>
      <c r="H411" s="278">
        <v>171.59999999999997</v>
      </c>
      <c r="I411" s="278">
        <v>173.59999999999997</v>
      </c>
      <c r="J411" s="278">
        <v>174.99999999999994</v>
      </c>
      <c r="K411" s="276">
        <v>172.2</v>
      </c>
      <c r="L411" s="276">
        <v>168.8</v>
      </c>
      <c r="M411" s="276">
        <v>7.89337</v>
      </c>
    </row>
    <row r="412" spans="1:13">
      <c r="A412" s="267">
        <v>404</v>
      </c>
      <c r="B412" s="276" t="s">
        <v>516</v>
      </c>
      <c r="C412" s="277">
        <v>1692.6</v>
      </c>
      <c r="D412" s="278">
        <v>1688.4666666666665</v>
      </c>
      <c r="E412" s="278">
        <v>1679.9333333333329</v>
      </c>
      <c r="F412" s="278">
        <v>1667.2666666666664</v>
      </c>
      <c r="G412" s="278">
        <v>1658.7333333333329</v>
      </c>
      <c r="H412" s="278">
        <v>1701.133333333333</v>
      </c>
      <c r="I412" s="278">
        <v>1709.6666666666663</v>
      </c>
      <c r="J412" s="278">
        <v>1722.333333333333</v>
      </c>
      <c r="K412" s="276">
        <v>1697</v>
      </c>
      <c r="L412" s="276">
        <v>1675.8</v>
      </c>
      <c r="M412" s="276">
        <v>5.9709999999999999E-2</v>
      </c>
    </row>
    <row r="413" spans="1:13">
      <c r="A413" s="267">
        <v>405</v>
      </c>
      <c r="B413" s="276" t="s">
        <v>518</v>
      </c>
      <c r="C413" s="277">
        <v>201.8</v>
      </c>
      <c r="D413" s="278">
        <v>202.01666666666665</v>
      </c>
      <c r="E413" s="278">
        <v>198.0333333333333</v>
      </c>
      <c r="F413" s="278">
        <v>194.26666666666665</v>
      </c>
      <c r="G413" s="278">
        <v>190.2833333333333</v>
      </c>
      <c r="H413" s="278">
        <v>205.7833333333333</v>
      </c>
      <c r="I413" s="278">
        <v>209.76666666666665</v>
      </c>
      <c r="J413" s="278">
        <v>213.5333333333333</v>
      </c>
      <c r="K413" s="276">
        <v>206</v>
      </c>
      <c r="L413" s="276">
        <v>198.25</v>
      </c>
      <c r="M413" s="276">
        <v>2.5902099999999999</v>
      </c>
    </row>
    <row r="414" spans="1:13">
      <c r="A414" s="267">
        <v>406</v>
      </c>
      <c r="B414" s="276" t="s">
        <v>173</v>
      </c>
      <c r="C414" s="277">
        <v>23839.65</v>
      </c>
      <c r="D414" s="278">
        <v>23808.799999999999</v>
      </c>
      <c r="E414" s="278">
        <v>23710.85</v>
      </c>
      <c r="F414" s="278">
        <v>23582.05</v>
      </c>
      <c r="G414" s="278">
        <v>23484.1</v>
      </c>
      <c r="H414" s="278">
        <v>23937.599999999999</v>
      </c>
      <c r="I414" s="278">
        <v>24035.550000000003</v>
      </c>
      <c r="J414" s="278">
        <v>24164.35</v>
      </c>
      <c r="K414" s="276">
        <v>23906.75</v>
      </c>
      <c r="L414" s="276">
        <v>23680</v>
      </c>
      <c r="M414" s="276">
        <v>0.30965999999999999</v>
      </c>
    </row>
    <row r="415" spans="1:13">
      <c r="A415" s="267">
        <v>407</v>
      </c>
      <c r="B415" s="276" t="s">
        <v>520</v>
      </c>
      <c r="C415" s="277">
        <v>1062.9000000000001</v>
      </c>
      <c r="D415" s="278">
        <v>1068.9666666666667</v>
      </c>
      <c r="E415" s="278">
        <v>1048.9333333333334</v>
      </c>
      <c r="F415" s="278">
        <v>1034.9666666666667</v>
      </c>
      <c r="G415" s="278">
        <v>1014.9333333333334</v>
      </c>
      <c r="H415" s="278">
        <v>1082.9333333333334</v>
      </c>
      <c r="I415" s="278">
        <v>1102.9666666666667</v>
      </c>
      <c r="J415" s="278">
        <v>1116.9333333333334</v>
      </c>
      <c r="K415" s="276">
        <v>1089</v>
      </c>
      <c r="L415" s="276">
        <v>1055</v>
      </c>
      <c r="M415" s="276">
        <v>0.15751000000000001</v>
      </c>
    </row>
    <row r="416" spans="1:13">
      <c r="A416" s="267">
        <v>408</v>
      </c>
      <c r="B416" s="276" t="s">
        <v>174</v>
      </c>
      <c r="C416" s="277">
        <v>1575.8</v>
      </c>
      <c r="D416" s="278">
        <v>1571.3666666666668</v>
      </c>
      <c r="E416" s="278">
        <v>1559.7333333333336</v>
      </c>
      <c r="F416" s="278">
        <v>1543.6666666666667</v>
      </c>
      <c r="G416" s="278">
        <v>1532.0333333333335</v>
      </c>
      <c r="H416" s="278">
        <v>1587.4333333333336</v>
      </c>
      <c r="I416" s="278">
        <v>1599.0666666666668</v>
      </c>
      <c r="J416" s="278">
        <v>1615.1333333333337</v>
      </c>
      <c r="K416" s="276">
        <v>1583</v>
      </c>
      <c r="L416" s="276">
        <v>1555.3</v>
      </c>
      <c r="M416" s="276">
        <v>3.2933500000000002</v>
      </c>
    </row>
    <row r="417" spans="1:13">
      <c r="A417" s="267">
        <v>409</v>
      </c>
      <c r="B417" s="276" t="s">
        <v>515</v>
      </c>
      <c r="C417" s="277">
        <v>443.45</v>
      </c>
      <c r="D417" s="278">
        <v>442.75</v>
      </c>
      <c r="E417" s="278">
        <v>437.35</v>
      </c>
      <c r="F417" s="278">
        <v>431.25</v>
      </c>
      <c r="G417" s="278">
        <v>425.85</v>
      </c>
      <c r="H417" s="278">
        <v>448.85</v>
      </c>
      <c r="I417" s="278">
        <v>454.25</v>
      </c>
      <c r="J417" s="278">
        <v>460.35</v>
      </c>
      <c r="K417" s="276">
        <v>448.15</v>
      </c>
      <c r="L417" s="276">
        <v>436.65</v>
      </c>
      <c r="M417" s="276">
        <v>1.0681099999999999</v>
      </c>
    </row>
    <row r="418" spans="1:13">
      <c r="A418" s="267">
        <v>410</v>
      </c>
      <c r="B418" s="276" t="s">
        <v>510</v>
      </c>
      <c r="C418" s="277">
        <v>25.3</v>
      </c>
      <c r="D418" s="278">
        <v>25.400000000000002</v>
      </c>
      <c r="E418" s="278">
        <v>25.100000000000005</v>
      </c>
      <c r="F418" s="278">
        <v>24.900000000000002</v>
      </c>
      <c r="G418" s="278">
        <v>24.600000000000005</v>
      </c>
      <c r="H418" s="278">
        <v>25.600000000000005</v>
      </c>
      <c r="I418" s="278">
        <v>25.900000000000002</v>
      </c>
      <c r="J418" s="278">
        <v>26.100000000000005</v>
      </c>
      <c r="K418" s="276">
        <v>25.7</v>
      </c>
      <c r="L418" s="276">
        <v>25.2</v>
      </c>
      <c r="M418" s="276">
        <v>10.92915</v>
      </c>
    </row>
    <row r="419" spans="1:13">
      <c r="A419" s="267">
        <v>411</v>
      </c>
      <c r="B419" s="276" t="s">
        <v>511</v>
      </c>
      <c r="C419" s="277">
        <v>1728.6</v>
      </c>
      <c r="D419" s="278">
        <v>1720.8833333333332</v>
      </c>
      <c r="E419" s="278">
        <v>1704.4166666666665</v>
      </c>
      <c r="F419" s="278">
        <v>1680.2333333333333</v>
      </c>
      <c r="G419" s="278">
        <v>1663.7666666666667</v>
      </c>
      <c r="H419" s="278">
        <v>1745.0666666666664</v>
      </c>
      <c r="I419" s="278">
        <v>1761.5333333333331</v>
      </c>
      <c r="J419" s="278">
        <v>1785.7166666666662</v>
      </c>
      <c r="K419" s="276">
        <v>1737.35</v>
      </c>
      <c r="L419" s="276">
        <v>1696.7</v>
      </c>
      <c r="M419" s="276">
        <v>0.28838999999999998</v>
      </c>
    </row>
    <row r="420" spans="1:13">
      <c r="A420" s="267">
        <v>412</v>
      </c>
      <c r="B420" s="276" t="s">
        <v>521</v>
      </c>
      <c r="C420" s="277">
        <v>356.3</v>
      </c>
      <c r="D420" s="278">
        <v>354.33333333333331</v>
      </c>
      <c r="E420" s="278">
        <v>346.96666666666664</v>
      </c>
      <c r="F420" s="278">
        <v>337.63333333333333</v>
      </c>
      <c r="G420" s="278">
        <v>330.26666666666665</v>
      </c>
      <c r="H420" s="278">
        <v>363.66666666666663</v>
      </c>
      <c r="I420" s="278">
        <v>371.0333333333333</v>
      </c>
      <c r="J420" s="278">
        <v>380.36666666666662</v>
      </c>
      <c r="K420" s="276">
        <v>361.7</v>
      </c>
      <c r="L420" s="276">
        <v>345</v>
      </c>
      <c r="M420" s="276">
        <v>2.7277100000000001</v>
      </c>
    </row>
    <row r="421" spans="1:13">
      <c r="A421" s="267">
        <v>413</v>
      </c>
      <c r="B421" s="276" t="s">
        <v>522</v>
      </c>
      <c r="C421" s="277">
        <v>1090.05</v>
      </c>
      <c r="D421" s="278">
        <v>1087.9666666666667</v>
      </c>
      <c r="E421" s="278">
        <v>1080.9333333333334</v>
      </c>
      <c r="F421" s="278">
        <v>1071.8166666666666</v>
      </c>
      <c r="G421" s="278">
        <v>1064.7833333333333</v>
      </c>
      <c r="H421" s="278">
        <v>1097.0833333333335</v>
      </c>
      <c r="I421" s="278">
        <v>1104.1166666666668</v>
      </c>
      <c r="J421" s="278">
        <v>1113.2333333333336</v>
      </c>
      <c r="K421" s="276">
        <v>1095</v>
      </c>
      <c r="L421" s="276">
        <v>1078.8499999999999</v>
      </c>
      <c r="M421" s="276">
        <v>0.22892999999999999</v>
      </c>
    </row>
    <row r="422" spans="1:13">
      <c r="A422" s="267">
        <v>414</v>
      </c>
      <c r="B422" s="276" t="s">
        <v>523</v>
      </c>
      <c r="C422" s="277">
        <v>389.65</v>
      </c>
      <c r="D422" s="278">
        <v>392.83333333333331</v>
      </c>
      <c r="E422" s="278">
        <v>383.26666666666665</v>
      </c>
      <c r="F422" s="278">
        <v>376.88333333333333</v>
      </c>
      <c r="G422" s="278">
        <v>367.31666666666666</v>
      </c>
      <c r="H422" s="278">
        <v>399.21666666666664</v>
      </c>
      <c r="I422" s="278">
        <v>408.78333333333336</v>
      </c>
      <c r="J422" s="278">
        <v>415.16666666666663</v>
      </c>
      <c r="K422" s="276">
        <v>402.4</v>
      </c>
      <c r="L422" s="276">
        <v>386.45</v>
      </c>
      <c r="M422" s="276">
        <v>3.60703</v>
      </c>
    </row>
    <row r="423" spans="1:13">
      <c r="A423" s="267">
        <v>415</v>
      </c>
      <c r="B423" s="276" t="s">
        <v>524</v>
      </c>
      <c r="C423" s="277">
        <v>9.1999999999999993</v>
      </c>
      <c r="D423" s="278">
        <v>9.1999999999999993</v>
      </c>
      <c r="E423" s="278">
        <v>9.0499999999999989</v>
      </c>
      <c r="F423" s="278">
        <v>8.9</v>
      </c>
      <c r="G423" s="278">
        <v>8.75</v>
      </c>
      <c r="H423" s="278">
        <v>9.3499999999999979</v>
      </c>
      <c r="I423" s="278">
        <v>9.4999999999999964</v>
      </c>
      <c r="J423" s="278">
        <v>9.6499999999999968</v>
      </c>
      <c r="K423" s="276">
        <v>9.35</v>
      </c>
      <c r="L423" s="276">
        <v>9.0500000000000007</v>
      </c>
      <c r="M423" s="276">
        <v>176.13068000000001</v>
      </c>
    </row>
    <row r="424" spans="1:13">
      <c r="A424" s="267">
        <v>416</v>
      </c>
      <c r="B424" s="276" t="s">
        <v>2516</v>
      </c>
      <c r="C424" s="285">
        <v>740.45</v>
      </c>
      <c r="D424" s="286">
        <v>746.0333333333333</v>
      </c>
      <c r="E424" s="286">
        <v>730.06666666666661</v>
      </c>
      <c r="F424" s="286">
        <v>719.68333333333328</v>
      </c>
      <c r="G424" s="286">
        <v>703.71666666666658</v>
      </c>
      <c r="H424" s="286">
        <v>756.41666666666663</v>
      </c>
      <c r="I424" s="286">
        <v>772.38333333333333</v>
      </c>
      <c r="J424" s="286">
        <v>782.76666666666665</v>
      </c>
      <c r="K424" s="287">
        <v>762</v>
      </c>
      <c r="L424" s="287">
        <v>735.65</v>
      </c>
      <c r="M424" s="287">
        <v>0.45063999999999999</v>
      </c>
    </row>
    <row r="425" spans="1:13">
      <c r="A425" s="267">
        <v>417</v>
      </c>
      <c r="B425" s="276" t="s">
        <v>527</v>
      </c>
      <c r="C425" s="276">
        <v>182.85</v>
      </c>
      <c r="D425" s="278">
        <v>183.61666666666667</v>
      </c>
      <c r="E425" s="278">
        <v>180.23333333333335</v>
      </c>
      <c r="F425" s="278">
        <v>177.61666666666667</v>
      </c>
      <c r="G425" s="278">
        <v>174.23333333333335</v>
      </c>
      <c r="H425" s="278">
        <v>186.23333333333335</v>
      </c>
      <c r="I425" s="278">
        <v>189.61666666666667</v>
      </c>
      <c r="J425" s="278">
        <v>192.23333333333335</v>
      </c>
      <c r="K425" s="276">
        <v>187</v>
      </c>
      <c r="L425" s="276">
        <v>181</v>
      </c>
      <c r="M425" s="276">
        <v>4.3501399999999997</v>
      </c>
    </row>
    <row r="426" spans="1:13">
      <c r="A426" s="267">
        <v>418</v>
      </c>
      <c r="B426" s="276" t="s">
        <v>2525</v>
      </c>
      <c r="C426" s="276">
        <v>94.85</v>
      </c>
      <c r="D426" s="278">
        <v>95.483333333333334</v>
      </c>
      <c r="E426" s="278">
        <v>93.566666666666663</v>
      </c>
      <c r="F426" s="278">
        <v>92.283333333333331</v>
      </c>
      <c r="G426" s="278">
        <v>90.36666666666666</v>
      </c>
      <c r="H426" s="278">
        <v>96.766666666666666</v>
      </c>
      <c r="I426" s="278">
        <v>98.683333333333323</v>
      </c>
      <c r="J426" s="278">
        <v>99.966666666666669</v>
      </c>
      <c r="K426" s="276">
        <v>97.4</v>
      </c>
      <c r="L426" s="276">
        <v>94.2</v>
      </c>
      <c r="M426" s="276">
        <v>51.726840000000003</v>
      </c>
    </row>
    <row r="427" spans="1:13">
      <c r="A427" s="267">
        <v>419</v>
      </c>
      <c r="B427" s="276" t="s">
        <v>175</v>
      </c>
      <c r="C427" s="276">
        <v>5485.8</v>
      </c>
      <c r="D427" s="278">
        <v>5503.8666666666659</v>
      </c>
      <c r="E427" s="278">
        <v>5442.7333333333318</v>
      </c>
      <c r="F427" s="278">
        <v>5399.6666666666661</v>
      </c>
      <c r="G427" s="278">
        <v>5338.5333333333319</v>
      </c>
      <c r="H427" s="278">
        <v>5546.9333333333316</v>
      </c>
      <c r="I427" s="278">
        <v>5608.0666666666648</v>
      </c>
      <c r="J427" s="278">
        <v>5651.1333333333314</v>
      </c>
      <c r="K427" s="276">
        <v>5565</v>
      </c>
      <c r="L427" s="276">
        <v>5460.8</v>
      </c>
      <c r="M427" s="276">
        <v>1.36022</v>
      </c>
    </row>
    <row r="428" spans="1:13">
      <c r="A428" s="267">
        <v>420</v>
      </c>
      <c r="B428" s="276" t="s">
        <v>176</v>
      </c>
      <c r="C428" s="276">
        <v>1034.9000000000001</v>
      </c>
      <c r="D428" s="278">
        <v>1035.5</v>
      </c>
      <c r="E428" s="278">
        <v>1021.4000000000001</v>
      </c>
      <c r="F428" s="278">
        <v>1007.9000000000001</v>
      </c>
      <c r="G428" s="278">
        <v>993.80000000000018</v>
      </c>
      <c r="H428" s="278">
        <v>1049</v>
      </c>
      <c r="I428" s="278">
        <v>1063.0999999999999</v>
      </c>
      <c r="J428" s="278">
        <v>1076.5999999999999</v>
      </c>
      <c r="K428" s="276">
        <v>1049.5999999999999</v>
      </c>
      <c r="L428" s="276">
        <v>1022</v>
      </c>
      <c r="M428" s="276">
        <v>41.344360000000002</v>
      </c>
    </row>
    <row r="429" spans="1:13">
      <c r="A429" s="267">
        <v>421</v>
      </c>
      <c r="B429" s="276" t="s">
        <v>177</v>
      </c>
      <c r="C429" s="276">
        <v>910.1</v>
      </c>
      <c r="D429" s="278">
        <v>911.0333333333333</v>
      </c>
      <c r="E429" s="278">
        <v>894.06666666666661</v>
      </c>
      <c r="F429" s="278">
        <v>878.0333333333333</v>
      </c>
      <c r="G429" s="278">
        <v>861.06666666666661</v>
      </c>
      <c r="H429" s="278">
        <v>927.06666666666661</v>
      </c>
      <c r="I429" s="278">
        <v>944.0333333333333</v>
      </c>
      <c r="J429" s="278">
        <v>960.06666666666661</v>
      </c>
      <c r="K429" s="276">
        <v>928</v>
      </c>
      <c r="L429" s="276">
        <v>895</v>
      </c>
      <c r="M429" s="276">
        <v>14.02637</v>
      </c>
    </row>
    <row r="430" spans="1:13">
      <c r="A430" s="267">
        <v>422</v>
      </c>
      <c r="B430" s="276" t="s">
        <v>525</v>
      </c>
      <c r="C430" s="276">
        <v>90.7</v>
      </c>
      <c r="D430" s="278">
        <v>91.116666666666674</v>
      </c>
      <c r="E430" s="278">
        <v>89.783333333333346</v>
      </c>
      <c r="F430" s="278">
        <v>88.866666666666674</v>
      </c>
      <c r="G430" s="278">
        <v>87.533333333333346</v>
      </c>
      <c r="H430" s="278">
        <v>92.033333333333346</v>
      </c>
      <c r="I430" s="278">
        <v>93.36666666666666</v>
      </c>
      <c r="J430" s="278">
        <v>94.283333333333346</v>
      </c>
      <c r="K430" s="276">
        <v>92.45</v>
      </c>
      <c r="L430" s="276">
        <v>90.2</v>
      </c>
      <c r="M430" s="276">
        <v>0.97128999999999999</v>
      </c>
    </row>
    <row r="431" spans="1:13">
      <c r="A431" s="267">
        <v>423</v>
      </c>
      <c r="B431" s="276" t="s">
        <v>526</v>
      </c>
      <c r="C431" s="276">
        <v>474.95</v>
      </c>
      <c r="D431" s="278">
        <v>475.23333333333335</v>
      </c>
      <c r="E431" s="278">
        <v>472.01666666666671</v>
      </c>
      <c r="F431" s="278">
        <v>469.08333333333337</v>
      </c>
      <c r="G431" s="278">
        <v>465.86666666666673</v>
      </c>
      <c r="H431" s="278">
        <v>478.16666666666669</v>
      </c>
      <c r="I431" s="278">
        <v>481.38333333333338</v>
      </c>
      <c r="J431" s="278">
        <v>484.31666666666666</v>
      </c>
      <c r="K431" s="276">
        <v>478.45</v>
      </c>
      <c r="L431" s="276">
        <v>472.3</v>
      </c>
      <c r="M431" s="276">
        <v>0.83123999999999998</v>
      </c>
    </row>
    <row r="432" spans="1:13">
      <c r="A432" s="267">
        <v>424</v>
      </c>
      <c r="B432" s="276" t="s">
        <v>3387</v>
      </c>
      <c r="C432" s="276">
        <v>293.85000000000002</v>
      </c>
      <c r="D432" s="278">
        <v>295.48333333333335</v>
      </c>
      <c r="E432" s="278">
        <v>290.9666666666667</v>
      </c>
      <c r="F432" s="278">
        <v>288.08333333333337</v>
      </c>
      <c r="G432" s="278">
        <v>283.56666666666672</v>
      </c>
      <c r="H432" s="278">
        <v>298.36666666666667</v>
      </c>
      <c r="I432" s="278">
        <v>302.88333333333333</v>
      </c>
      <c r="J432" s="278">
        <v>305.76666666666665</v>
      </c>
      <c r="K432" s="276">
        <v>300</v>
      </c>
      <c r="L432" s="276">
        <v>292.60000000000002</v>
      </c>
      <c r="M432" s="276">
        <v>2.09836</v>
      </c>
    </row>
    <row r="433" spans="1:13">
      <c r="A433" s="267">
        <v>425</v>
      </c>
      <c r="B433" s="276" t="s">
        <v>529</v>
      </c>
      <c r="C433" s="276">
        <v>1778.15</v>
      </c>
      <c r="D433" s="278">
        <v>1777.6166666666668</v>
      </c>
      <c r="E433" s="278">
        <v>1760.5333333333335</v>
      </c>
      <c r="F433" s="278">
        <v>1742.9166666666667</v>
      </c>
      <c r="G433" s="278">
        <v>1725.8333333333335</v>
      </c>
      <c r="H433" s="278">
        <v>1795.2333333333336</v>
      </c>
      <c r="I433" s="278">
        <v>1812.3166666666666</v>
      </c>
      <c r="J433" s="278">
        <v>1829.9333333333336</v>
      </c>
      <c r="K433" s="276">
        <v>1794.7</v>
      </c>
      <c r="L433" s="276">
        <v>1760</v>
      </c>
      <c r="M433" s="276">
        <v>0.10181</v>
      </c>
    </row>
    <row r="434" spans="1:13">
      <c r="A434" s="267">
        <v>426</v>
      </c>
      <c r="B434" s="276" t="s">
        <v>530</v>
      </c>
      <c r="C434" s="276">
        <v>529.95000000000005</v>
      </c>
      <c r="D434" s="278">
        <v>531.2833333333333</v>
      </c>
      <c r="E434" s="278">
        <v>523.66666666666663</v>
      </c>
      <c r="F434" s="278">
        <v>517.38333333333333</v>
      </c>
      <c r="G434" s="278">
        <v>509.76666666666665</v>
      </c>
      <c r="H434" s="278">
        <v>537.56666666666661</v>
      </c>
      <c r="I434" s="278">
        <v>545.18333333333339</v>
      </c>
      <c r="J434" s="278">
        <v>551.46666666666658</v>
      </c>
      <c r="K434" s="276">
        <v>538.9</v>
      </c>
      <c r="L434" s="276">
        <v>525</v>
      </c>
      <c r="M434" s="276">
        <v>1.4668099999999999</v>
      </c>
    </row>
    <row r="435" spans="1:13">
      <c r="A435" s="267">
        <v>427</v>
      </c>
      <c r="B435" s="276" t="s">
        <v>178</v>
      </c>
      <c r="C435" s="276">
        <v>590.6</v>
      </c>
      <c r="D435" s="278">
        <v>589.91666666666663</v>
      </c>
      <c r="E435" s="278">
        <v>583.83333333333326</v>
      </c>
      <c r="F435" s="278">
        <v>577.06666666666661</v>
      </c>
      <c r="G435" s="278">
        <v>570.98333333333323</v>
      </c>
      <c r="H435" s="278">
        <v>596.68333333333328</v>
      </c>
      <c r="I435" s="278">
        <v>602.76666666666654</v>
      </c>
      <c r="J435" s="278">
        <v>609.5333333333333</v>
      </c>
      <c r="K435" s="276">
        <v>596</v>
      </c>
      <c r="L435" s="276">
        <v>583.15</v>
      </c>
      <c r="M435" s="276">
        <v>74.300430000000006</v>
      </c>
    </row>
    <row r="436" spans="1:13">
      <c r="A436" s="267">
        <v>428</v>
      </c>
      <c r="B436" s="276" t="s">
        <v>531</v>
      </c>
      <c r="C436" s="276">
        <v>349.4</v>
      </c>
      <c r="D436" s="278">
        <v>348.2833333333333</v>
      </c>
      <c r="E436" s="278">
        <v>342.21666666666658</v>
      </c>
      <c r="F436" s="278">
        <v>335.0333333333333</v>
      </c>
      <c r="G436" s="278">
        <v>328.96666666666658</v>
      </c>
      <c r="H436" s="278">
        <v>355.46666666666658</v>
      </c>
      <c r="I436" s="278">
        <v>361.5333333333333</v>
      </c>
      <c r="J436" s="278">
        <v>368.71666666666658</v>
      </c>
      <c r="K436" s="276">
        <v>354.35</v>
      </c>
      <c r="L436" s="276">
        <v>341.1</v>
      </c>
      <c r="M436" s="276">
        <v>2.5933999999999999</v>
      </c>
    </row>
    <row r="437" spans="1:13">
      <c r="A437" s="267">
        <v>429</v>
      </c>
      <c r="B437" s="276" t="s">
        <v>179</v>
      </c>
      <c r="C437" s="276">
        <v>485.65</v>
      </c>
      <c r="D437" s="278">
        <v>486.83333333333331</v>
      </c>
      <c r="E437" s="278">
        <v>479.46666666666664</v>
      </c>
      <c r="F437" s="278">
        <v>473.2833333333333</v>
      </c>
      <c r="G437" s="278">
        <v>465.91666666666663</v>
      </c>
      <c r="H437" s="278">
        <v>493.01666666666665</v>
      </c>
      <c r="I437" s="278">
        <v>500.38333333333333</v>
      </c>
      <c r="J437" s="278">
        <v>506.56666666666666</v>
      </c>
      <c r="K437" s="276">
        <v>494.2</v>
      </c>
      <c r="L437" s="276">
        <v>480.65</v>
      </c>
      <c r="M437" s="276">
        <v>20.064039999999999</v>
      </c>
    </row>
    <row r="438" spans="1:13">
      <c r="A438" s="267">
        <v>430</v>
      </c>
      <c r="B438" s="276" t="s">
        <v>532</v>
      </c>
      <c r="C438" s="276">
        <v>195.85</v>
      </c>
      <c r="D438" s="278">
        <v>196.66666666666666</v>
      </c>
      <c r="E438" s="278">
        <v>194.33333333333331</v>
      </c>
      <c r="F438" s="278">
        <v>192.81666666666666</v>
      </c>
      <c r="G438" s="278">
        <v>190.48333333333332</v>
      </c>
      <c r="H438" s="278">
        <v>198.18333333333331</v>
      </c>
      <c r="I438" s="278">
        <v>200.51666666666662</v>
      </c>
      <c r="J438" s="278">
        <v>202.0333333333333</v>
      </c>
      <c r="K438" s="276">
        <v>199</v>
      </c>
      <c r="L438" s="276">
        <v>195.15</v>
      </c>
      <c r="M438" s="276">
        <v>0.67530000000000001</v>
      </c>
    </row>
    <row r="439" spans="1:13">
      <c r="A439" s="267">
        <v>431</v>
      </c>
      <c r="B439" s="276" t="s">
        <v>533</v>
      </c>
      <c r="C439" s="276">
        <v>1673</v>
      </c>
      <c r="D439" s="278">
        <v>1663.6333333333332</v>
      </c>
      <c r="E439" s="278">
        <v>1647.8166666666664</v>
      </c>
      <c r="F439" s="278">
        <v>1622.6333333333332</v>
      </c>
      <c r="G439" s="278">
        <v>1606.8166666666664</v>
      </c>
      <c r="H439" s="278">
        <v>1688.8166666666664</v>
      </c>
      <c r="I439" s="278">
        <v>1704.633333333333</v>
      </c>
      <c r="J439" s="278">
        <v>1729.8166666666664</v>
      </c>
      <c r="K439" s="276">
        <v>1679.45</v>
      </c>
      <c r="L439" s="276">
        <v>1638.45</v>
      </c>
      <c r="M439" s="276">
        <v>0.36418</v>
      </c>
    </row>
    <row r="440" spans="1:13">
      <c r="A440" s="267">
        <v>432</v>
      </c>
      <c r="B440" s="276" t="s">
        <v>534</v>
      </c>
      <c r="C440" s="276">
        <v>5.85</v>
      </c>
      <c r="D440" s="278">
        <v>5.8499999999999988</v>
      </c>
      <c r="E440" s="278">
        <v>5.8499999999999979</v>
      </c>
      <c r="F440" s="278">
        <v>5.8499999999999988</v>
      </c>
      <c r="G440" s="278">
        <v>5.8499999999999979</v>
      </c>
      <c r="H440" s="278">
        <v>5.8499999999999979</v>
      </c>
      <c r="I440" s="278">
        <v>5.85</v>
      </c>
      <c r="J440" s="278">
        <v>5.8499999999999979</v>
      </c>
      <c r="K440" s="276">
        <v>5.85</v>
      </c>
      <c r="L440" s="276">
        <v>5.85</v>
      </c>
      <c r="M440" s="276">
        <v>47.831299999999999</v>
      </c>
    </row>
    <row r="441" spans="1:13">
      <c r="A441" s="267">
        <v>433</v>
      </c>
      <c r="B441" s="276" t="s">
        <v>535</v>
      </c>
      <c r="C441" s="276">
        <v>135.85</v>
      </c>
      <c r="D441" s="278">
        <v>137.05000000000001</v>
      </c>
      <c r="E441" s="278">
        <v>134.10000000000002</v>
      </c>
      <c r="F441" s="278">
        <v>132.35000000000002</v>
      </c>
      <c r="G441" s="278">
        <v>129.40000000000003</v>
      </c>
      <c r="H441" s="278">
        <v>138.80000000000001</v>
      </c>
      <c r="I441" s="278">
        <v>141.75</v>
      </c>
      <c r="J441" s="278">
        <v>143.5</v>
      </c>
      <c r="K441" s="276">
        <v>140</v>
      </c>
      <c r="L441" s="276">
        <v>135.30000000000001</v>
      </c>
      <c r="M441" s="276">
        <v>2.2347100000000002</v>
      </c>
    </row>
    <row r="442" spans="1:13">
      <c r="A442" s="267">
        <v>434</v>
      </c>
      <c r="B442" s="276" t="s">
        <v>2593</v>
      </c>
      <c r="C442" s="276">
        <v>223.15</v>
      </c>
      <c r="D442" s="278">
        <v>224.33333333333334</v>
      </c>
      <c r="E442" s="278">
        <v>221.31666666666669</v>
      </c>
      <c r="F442" s="278">
        <v>219.48333333333335</v>
      </c>
      <c r="G442" s="278">
        <v>216.4666666666667</v>
      </c>
      <c r="H442" s="278">
        <v>226.16666666666669</v>
      </c>
      <c r="I442" s="278">
        <v>229.18333333333334</v>
      </c>
      <c r="J442" s="278">
        <v>231.01666666666668</v>
      </c>
      <c r="K442" s="276">
        <v>227.35</v>
      </c>
      <c r="L442" s="276">
        <v>222.5</v>
      </c>
      <c r="M442" s="276">
        <v>3.11077</v>
      </c>
    </row>
    <row r="443" spans="1:13">
      <c r="A443" s="267">
        <v>435</v>
      </c>
      <c r="B443" s="276" t="s">
        <v>536</v>
      </c>
      <c r="C443" s="276">
        <v>1018.7</v>
      </c>
      <c r="D443" s="278">
        <v>1025.1166666666668</v>
      </c>
      <c r="E443" s="278">
        <v>1003.5833333333335</v>
      </c>
      <c r="F443" s="278">
        <v>988.4666666666667</v>
      </c>
      <c r="G443" s="278">
        <v>966.93333333333339</v>
      </c>
      <c r="H443" s="278">
        <v>1040.2333333333336</v>
      </c>
      <c r="I443" s="278">
        <v>1061.7666666666669</v>
      </c>
      <c r="J443" s="278">
        <v>1076.8833333333337</v>
      </c>
      <c r="K443" s="276">
        <v>1046.6500000000001</v>
      </c>
      <c r="L443" s="276">
        <v>1010</v>
      </c>
      <c r="M443" s="276">
        <v>1.5411300000000001</v>
      </c>
    </row>
    <row r="444" spans="1:13">
      <c r="A444" s="267">
        <v>436</v>
      </c>
      <c r="B444" s="276" t="s">
        <v>282</v>
      </c>
      <c r="C444" s="276">
        <v>598.79999999999995</v>
      </c>
      <c r="D444" s="278">
        <v>604.35</v>
      </c>
      <c r="E444" s="278">
        <v>592.45000000000005</v>
      </c>
      <c r="F444" s="278">
        <v>586.1</v>
      </c>
      <c r="G444" s="278">
        <v>574.20000000000005</v>
      </c>
      <c r="H444" s="278">
        <v>610.70000000000005</v>
      </c>
      <c r="I444" s="278">
        <v>622.59999999999991</v>
      </c>
      <c r="J444" s="278">
        <v>628.95000000000005</v>
      </c>
      <c r="K444" s="276">
        <v>616.25</v>
      </c>
      <c r="L444" s="276">
        <v>598</v>
      </c>
      <c r="M444" s="276">
        <v>4.4164899999999996</v>
      </c>
    </row>
    <row r="445" spans="1:13">
      <c r="A445" s="267">
        <v>437</v>
      </c>
      <c r="B445" s="276" t="s">
        <v>542</v>
      </c>
      <c r="C445" s="276">
        <v>54.25</v>
      </c>
      <c r="D445" s="278">
        <v>53.1</v>
      </c>
      <c r="E445" s="278">
        <v>51.300000000000004</v>
      </c>
      <c r="F445" s="278">
        <v>48.35</v>
      </c>
      <c r="G445" s="278">
        <v>46.550000000000004</v>
      </c>
      <c r="H445" s="278">
        <v>56.050000000000004</v>
      </c>
      <c r="I445" s="278">
        <v>57.85</v>
      </c>
      <c r="J445" s="278">
        <v>60.800000000000004</v>
      </c>
      <c r="K445" s="276">
        <v>54.9</v>
      </c>
      <c r="L445" s="276">
        <v>50.15</v>
      </c>
      <c r="M445" s="276">
        <v>120.25997</v>
      </c>
    </row>
    <row r="446" spans="1:13">
      <c r="A446" s="267">
        <v>438</v>
      </c>
      <c r="B446" s="276" t="s">
        <v>2608</v>
      </c>
      <c r="C446" s="276">
        <v>12204.3</v>
      </c>
      <c r="D446" s="278">
        <v>12360.949999999999</v>
      </c>
      <c r="E446" s="278">
        <v>11921.899999999998</v>
      </c>
      <c r="F446" s="278">
        <v>11639.499999999998</v>
      </c>
      <c r="G446" s="278">
        <v>11200.449999999997</v>
      </c>
      <c r="H446" s="278">
        <v>12643.349999999999</v>
      </c>
      <c r="I446" s="278">
        <v>13082.399999999998</v>
      </c>
      <c r="J446" s="278">
        <v>13364.8</v>
      </c>
      <c r="K446" s="276">
        <v>12800</v>
      </c>
      <c r="L446" s="276">
        <v>12078.55</v>
      </c>
      <c r="M446" s="276">
        <v>2.4029999999999999E-2</v>
      </c>
    </row>
    <row r="447" spans="1:13">
      <c r="A447" s="267">
        <v>439</v>
      </c>
      <c r="B447" s="276" t="s">
        <v>2613</v>
      </c>
      <c r="C447" s="276">
        <v>1069.9000000000001</v>
      </c>
      <c r="D447" s="278">
        <v>1064.6499999999999</v>
      </c>
      <c r="E447" s="278">
        <v>1050.2999999999997</v>
      </c>
      <c r="F447" s="278">
        <v>1030.6999999999998</v>
      </c>
      <c r="G447" s="278">
        <v>1016.3499999999997</v>
      </c>
      <c r="H447" s="278">
        <v>1084.2499999999998</v>
      </c>
      <c r="I447" s="278">
        <v>1098.5999999999997</v>
      </c>
      <c r="J447" s="278">
        <v>1118.1999999999998</v>
      </c>
      <c r="K447" s="276">
        <v>1079</v>
      </c>
      <c r="L447" s="276">
        <v>1045.05</v>
      </c>
      <c r="M447" s="276">
        <v>0.97582999999999998</v>
      </c>
    </row>
    <row r="448" spans="1:13">
      <c r="A448" s="267">
        <v>440</v>
      </c>
      <c r="B448" s="276" t="s">
        <v>3464</v>
      </c>
      <c r="C448" s="276">
        <v>598.6</v>
      </c>
      <c r="D448" s="278">
        <v>599.83333333333337</v>
      </c>
      <c r="E448" s="278">
        <v>591.9666666666667</v>
      </c>
      <c r="F448" s="278">
        <v>585.33333333333337</v>
      </c>
      <c r="G448" s="278">
        <v>577.4666666666667</v>
      </c>
      <c r="H448" s="278">
        <v>606.4666666666667</v>
      </c>
      <c r="I448" s="278">
        <v>614.33333333333326</v>
      </c>
      <c r="J448" s="278">
        <v>620.9666666666667</v>
      </c>
      <c r="K448" s="276">
        <v>607.70000000000005</v>
      </c>
      <c r="L448" s="276">
        <v>593.20000000000005</v>
      </c>
      <c r="M448" s="276">
        <v>21.144279999999998</v>
      </c>
    </row>
    <row r="449" spans="1:13">
      <c r="A449" s="267">
        <v>441</v>
      </c>
      <c r="B449" s="276" t="s">
        <v>182</v>
      </c>
      <c r="C449" s="276">
        <v>1855.1</v>
      </c>
      <c r="D449" s="278">
        <v>1860.8666666666668</v>
      </c>
      <c r="E449" s="278">
        <v>1833.7333333333336</v>
      </c>
      <c r="F449" s="278">
        <v>1812.3666666666668</v>
      </c>
      <c r="G449" s="278">
        <v>1785.2333333333336</v>
      </c>
      <c r="H449" s="278">
        <v>1882.2333333333336</v>
      </c>
      <c r="I449" s="278">
        <v>1909.3666666666668</v>
      </c>
      <c r="J449" s="278">
        <v>1930.7333333333336</v>
      </c>
      <c r="K449" s="276">
        <v>1888</v>
      </c>
      <c r="L449" s="276">
        <v>1839.5</v>
      </c>
      <c r="M449" s="276">
        <v>5.0337899999999998</v>
      </c>
    </row>
    <row r="450" spans="1:13">
      <c r="A450" s="267">
        <v>442</v>
      </c>
      <c r="B450" s="276" t="s">
        <v>543</v>
      </c>
      <c r="C450" s="276">
        <v>1003.85</v>
      </c>
      <c r="D450" s="278">
        <v>1008.7833333333333</v>
      </c>
      <c r="E450" s="278">
        <v>992.56666666666661</v>
      </c>
      <c r="F450" s="278">
        <v>981.2833333333333</v>
      </c>
      <c r="G450" s="278">
        <v>965.06666666666661</v>
      </c>
      <c r="H450" s="278">
        <v>1020.0666666666666</v>
      </c>
      <c r="I450" s="278">
        <v>1036.2833333333333</v>
      </c>
      <c r="J450" s="278">
        <v>1047.5666666666666</v>
      </c>
      <c r="K450" s="276">
        <v>1025</v>
      </c>
      <c r="L450" s="276">
        <v>997.5</v>
      </c>
      <c r="M450" s="276">
        <v>0.23077</v>
      </c>
    </row>
    <row r="451" spans="1:13">
      <c r="A451" s="267">
        <v>443</v>
      </c>
      <c r="B451" s="276" t="s">
        <v>183</v>
      </c>
      <c r="C451" s="276">
        <v>183.45</v>
      </c>
      <c r="D451" s="278">
        <v>184.33333333333334</v>
      </c>
      <c r="E451" s="278">
        <v>180.2166666666667</v>
      </c>
      <c r="F451" s="278">
        <v>176.98333333333335</v>
      </c>
      <c r="G451" s="278">
        <v>172.8666666666667</v>
      </c>
      <c r="H451" s="278">
        <v>187.56666666666669</v>
      </c>
      <c r="I451" s="278">
        <v>191.68333333333331</v>
      </c>
      <c r="J451" s="278">
        <v>194.91666666666669</v>
      </c>
      <c r="K451" s="276">
        <v>188.45</v>
      </c>
      <c r="L451" s="276">
        <v>181.1</v>
      </c>
      <c r="M451" s="276">
        <v>713.18084999999996</v>
      </c>
    </row>
    <row r="452" spans="1:13">
      <c r="A452" s="267">
        <v>444</v>
      </c>
      <c r="B452" s="276" t="s">
        <v>184</v>
      </c>
      <c r="C452" s="276">
        <v>76.400000000000006</v>
      </c>
      <c r="D452" s="278">
        <v>76.766666666666666</v>
      </c>
      <c r="E452" s="278">
        <v>74.933333333333337</v>
      </c>
      <c r="F452" s="278">
        <v>73.466666666666669</v>
      </c>
      <c r="G452" s="278">
        <v>71.63333333333334</v>
      </c>
      <c r="H452" s="278">
        <v>78.233333333333334</v>
      </c>
      <c r="I452" s="278">
        <v>80.066666666666677</v>
      </c>
      <c r="J452" s="278">
        <v>81.533333333333331</v>
      </c>
      <c r="K452" s="276">
        <v>78.599999999999994</v>
      </c>
      <c r="L452" s="276">
        <v>75.3</v>
      </c>
      <c r="M452" s="276">
        <v>55.715069999999997</v>
      </c>
    </row>
    <row r="453" spans="1:13">
      <c r="A453" s="267">
        <v>445</v>
      </c>
      <c r="B453" s="276" t="s">
        <v>185</v>
      </c>
      <c r="C453" s="276">
        <v>76.55</v>
      </c>
      <c r="D453" s="278">
        <v>77.2</v>
      </c>
      <c r="E453" s="278">
        <v>75.600000000000009</v>
      </c>
      <c r="F453" s="278">
        <v>74.650000000000006</v>
      </c>
      <c r="G453" s="278">
        <v>73.050000000000011</v>
      </c>
      <c r="H453" s="278">
        <v>78.150000000000006</v>
      </c>
      <c r="I453" s="278">
        <v>79.75</v>
      </c>
      <c r="J453" s="278">
        <v>80.7</v>
      </c>
      <c r="K453" s="276">
        <v>78.8</v>
      </c>
      <c r="L453" s="276">
        <v>76.25</v>
      </c>
      <c r="M453" s="276">
        <v>287.45693999999997</v>
      </c>
    </row>
    <row r="454" spans="1:13">
      <c r="A454" s="267">
        <v>446</v>
      </c>
      <c r="B454" s="276" t="s">
        <v>186</v>
      </c>
      <c r="C454" s="276">
        <v>632.20000000000005</v>
      </c>
      <c r="D454" s="278">
        <v>630.96666666666658</v>
      </c>
      <c r="E454" s="278">
        <v>622.28333333333319</v>
      </c>
      <c r="F454" s="278">
        <v>612.36666666666656</v>
      </c>
      <c r="G454" s="278">
        <v>603.68333333333317</v>
      </c>
      <c r="H454" s="278">
        <v>640.88333333333321</v>
      </c>
      <c r="I454" s="278">
        <v>649.56666666666661</v>
      </c>
      <c r="J454" s="278">
        <v>659.48333333333323</v>
      </c>
      <c r="K454" s="276">
        <v>639.65</v>
      </c>
      <c r="L454" s="276">
        <v>621.04999999999995</v>
      </c>
      <c r="M454" s="276">
        <v>104.16325999999999</v>
      </c>
    </row>
    <row r="455" spans="1:13">
      <c r="A455" s="267">
        <v>447</v>
      </c>
      <c r="B455" s="276" t="s">
        <v>2624</v>
      </c>
      <c r="C455" s="276">
        <v>38.799999999999997</v>
      </c>
      <c r="D455" s="278">
        <v>38.733333333333327</v>
      </c>
      <c r="E455" s="278">
        <v>38.216666666666654</v>
      </c>
      <c r="F455" s="278">
        <v>37.633333333333326</v>
      </c>
      <c r="G455" s="278">
        <v>37.116666666666653</v>
      </c>
      <c r="H455" s="278">
        <v>39.316666666666656</v>
      </c>
      <c r="I455" s="278">
        <v>39.833333333333321</v>
      </c>
      <c r="J455" s="278">
        <v>40.416666666666657</v>
      </c>
      <c r="K455" s="276">
        <v>39.25</v>
      </c>
      <c r="L455" s="276">
        <v>38.15</v>
      </c>
      <c r="M455" s="276">
        <v>28.676829999999999</v>
      </c>
    </row>
    <row r="456" spans="1:13">
      <c r="A456" s="267">
        <v>448</v>
      </c>
      <c r="B456" s="276" t="s">
        <v>537</v>
      </c>
      <c r="C456" s="276">
        <v>915.35</v>
      </c>
      <c r="D456" s="278">
        <v>924.48333333333323</v>
      </c>
      <c r="E456" s="278">
        <v>900.96666666666647</v>
      </c>
      <c r="F456" s="278">
        <v>886.58333333333326</v>
      </c>
      <c r="G456" s="278">
        <v>863.06666666666649</v>
      </c>
      <c r="H456" s="278">
        <v>938.86666666666645</v>
      </c>
      <c r="I456" s="278">
        <v>962.3833333333331</v>
      </c>
      <c r="J456" s="278">
        <v>976.76666666666642</v>
      </c>
      <c r="K456" s="276">
        <v>948</v>
      </c>
      <c r="L456" s="276">
        <v>910.1</v>
      </c>
      <c r="M456" s="276">
        <v>0.1391</v>
      </c>
    </row>
    <row r="457" spans="1:13">
      <c r="A457" s="267">
        <v>449</v>
      </c>
      <c r="B457" s="276" t="s">
        <v>538</v>
      </c>
      <c r="C457" s="276">
        <v>446.25</v>
      </c>
      <c r="D457" s="278">
        <v>450.60000000000008</v>
      </c>
      <c r="E457" s="278">
        <v>432.25000000000017</v>
      </c>
      <c r="F457" s="278">
        <v>418.25000000000011</v>
      </c>
      <c r="G457" s="278">
        <v>399.9000000000002</v>
      </c>
      <c r="H457" s="278">
        <v>464.60000000000014</v>
      </c>
      <c r="I457" s="278">
        <v>482.95000000000005</v>
      </c>
      <c r="J457" s="278">
        <v>496.9500000000001</v>
      </c>
      <c r="K457" s="276">
        <v>468.95</v>
      </c>
      <c r="L457" s="276">
        <v>436.6</v>
      </c>
      <c r="M457" s="276">
        <v>0.35949999999999999</v>
      </c>
    </row>
    <row r="458" spans="1:13">
      <c r="A458" s="267">
        <v>450</v>
      </c>
      <c r="B458" s="276" t="s">
        <v>187</v>
      </c>
      <c r="C458" s="276">
        <v>2930.5</v>
      </c>
      <c r="D458" s="278">
        <v>2934.1666666666665</v>
      </c>
      <c r="E458" s="278">
        <v>2916.333333333333</v>
      </c>
      <c r="F458" s="278">
        <v>2902.1666666666665</v>
      </c>
      <c r="G458" s="278">
        <v>2884.333333333333</v>
      </c>
      <c r="H458" s="278">
        <v>2948.333333333333</v>
      </c>
      <c r="I458" s="278">
        <v>2966.1666666666661</v>
      </c>
      <c r="J458" s="278">
        <v>2980.333333333333</v>
      </c>
      <c r="K458" s="276">
        <v>2952</v>
      </c>
      <c r="L458" s="276">
        <v>2920</v>
      </c>
      <c r="M458" s="276">
        <v>19.941510000000001</v>
      </c>
    </row>
    <row r="459" spans="1:13">
      <c r="A459" s="267">
        <v>451</v>
      </c>
      <c r="B459" s="276" t="s">
        <v>544</v>
      </c>
      <c r="C459" s="276">
        <v>2558.6999999999998</v>
      </c>
      <c r="D459" s="278">
        <v>2567.9</v>
      </c>
      <c r="E459" s="278">
        <v>2535.9</v>
      </c>
      <c r="F459" s="278">
        <v>2513.1</v>
      </c>
      <c r="G459" s="278">
        <v>2481.1</v>
      </c>
      <c r="H459" s="278">
        <v>2590.7000000000003</v>
      </c>
      <c r="I459" s="278">
        <v>2622.7000000000003</v>
      </c>
      <c r="J459" s="278">
        <v>2645.5000000000005</v>
      </c>
      <c r="K459" s="276">
        <v>2599.9</v>
      </c>
      <c r="L459" s="276">
        <v>2545.1</v>
      </c>
      <c r="M459" s="276">
        <v>0.11934</v>
      </c>
    </row>
    <row r="460" spans="1:13">
      <c r="A460" s="267">
        <v>452</v>
      </c>
      <c r="B460" s="276" t="s">
        <v>188</v>
      </c>
      <c r="C460" s="276">
        <v>965.65</v>
      </c>
      <c r="D460" s="278">
        <v>959.25</v>
      </c>
      <c r="E460" s="278">
        <v>950.25</v>
      </c>
      <c r="F460" s="278">
        <v>934.85</v>
      </c>
      <c r="G460" s="278">
        <v>925.85</v>
      </c>
      <c r="H460" s="278">
        <v>974.65</v>
      </c>
      <c r="I460" s="278">
        <v>983.65</v>
      </c>
      <c r="J460" s="278">
        <v>999.05</v>
      </c>
      <c r="K460" s="276">
        <v>968.25</v>
      </c>
      <c r="L460" s="276">
        <v>943.85</v>
      </c>
      <c r="M460" s="276">
        <v>43.926409999999997</v>
      </c>
    </row>
    <row r="461" spans="1:13">
      <c r="A461" s="267">
        <v>453</v>
      </c>
      <c r="B461" s="276" t="s">
        <v>546</v>
      </c>
      <c r="C461" s="276">
        <v>906.8</v>
      </c>
      <c r="D461" s="278">
        <v>909.2833333333333</v>
      </c>
      <c r="E461" s="278">
        <v>898.76666666666665</v>
      </c>
      <c r="F461" s="278">
        <v>890.73333333333335</v>
      </c>
      <c r="G461" s="278">
        <v>880.2166666666667</v>
      </c>
      <c r="H461" s="278">
        <v>917.31666666666661</v>
      </c>
      <c r="I461" s="278">
        <v>927.83333333333326</v>
      </c>
      <c r="J461" s="278">
        <v>935.86666666666656</v>
      </c>
      <c r="K461" s="276">
        <v>919.8</v>
      </c>
      <c r="L461" s="276">
        <v>901.25</v>
      </c>
      <c r="M461" s="276">
        <v>0.17371</v>
      </c>
    </row>
    <row r="462" spans="1:13">
      <c r="A462" s="267">
        <v>454</v>
      </c>
      <c r="B462" s="276" t="s">
        <v>547</v>
      </c>
      <c r="C462" s="276">
        <v>917.5</v>
      </c>
      <c r="D462" s="278">
        <v>924.26666666666677</v>
      </c>
      <c r="E462" s="278">
        <v>908.23333333333358</v>
      </c>
      <c r="F462" s="278">
        <v>898.96666666666681</v>
      </c>
      <c r="G462" s="278">
        <v>882.93333333333362</v>
      </c>
      <c r="H462" s="278">
        <v>933.53333333333353</v>
      </c>
      <c r="I462" s="278">
        <v>949.56666666666661</v>
      </c>
      <c r="J462" s="278">
        <v>958.83333333333348</v>
      </c>
      <c r="K462" s="276">
        <v>940.3</v>
      </c>
      <c r="L462" s="276">
        <v>915</v>
      </c>
      <c r="M462" s="276">
        <v>1.18469</v>
      </c>
    </row>
    <row r="463" spans="1:13">
      <c r="A463" s="267">
        <v>455</v>
      </c>
      <c r="B463" s="276" t="s">
        <v>552</v>
      </c>
      <c r="C463" s="276">
        <v>799</v>
      </c>
      <c r="D463" s="278">
        <v>802</v>
      </c>
      <c r="E463" s="278">
        <v>792</v>
      </c>
      <c r="F463" s="278">
        <v>785</v>
      </c>
      <c r="G463" s="278">
        <v>775</v>
      </c>
      <c r="H463" s="278">
        <v>809</v>
      </c>
      <c r="I463" s="278">
        <v>819</v>
      </c>
      <c r="J463" s="278">
        <v>826</v>
      </c>
      <c r="K463" s="276">
        <v>812</v>
      </c>
      <c r="L463" s="276">
        <v>795</v>
      </c>
      <c r="M463" s="276">
        <v>0.42895</v>
      </c>
    </row>
    <row r="464" spans="1:13">
      <c r="A464" s="267">
        <v>456</v>
      </c>
      <c r="B464" s="276" t="s">
        <v>548</v>
      </c>
      <c r="C464" s="276">
        <v>48.55</v>
      </c>
      <c r="D464" s="278">
        <v>48.616666666666667</v>
      </c>
      <c r="E464" s="278">
        <v>47.433333333333337</v>
      </c>
      <c r="F464" s="278">
        <v>46.31666666666667</v>
      </c>
      <c r="G464" s="278">
        <v>45.13333333333334</v>
      </c>
      <c r="H464" s="278">
        <v>49.733333333333334</v>
      </c>
      <c r="I464" s="278">
        <v>50.916666666666657</v>
      </c>
      <c r="J464" s="278">
        <v>52.033333333333331</v>
      </c>
      <c r="K464" s="276">
        <v>49.8</v>
      </c>
      <c r="L464" s="276">
        <v>47.5</v>
      </c>
      <c r="M464" s="276">
        <v>7.8513900000000003</v>
      </c>
    </row>
    <row r="465" spans="1:13">
      <c r="A465" s="267">
        <v>457</v>
      </c>
      <c r="B465" s="276" t="s">
        <v>549</v>
      </c>
      <c r="C465" s="276">
        <v>1236.5999999999999</v>
      </c>
      <c r="D465" s="278">
        <v>1234.2166666666665</v>
      </c>
      <c r="E465" s="278">
        <v>1169.4333333333329</v>
      </c>
      <c r="F465" s="278">
        <v>1102.2666666666664</v>
      </c>
      <c r="G465" s="278">
        <v>1037.4833333333329</v>
      </c>
      <c r="H465" s="278">
        <v>1301.383333333333</v>
      </c>
      <c r="I465" s="278">
        <v>1366.1666666666663</v>
      </c>
      <c r="J465" s="278">
        <v>1433.333333333333</v>
      </c>
      <c r="K465" s="276">
        <v>1299</v>
      </c>
      <c r="L465" s="276">
        <v>1167.05</v>
      </c>
      <c r="M465" s="276">
        <v>5.2793200000000002</v>
      </c>
    </row>
    <row r="466" spans="1:13">
      <c r="A466" s="267">
        <v>458</v>
      </c>
      <c r="B466" s="244" t="s">
        <v>189</v>
      </c>
      <c r="C466" s="276">
        <v>1540.1</v>
      </c>
      <c r="D466" s="278">
        <v>1541.8</v>
      </c>
      <c r="E466" s="278">
        <v>1526.75</v>
      </c>
      <c r="F466" s="278">
        <v>1513.4</v>
      </c>
      <c r="G466" s="278">
        <v>1498.3500000000001</v>
      </c>
      <c r="H466" s="278">
        <v>1555.1499999999999</v>
      </c>
      <c r="I466" s="278">
        <v>1570.1999999999996</v>
      </c>
      <c r="J466" s="278">
        <v>1583.5499999999997</v>
      </c>
      <c r="K466" s="276">
        <v>1556.85</v>
      </c>
      <c r="L466" s="276">
        <v>1528.45</v>
      </c>
      <c r="M466" s="276">
        <v>20.813379999999999</v>
      </c>
    </row>
    <row r="467" spans="1:13">
      <c r="A467" s="267">
        <v>459</v>
      </c>
      <c r="B467" s="244" t="s">
        <v>190</v>
      </c>
      <c r="C467" s="276">
        <v>2758.8</v>
      </c>
      <c r="D467" s="278">
        <v>2769.8333333333335</v>
      </c>
      <c r="E467" s="278">
        <v>2733.9666666666672</v>
      </c>
      <c r="F467" s="278">
        <v>2709.1333333333337</v>
      </c>
      <c r="G467" s="278">
        <v>2673.2666666666673</v>
      </c>
      <c r="H467" s="278">
        <v>2794.666666666667</v>
      </c>
      <c r="I467" s="278">
        <v>2830.5333333333328</v>
      </c>
      <c r="J467" s="278">
        <v>2855.3666666666668</v>
      </c>
      <c r="K467" s="276">
        <v>2805.7</v>
      </c>
      <c r="L467" s="276">
        <v>2745</v>
      </c>
      <c r="M467" s="276">
        <v>3.0807699999999998</v>
      </c>
    </row>
    <row r="468" spans="1:13">
      <c r="A468" s="267">
        <v>460</v>
      </c>
      <c r="B468" s="244" t="s">
        <v>191</v>
      </c>
      <c r="C468" s="276">
        <v>317.10000000000002</v>
      </c>
      <c r="D468" s="278">
        <v>317.58333333333331</v>
      </c>
      <c r="E468" s="278">
        <v>312.71666666666664</v>
      </c>
      <c r="F468" s="278">
        <v>308.33333333333331</v>
      </c>
      <c r="G468" s="278">
        <v>303.46666666666664</v>
      </c>
      <c r="H468" s="278">
        <v>321.96666666666664</v>
      </c>
      <c r="I468" s="278">
        <v>326.83333333333331</v>
      </c>
      <c r="J468" s="278">
        <v>331.21666666666664</v>
      </c>
      <c r="K468" s="276">
        <v>322.45</v>
      </c>
      <c r="L468" s="276">
        <v>313.2</v>
      </c>
      <c r="M468" s="276">
        <v>10.365410000000001</v>
      </c>
    </row>
    <row r="469" spans="1:13">
      <c r="A469" s="267">
        <v>461</v>
      </c>
      <c r="B469" s="244" t="s">
        <v>550</v>
      </c>
      <c r="C469" s="276">
        <v>672.05</v>
      </c>
      <c r="D469" s="278">
        <v>677.01666666666665</v>
      </c>
      <c r="E469" s="278">
        <v>664.0333333333333</v>
      </c>
      <c r="F469" s="278">
        <v>656.01666666666665</v>
      </c>
      <c r="G469" s="278">
        <v>643.0333333333333</v>
      </c>
      <c r="H469" s="278">
        <v>685.0333333333333</v>
      </c>
      <c r="I469" s="278">
        <v>698.01666666666665</v>
      </c>
      <c r="J469" s="278">
        <v>706.0333333333333</v>
      </c>
      <c r="K469" s="276">
        <v>690</v>
      </c>
      <c r="L469" s="276">
        <v>669</v>
      </c>
      <c r="M469" s="276">
        <v>5.7763600000000004</v>
      </c>
    </row>
    <row r="470" spans="1:13">
      <c r="A470" s="267">
        <v>462</v>
      </c>
      <c r="B470" s="244" t="s">
        <v>551</v>
      </c>
      <c r="C470" s="276">
        <v>9.6999999999999993</v>
      </c>
      <c r="D470" s="278">
        <v>9.6833333333333318</v>
      </c>
      <c r="E470" s="278">
        <v>9.5166666666666639</v>
      </c>
      <c r="F470" s="278">
        <v>9.3333333333333321</v>
      </c>
      <c r="G470" s="278">
        <v>9.1666666666666643</v>
      </c>
      <c r="H470" s="278">
        <v>9.8666666666666636</v>
      </c>
      <c r="I470" s="278">
        <v>10.033333333333331</v>
      </c>
      <c r="J470" s="278">
        <v>10.216666666666663</v>
      </c>
      <c r="K470" s="276">
        <v>9.85</v>
      </c>
      <c r="L470" s="276">
        <v>9.5</v>
      </c>
      <c r="M470" s="276">
        <v>146.56739999999999</v>
      </c>
    </row>
    <row r="471" spans="1:13">
      <c r="A471" s="267">
        <v>463</v>
      </c>
      <c r="B471" s="244" t="s">
        <v>539</v>
      </c>
      <c r="C471" s="276">
        <v>6204.6</v>
      </c>
      <c r="D471" s="278">
        <v>6222.5333333333328</v>
      </c>
      <c r="E471" s="278">
        <v>6157.0666666666657</v>
      </c>
      <c r="F471" s="278">
        <v>6109.5333333333328</v>
      </c>
      <c r="G471" s="278">
        <v>6044.0666666666657</v>
      </c>
      <c r="H471" s="278">
        <v>6270.0666666666657</v>
      </c>
      <c r="I471" s="278">
        <v>6335.5333333333328</v>
      </c>
      <c r="J471" s="278">
        <v>6383.0666666666657</v>
      </c>
      <c r="K471" s="276">
        <v>6288</v>
      </c>
      <c r="L471" s="276">
        <v>6175</v>
      </c>
      <c r="M471" s="276">
        <v>0.1845</v>
      </c>
    </row>
    <row r="472" spans="1:13">
      <c r="A472" s="267">
        <v>464</v>
      </c>
      <c r="B472" s="244" t="s">
        <v>541</v>
      </c>
      <c r="C472" s="276">
        <v>31.05</v>
      </c>
      <c r="D472" s="278">
        <v>31.233333333333334</v>
      </c>
      <c r="E472" s="278">
        <v>30.666666666666668</v>
      </c>
      <c r="F472" s="276">
        <v>30.283333333333335</v>
      </c>
      <c r="G472" s="278">
        <v>29.716666666666669</v>
      </c>
      <c r="H472" s="278">
        <v>31.616666666666667</v>
      </c>
      <c r="I472" s="276">
        <v>32.18333333333333</v>
      </c>
      <c r="J472" s="278">
        <v>32.566666666666663</v>
      </c>
      <c r="K472" s="278">
        <v>31.8</v>
      </c>
      <c r="L472" s="276">
        <v>30.85</v>
      </c>
      <c r="M472" s="278">
        <v>25.62715</v>
      </c>
    </row>
    <row r="473" spans="1:13">
      <c r="A473" s="267">
        <v>465</v>
      </c>
      <c r="B473" s="244" t="s">
        <v>192</v>
      </c>
      <c r="C473" s="276">
        <v>486.75</v>
      </c>
      <c r="D473" s="278">
        <v>487.05</v>
      </c>
      <c r="E473" s="278">
        <v>482</v>
      </c>
      <c r="F473" s="276">
        <v>477.25</v>
      </c>
      <c r="G473" s="278">
        <v>472.2</v>
      </c>
      <c r="H473" s="278">
        <v>491.8</v>
      </c>
      <c r="I473" s="276">
        <v>496.85000000000008</v>
      </c>
      <c r="J473" s="278">
        <v>501.6</v>
      </c>
      <c r="K473" s="278">
        <v>492.1</v>
      </c>
      <c r="L473" s="276">
        <v>482.3</v>
      </c>
      <c r="M473" s="278">
        <v>23.99446</v>
      </c>
    </row>
    <row r="474" spans="1:13">
      <c r="A474" s="267">
        <v>466</v>
      </c>
      <c r="B474" s="244" t="s">
        <v>540</v>
      </c>
      <c r="C474" s="244">
        <v>227.95</v>
      </c>
      <c r="D474" s="288">
        <v>227.56666666666669</v>
      </c>
      <c r="E474" s="288">
        <v>222.93333333333339</v>
      </c>
      <c r="F474" s="288">
        <v>217.91666666666671</v>
      </c>
      <c r="G474" s="288">
        <v>213.28333333333342</v>
      </c>
      <c r="H474" s="288">
        <v>232.58333333333337</v>
      </c>
      <c r="I474" s="288">
        <v>237.21666666666664</v>
      </c>
      <c r="J474" s="288">
        <v>242.23333333333335</v>
      </c>
      <c r="K474" s="288">
        <v>232.2</v>
      </c>
      <c r="L474" s="288">
        <v>222.55</v>
      </c>
      <c r="M474" s="288">
        <v>1.5161100000000001</v>
      </c>
    </row>
    <row r="475" spans="1:13">
      <c r="A475" s="267">
        <v>467</v>
      </c>
      <c r="B475" s="244" t="s">
        <v>193</v>
      </c>
      <c r="C475" s="244">
        <v>1147.2</v>
      </c>
      <c r="D475" s="288">
        <v>1156.8</v>
      </c>
      <c r="E475" s="288">
        <v>1131.5999999999999</v>
      </c>
      <c r="F475" s="288">
        <v>1116</v>
      </c>
      <c r="G475" s="288">
        <v>1090.8</v>
      </c>
      <c r="H475" s="288">
        <v>1172.3999999999999</v>
      </c>
      <c r="I475" s="288">
        <v>1197.6000000000001</v>
      </c>
      <c r="J475" s="288">
        <v>1213.1999999999998</v>
      </c>
      <c r="K475" s="288">
        <v>1182</v>
      </c>
      <c r="L475" s="288">
        <v>1141.2</v>
      </c>
      <c r="M475" s="288">
        <v>6.9596</v>
      </c>
    </row>
    <row r="476" spans="1:13">
      <c r="A476" s="267">
        <v>468</v>
      </c>
      <c r="B476" s="244" t="s">
        <v>553</v>
      </c>
      <c r="C476" s="288">
        <v>12.8</v>
      </c>
      <c r="D476" s="288">
        <v>12.866666666666665</v>
      </c>
      <c r="E476" s="288">
        <v>12.633333333333331</v>
      </c>
      <c r="F476" s="288">
        <v>12.466666666666665</v>
      </c>
      <c r="G476" s="288">
        <v>12.233333333333331</v>
      </c>
      <c r="H476" s="288">
        <v>13.033333333333331</v>
      </c>
      <c r="I476" s="288">
        <v>13.266666666666666</v>
      </c>
      <c r="J476" s="288">
        <v>13.433333333333332</v>
      </c>
      <c r="K476" s="288">
        <v>13.1</v>
      </c>
      <c r="L476" s="288">
        <v>12.7</v>
      </c>
      <c r="M476" s="288">
        <v>26.843669999999999</v>
      </c>
    </row>
    <row r="477" spans="1:13">
      <c r="A477" s="267">
        <v>469</v>
      </c>
      <c r="B477" s="244" t="s">
        <v>554</v>
      </c>
      <c r="C477" s="288">
        <v>375.65</v>
      </c>
      <c r="D477" s="288">
        <v>374.55</v>
      </c>
      <c r="E477" s="288">
        <v>371.1</v>
      </c>
      <c r="F477" s="288">
        <v>366.55</v>
      </c>
      <c r="G477" s="288">
        <v>363.1</v>
      </c>
      <c r="H477" s="288">
        <v>379.1</v>
      </c>
      <c r="I477" s="288">
        <v>382.54999999999995</v>
      </c>
      <c r="J477" s="288">
        <v>387.1</v>
      </c>
      <c r="K477" s="288">
        <v>378</v>
      </c>
      <c r="L477" s="288">
        <v>370</v>
      </c>
      <c r="M477" s="288">
        <v>0.56042999999999998</v>
      </c>
    </row>
    <row r="478" spans="1:13">
      <c r="A478" s="267">
        <v>470</v>
      </c>
      <c r="B478" s="244" t="s">
        <v>194</v>
      </c>
      <c r="C478" s="288">
        <v>276.7</v>
      </c>
      <c r="D478" s="288">
        <v>278.28333333333336</v>
      </c>
      <c r="E478" s="288">
        <v>274.01666666666671</v>
      </c>
      <c r="F478" s="288">
        <v>271.33333333333337</v>
      </c>
      <c r="G478" s="288">
        <v>267.06666666666672</v>
      </c>
      <c r="H478" s="288">
        <v>280.9666666666667</v>
      </c>
      <c r="I478" s="288">
        <v>285.23333333333335</v>
      </c>
      <c r="J478" s="288">
        <v>287.91666666666669</v>
      </c>
      <c r="K478" s="288">
        <v>282.55</v>
      </c>
      <c r="L478" s="288">
        <v>275.60000000000002</v>
      </c>
      <c r="M478" s="288">
        <v>3.65774</v>
      </c>
    </row>
    <row r="479" spans="1:13">
      <c r="A479" s="267">
        <v>471</v>
      </c>
      <c r="B479" s="244" t="s">
        <v>3098</v>
      </c>
      <c r="C479" s="288">
        <v>39.75</v>
      </c>
      <c r="D479" s="288">
        <v>39.783333333333331</v>
      </c>
      <c r="E479" s="288">
        <v>39.066666666666663</v>
      </c>
      <c r="F479" s="288">
        <v>38.383333333333333</v>
      </c>
      <c r="G479" s="288">
        <v>37.666666666666664</v>
      </c>
      <c r="H479" s="288">
        <v>40.466666666666661</v>
      </c>
      <c r="I479" s="288">
        <v>41.18333333333333</v>
      </c>
      <c r="J479" s="288">
        <v>41.86666666666666</v>
      </c>
      <c r="K479" s="288">
        <v>40.5</v>
      </c>
      <c r="L479" s="288">
        <v>39.1</v>
      </c>
      <c r="M479" s="288">
        <v>15.46083</v>
      </c>
    </row>
    <row r="480" spans="1:13">
      <c r="A480" s="267">
        <v>472</v>
      </c>
      <c r="B480" s="244" t="s">
        <v>195</v>
      </c>
      <c r="C480" s="288">
        <v>5146.75</v>
      </c>
      <c r="D480" s="288">
        <v>5133.7</v>
      </c>
      <c r="E480" s="288">
        <v>5094.6499999999996</v>
      </c>
      <c r="F480" s="288">
        <v>5042.55</v>
      </c>
      <c r="G480" s="288">
        <v>5003.5</v>
      </c>
      <c r="H480" s="288">
        <v>5185.7999999999993</v>
      </c>
      <c r="I480" s="288">
        <v>5224.8500000000004</v>
      </c>
      <c r="J480" s="288">
        <v>5276.9499999999989</v>
      </c>
      <c r="K480" s="288">
        <v>5172.75</v>
      </c>
      <c r="L480" s="288">
        <v>5081.6000000000004</v>
      </c>
      <c r="M480" s="288">
        <v>4.0125799999999998</v>
      </c>
    </row>
    <row r="481" spans="1:13">
      <c r="A481" s="267">
        <v>473</v>
      </c>
      <c r="B481" s="244" t="s">
        <v>196</v>
      </c>
      <c r="C481" s="288">
        <v>31.9</v>
      </c>
      <c r="D481" s="288">
        <v>31.833333333333332</v>
      </c>
      <c r="E481" s="288">
        <v>30.766666666666666</v>
      </c>
      <c r="F481" s="288">
        <v>29.633333333333333</v>
      </c>
      <c r="G481" s="288">
        <v>28.566666666666666</v>
      </c>
      <c r="H481" s="288">
        <v>32.966666666666669</v>
      </c>
      <c r="I481" s="288">
        <v>34.033333333333331</v>
      </c>
      <c r="J481" s="288">
        <v>35.166666666666664</v>
      </c>
      <c r="K481" s="288">
        <v>32.9</v>
      </c>
      <c r="L481" s="288">
        <v>30.7</v>
      </c>
      <c r="M481" s="288">
        <v>218.05126999999999</v>
      </c>
    </row>
    <row r="482" spans="1:13">
      <c r="A482" s="267">
        <v>474</v>
      </c>
      <c r="B482" s="244" t="s">
        <v>197</v>
      </c>
      <c r="C482" s="288">
        <v>454.7</v>
      </c>
      <c r="D482" s="288">
        <v>453.0333333333333</v>
      </c>
      <c r="E482" s="288">
        <v>447.06666666666661</v>
      </c>
      <c r="F482" s="288">
        <v>439.43333333333328</v>
      </c>
      <c r="G482" s="288">
        <v>433.46666666666658</v>
      </c>
      <c r="H482" s="288">
        <v>460.66666666666663</v>
      </c>
      <c r="I482" s="288">
        <v>466.63333333333333</v>
      </c>
      <c r="J482" s="288">
        <v>474.26666666666665</v>
      </c>
      <c r="K482" s="288">
        <v>459</v>
      </c>
      <c r="L482" s="288">
        <v>445.4</v>
      </c>
      <c r="M482" s="288">
        <v>37.815660000000001</v>
      </c>
    </row>
    <row r="483" spans="1:13">
      <c r="A483" s="267">
        <v>475</v>
      </c>
      <c r="B483" s="244" t="s">
        <v>560</v>
      </c>
      <c r="C483" s="288">
        <v>2256.65</v>
      </c>
      <c r="D483" s="288">
        <v>2267.6166666666668</v>
      </c>
      <c r="E483" s="288">
        <v>2231.4333333333334</v>
      </c>
      <c r="F483" s="288">
        <v>2206.2166666666667</v>
      </c>
      <c r="G483" s="288">
        <v>2170.0333333333333</v>
      </c>
      <c r="H483" s="288">
        <v>2292.8333333333335</v>
      </c>
      <c r="I483" s="288">
        <v>2329.0166666666669</v>
      </c>
      <c r="J483" s="288">
        <v>2354.2333333333336</v>
      </c>
      <c r="K483" s="288">
        <v>2303.8000000000002</v>
      </c>
      <c r="L483" s="288">
        <v>2242.4</v>
      </c>
      <c r="M483" s="288">
        <v>0.45709</v>
      </c>
    </row>
    <row r="484" spans="1:13">
      <c r="A484" s="267">
        <v>476</v>
      </c>
      <c r="B484" s="244" t="s">
        <v>561</v>
      </c>
      <c r="C484" s="288">
        <v>64.25</v>
      </c>
      <c r="D484" s="288">
        <v>63.666666666666664</v>
      </c>
      <c r="E484" s="288">
        <v>63.083333333333329</v>
      </c>
      <c r="F484" s="288">
        <v>61.916666666666664</v>
      </c>
      <c r="G484" s="288">
        <v>61.333333333333329</v>
      </c>
      <c r="H484" s="288">
        <v>64.833333333333329</v>
      </c>
      <c r="I484" s="288">
        <v>65.416666666666657</v>
      </c>
      <c r="J484" s="288">
        <v>66.583333333333329</v>
      </c>
      <c r="K484" s="288">
        <v>64.25</v>
      </c>
      <c r="L484" s="288">
        <v>62.5</v>
      </c>
      <c r="M484" s="288">
        <v>118.38267</v>
      </c>
    </row>
    <row r="485" spans="1:13">
      <c r="A485" s="267">
        <v>477</v>
      </c>
      <c r="B485" s="244" t="s">
        <v>285</v>
      </c>
      <c r="C485" s="288">
        <v>394.8</v>
      </c>
      <c r="D485" s="288">
        <v>394.56666666666666</v>
      </c>
      <c r="E485" s="288">
        <v>386.68333333333334</v>
      </c>
      <c r="F485" s="288">
        <v>378.56666666666666</v>
      </c>
      <c r="G485" s="288">
        <v>370.68333333333334</v>
      </c>
      <c r="H485" s="288">
        <v>402.68333333333334</v>
      </c>
      <c r="I485" s="288">
        <v>410.56666666666666</v>
      </c>
      <c r="J485" s="288">
        <v>418.68333333333334</v>
      </c>
      <c r="K485" s="288">
        <v>402.45</v>
      </c>
      <c r="L485" s="288">
        <v>386.45</v>
      </c>
      <c r="M485" s="288">
        <v>3.28959</v>
      </c>
    </row>
    <row r="486" spans="1:13">
      <c r="A486" s="267">
        <v>478</v>
      </c>
      <c r="B486" s="244" t="s">
        <v>563</v>
      </c>
      <c r="C486" s="288">
        <v>902.25</v>
      </c>
      <c r="D486" s="288">
        <v>901.11666666666667</v>
      </c>
      <c r="E486" s="288">
        <v>893.23333333333335</v>
      </c>
      <c r="F486" s="288">
        <v>884.2166666666667</v>
      </c>
      <c r="G486" s="288">
        <v>876.33333333333337</v>
      </c>
      <c r="H486" s="288">
        <v>910.13333333333333</v>
      </c>
      <c r="I486" s="288">
        <v>918.01666666666677</v>
      </c>
      <c r="J486" s="288">
        <v>927.0333333333333</v>
      </c>
      <c r="K486" s="288">
        <v>909</v>
      </c>
      <c r="L486" s="288">
        <v>892.1</v>
      </c>
      <c r="M486" s="288">
        <v>1.3917200000000001</v>
      </c>
    </row>
    <row r="487" spans="1:13">
      <c r="A487" s="267">
        <v>479</v>
      </c>
      <c r="B487" s="244" t="s">
        <v>564</v>
      </c>
      <c r="C487" s="288">
        <v>1694.75</v>
      </c>
      <c r="D487" s="288">
        <v>1696.5833333333333</v>
      </c>
      <c r="E487" s="288">
        <v>1671.1666666666665</v>
      </c>
      <c r="F487" s="288">
        <v>1647.5833333333333</v>
      </c>
      <c r="G487" s="288">
        <v>1622.1666666666665</v>
      </c>
      <c r="H487" s="288">
        <v>1720.1666666666665</v>
      </c>
      <c r="I487" s="288">
        <v>1745.583333333333</v>
      </c>
      <c r="J487" s="288">
        <v>1769.1666666666665</v>
      </c>
      <c r="K487" s="288">
        <v>1722</v>
      </c>
      <c r="L487" s="288">
        <v>1673</v>
      </c>
      <c r="M487" s="288">
        <v>1.67537</v>
      </c>
    </row>
    <row r="488" spans="1:13">
      <c r="A488" s="267">
        <v>480</v>
      </c>
      <c r="B488" s="244" t="s">
        <v>2780</v>
      </c>
      <c r="C488" s="288">
        <v>1133.2</v>
      </c>
      <c r="D488" s="288">
        <v>1128.3166666666666</v>
      </c>
      <c r="E488" s="288">
        <v>1107.6333333333332</v>
      </c>
      <c r="F488" s="288">
        <v>1082.0666666666666</v>
      </c>
      <c r="G488" s="288">
        <v>1061.3833333333332</v>
      </c>
      <c r="H488" s="288">
        <v>1153.8833333333332</v>
      </c>
      <c r="I488" s="288">
        <v>1174.5666666666666</v>
      </c>
      <c r="J488" s="288">
        <v>1200.1333333333332</v>
      </c>
      <c r="K488" s="288">
        <v>1149</v>
      </c>
      <c r="L488" s="288">
        <v>1102.75</v>
      </c>
      <c r="M488" s="288">
        <v>2.2412800000000002</v>
      </c>
    </row>
    <row r="489" spans="1:13">
      <c r="A489" s="267">
        <v>481</v>
      </c>
      <c r="B489" s="244" t="s">
        <v>284</v>
      </c>
      <c r="C489" s="288">
        <v>187.9</v>
      </c>
      <c r="D489" s="288">
        <v>189.16666666666666</v>
      </c>
      <c r="E489" s="288">
        <v>185.73333333333332</v>
      </c>
      <c r="F489" s="288">
        <v>183.56666666666666</v>
      </c>
      <c r="G489" s="288">
        <v>180.13333333333333</v>
      </c>
      <c r="H489" s="288">
        <v>191.33333333333331</v>
      </c>
      <c r="I489" s="288">
        <v>194.76666666666665</v>
      </c>
      <c r="J489" s="288">
        <v>196.93333333333331</v>
      </c>
      <c r="K489" s="288">
        <v>192.6</v>
      </c>
      <c r="L489" s="288">
        <v>187</v>
      </c>
      <c r="M489" s="288">
        <v>2.5449899999999999</v>
      </c>
    </row>
    <row r="490" spans="1:13">
      <c r="A490" s="267">
        <v>482</v>
      </c>
      <c r="B490" s="244" t="s">
        <v>565</v>
      </c>
      <c r="C490" s="288">
        <v>1219</v>
      </c>
      <c r="D490" s="288">
        <v>1196.8166666666666</v>
      </c>
      <c r="E490" s="288">
        <v>1166.1833333333332</v>
      </c>
      <c r="F490" s="288">
        <v>1113.3666666666666</v>
      </c>
      <c r="G490" s="288">
        <v>1082.7333333333331</v>
      </c>
      <c r="H490" s="288">
        <v>1249.6333333333332</v>
      </c>
      <c r="I490" s="288">
        <v>1280.2666666666664</v>
      </c>
      <c r="J490" s="288">
        <v>1333.0833333333333</v>
      </c>
      <c r="K490" s="288">
        <v>1227.45</v>
      </c>
      <c r="L490" s="288">
        <v>1144</v>
      </c>
      <c r="M490" s="288">
        <v>6.0747900000000001</v>
      </c>
    </row>
    <row r="491" spans="1:13">
      <c r="A491" s="267">
        <v>483</v>
      </c>
      <c r="B491" s="244" t="s">
        <v>556</v>
      </c>
      <c r="C491" s="288">
        <v>356.9</v>
      </c>
      <c r="D491" s="288">
        <v>357.13333333333338</v>
      </c>
      <c r="E491" s="288">
        <v>350.76666666666677</v>
      </c>
      <c r="F491" s="288">
        <v>344.63333333333338</v>
      </c>
      <c r="G491" s="288">
        <v>338.26666666666677</v>
      </c>
      <c r="H491" s="288">
        <v>363.26666666666677</v>
      </c>
      <c r="I491" s="288">
        <v>369.63333333333344</v>
      </c>
      <c r="J491" s="288">
        <v>375.76666666666677</v>
      </c>
      <c r="K491" s="288">
        <v>363.5</v>
      </c>
      <c r="L491" s="288">
        <v>351</v>
      </c>
      <c r="M491" s="288">
        <v>2.66751</v>
      </c>
    </row>
    <row r="492" spans="1:13">
      <c r="A492" s="267">
        <v>484</v>
      </c>
      <c r="B492" s="244" t="s">
        <v>555</v>
      </c>
      <c r="C492" s="288">
        <v>2498.1</v>
      </c>
      <c r="D492" s="288">
        <v>2517.3666666666668</v>
      </c>
      <c r="E492" s="288">
        <v>2444.8333333333335</v>
      </c>
      <c r="F492" s="288">
        <v>2391.5666666666666</v>
      </c>
      <c r="G492" s="288">
        <v>2319.0333333333333</v>
      </c>
      <c r="H492" s="288">
        <v>2570.6333333333337</v>
      </c>
      <c r="I492" s="288">
        <v>2643.1666666666665</v>
      </c>
      <c r="J492" s="288">
        <v>2696.4333333333338</v>
      </c>
      <c r="K492" s="288">
        <v>2589.9</v>
      </c>
      <c r="L492" s="288">
        <v>2464.1</v>
      </c>
      <c r="M492" s="288">
        <v>0.17938000000000001</v>
      </c>
    </row>
    <row r="493" spans="1:13">
      <c r="A493" s="267">
        <v>485</v>
      </c>
      <c r="B493" s="244" t="s">
        <v>199</v>
      </c>
      <c r="C493" s="288">
        <v>814.35</v>
      </c>
      <c r="D493" s="288">
        <v>815.29999999999984</v>
      </c>
      <c r="E493" s="288">
        <v>808.09999999999968</v>
      </c>
      <c r="F493" s="288">
        <v>801.8499999999998</v>
      </c>
      <c r="G493" s="288">
        <v>794.64999999999964</v>
      </c>
      <c r="H493" s="288">
        <v>821.54999999999973</v>
      </c>
      <c r="I493" s="288">
        <v>828.74999999999977</v>
      </c>
      <c r="J493" s="288">
        <v>834.99999999999977</v>
      </c>
      <c r="K493" s="288">
        <v>822.5</v>
      </c>
      <c r="L493" s="288">
        <v>809.05</v>
      </c>
      <c r="M493" s="288">
        <v>8.1134299999999993</v>
      </c>
    </row>
    <row r="494" spans="1:13">
      <c r="A494" s="267">
        <v>486</v>
      </c>
      <c r="B494" s="244" t="s">
        <v>557</v>
      </c>
      <c r="C494" s="288">
        <v>202.65</v>
      </c>
      <c r="D494" s="288">
        <v>203.31666666666669</v>
      </c>
      <c r="E494" s="288">
        <v>199.63333333333338</v>
      </c>
      <c r="F494" s="288">
        <v>196.6166666666667</v>
      </c>
      <c r="G494" s="288">
        <v>192.93333333333339</v>
      </c>
      <c r="H494" s="288">
        <v>206.33333333333337</v>
      </c>
      <c r="I494" s="288">
        <v>210.01666666666671</v>
      </c>
      <c r="J494" s="288">
        <v>213.03333333333336</v>
      </c>
      <c r="K494" s="288">
        <v>207</v>
      </c>
      <c r="L494" s="288">
        <v>200.3</v>
      </c>
      <c r="M494" s="288">
        <v>2.7490199999999998</v>
      </c>
    </row>
    <row r="495" spans="1:13">
      <c r="A495" s="267">
        <v>487</v>
      </c>
      <c r="B495" s="244" t="s">
        <v>558</v>
      </c>
      <c r="C495" s="288">
        <v>3776.2</v>
      </c>
      <c r="D495" s="288">
        <v>3795.4333333333329</v>
      </c>
      <c r="E495" s="288">
        <v>3730.8666666666659</v>
      </c>
      <c r="F495" s="288">
        <v>3685.5333333333328</v>
      </c>
      <c r="G495" s="288">
        <v>3620.9666666666658</v>
      </c>
      <c r="H495" s="288">
        <v>3840.766666666666</v>
      </c>
      <c r="I495" s="288">
        <v>3905.3333333333326</v>
      </c>
      <c r="J495" s="288">
        <v>3950.6666666666661</v>
      </c>
      <c r="K495" s="288">
        <v>3860</v>
      </c>
      <c r="L495" s="288">
        <v>3750.1</v>
      </c>
      <c r="M495" s="288">
        <v>4.2029999999999998E-2</v>
      </c>
    </row>
    <row r="496" spans="1:13">
      <c r="A496" s="267">
        <v>488</v>
      </c>
      <c r="B496" s="244" t="s">
        <v>562</v>
      </c>
      <c r="C496" s="288">
        <v>1083.25</v>
      </c>
      <c r="D496" s="288">
        <v>1081.4166666666667</v>
      </c>
      <c r="E496" s="288">
        <v>1071.8333333333335</v>
      </c>
      <c r="F496" s="288">
        <v>1060.4166666666667</v>
      </c>
      <c r="G496" s="288">
        <v>1050.8333333333335</v>
      </c>
      <c r="H496" s="288">
        <v>1092.8333333333335</v>
      </c>
      <c r="I496" s="288">
        <v>1102.416666666667</v>
      </c>
      <c r="J496" s="288">
        <v>1113.8333333333335</v>
      </c>
      <c r="K496" s="288">
        <v>1091</v>
      </c>
      <c r="L496" s="288">
        <v>1070</v>
      </c>
      <c r="M496" s="288">
        <v>1.2648600000000001</v>
      </c>
    </row>
    <row r="497" spans="1:13">
      <c r="A497" s="267">
        <v>489</v>
      </c>
      <c r="B497" s="244" t="s">
        <v>566</v>
      </c>
      <c r="C497" s="288">
        <v>5654.8</v>
      </c>
      <c r="D497" s="288">
        <v>5684.5999999999995</v>
      </c>
      <c r="E497" s="288">
        <v>5620.1999999999989</v>
      </c>
      <c r="F497" s="288">
        <v>5585.5999999999995</v>
      </c>
      <c r="G497" s="288">
        <v>5521.1999999999989</v>
      </c>
      <c r="H497" s="288">
        <v>5719.1999999999989</v>
      </c>
      <c r="I497" s="288">
        <v>5783.5999999999985</v>
      </c>
      <c r="J497" s="288">
        <v>5818.1999999999989</v>
      </c>
      <c r="K497" s="288">
        <v>5749</v>
      </c>
      <c r="L497" s="288">
        <v>5650</v>
      </c>
      <c r="M497" s="288">
        <v>2.7210000000000002E-2</v>
      </c>
    </row>
    <row r="498" spans="1:13">
      <c r="A498" s="267">
        <v>490</v>
      </c>
      <c r="B498" s="244" t="s">
        <v>567</v>
      </c>
      <c r="C498" s="288">
        <v>130.69999999999999</v>
      </c>
      <c r="D498" s="288">
        <v>131.86666666666667</v>
      </c>
      <c r="E498" s="288">
        <v>128.83333333333334</v>
      </c>
      <c r="F498" s="288">
        <v>126.96666666666667</v>
      </c>
      <c r="G498" s="288">
        <v>123.93333333333334</v>
      </c>
      <c r="H498" s="288">
        <v>133.73333333333335</v>
      </c>
      <c r="I498" s="288">
        <v>136.76666666666665</v>
      </c>
      <c r="J498" s="288">
        <v>138.63333333333335</v>
      </c>
      <c r="K498" s="288">
        <v>134.9</v>
      </c>
      <c r="L498" s="288">
        <v>130</v>
      </c>
      <c r="M498" s="288">
        <v>7.7846099999999998</v>
      </c>
    </row>
    <row r="499" spans="1:13">
      <c r="A499" s="267">
        <v>491</v>
      </c>
      <c r="B499" s="244" t="s">
        <v>568</v>
      </c>
      <c r="C499" s="288">
        <v>68.3</v>
      </c>
      <c r="D499" s="288">
        <v>69.150000000000006</v>
      </c>
      <c r="E499" s="288">
        <v>67.300000000000011</v>
      </c>
      <c r="F499" s="288">
        <v>66.300000000000011</v>
      </c>
      <c r="G499" s="288">
        <v>64.450000000000017</v>
      </c>
      <c r="H499" s="288">
        <v>70.150000000000006</v>
      </c>
      <c r="I499" s="288">
        <v>72</v>
      </c>
      <c r="J499" s="288">
        <v>73</v>
      </c>
      <c r="K499" s="288">
        <v>71</v>
      </c>
      <c r="L499" s="288">
        <v>68.150000000000006</v>
      </c>
      <c r="M499" s="288">
        <v>5.2570399999999999</v>
      </c>
    </row>
    <row r="500" spans="1:13">
      <c r="A500" s="267">
        <v>492</v>
      </c>
      <c r="B500" s="244" t="s">
        <v>2851</v>
      </c>
      <c r="C500" s="288">
        <v>437.5</v>
      </c>
      <c r="D500" s="288">
        <v>439.4666666666667</v>
      </c>
      <c r="E500" s="288">
        <v>430.53333333333342</v>
      </c>
      <c r="F500" s="288">
        <v>423.56666666666672</v>
      </c>
      <c r="G500" s="288">
        <v>414.63333333333344</v>
      </c>
      <c r="H500" s="288">
        <v>446.43333333333339</v>
      </c>
      <c r="I500" s="288">
        <v>455.36666666666667</v>
      </c>
      <c r="J500" s="288">
        <v>462.33333333333337</v>
      </c>
      <c r="K500" s="288">
        <v>448.4</v>
      </c>
      <c r="L500" s="288">
        <v>432.5</v>
      </c>
      <c r="M500" s="288">
        <v>1.33301</v>
      </c>
    </row>
    <row r="501" spans="1:13">
      <c r="A501" s="267">
        <v>493</v>
      </c>
      <c r="B501" s="244" t="s">
        <v>569</v>
      </c>
      <c r="C501" s="288">
        <v>2509.35</v>
      </c>
      <c r="D501" s="288">
        <v>2533.7166666666667</v>
      </c>
      <c r="E501" s="288">
        <v>2472.6333333333332</v>
      </c>
      <c r="F501" s="288">
        <v>2435.9166666666665</v>
      </c>
      <c r="G501" s="288">
        <v>2374.833333333333</v>
      </c>
      <c r="H501" s="288">
        <v>2570.4333333333334</v>
      </c>
      <c r="I501" s="288">
        <v>2631.5166666666664</v>
      </c>
      <c r="J501" s="288">
        <v>2668.2333333333336</v>
      </c>
      <c r="K501" s="288">
        <v>2594.8000000000002</v>
      </c>
      <c r="L501" s="288">
        <v>2497</v>
      </c>
      <c r="M501" s="288">
        <v>0.97655999999999998</v>
      </c>
    </row>
    <row r="502" spans="1:13">
      <c r="A502" s="267">
        <v>494</v>
      </c>
      <c r="B502" s="244" t="s">
        <v>200</v>
      </c>
      <c r="C502" s="288">
        <v>385</v>
      </c>
      <c r="D502" s="288">
        <v>386.2</v>
      </c>
      <c r="E502" s="288">
        <v>381.9</v>
      </c>
      <c r="F502" s="288">
        <v>378.8</v>
      </c>
      <c r="G502" s="288">
        <v>374.5</v>
      </c>
      <c r="H502" s="288">
        <v>389.29999999999995</v>
      </c>
      <c r="I502" s="288">
        <v>393.6</v>
      </c>
      <c r="J502" s="288">
        <v>396.69999999999993</v>
      </c>
      <c r="K502" s="288">
        <v>390.5</v>
      </c>
      <c r="L502" s="288">
        <v>383.1</v>
      </c>
      <c r="M502" s="288">
        <v>114.59126000000001</v>
      </c>
    </row>
    <row r="503" spans="1:13">
      <c r="A503" s="267">
        <v>495</v>
      </c>
      <c r="B503" s="244" t="s">
        <v>570</v>
      </c>
      <c r="C503" s="288">
        <v>509.7</v>
      </c>
      <c r="D503" s="288">
        <v>504.48333333333335</v>
      </c>
      <c r="E503" s="288">
        <v>494.9666666666667</v>
      </c>
      <c r="F503" s="288">
        <v>480.23333333333335</v>
      </c>
      <c r="G503" s="288">
        <v>470.7166666666667</v>
      </c>
      <c r="H503" s="288">
        <v>519.2166666666667</v>
      </c>
      <c r="I503" s="288">
        <v>528.73333333333335</v>
      </c>
      <c r="J503" s="288">
        <v>543.4666666666667</v>
      </c>
      <c r="K503" s="288">
        <v>514</v>
      </c>
      <c r="L503" s="288">
        <v>489.75</v>
      </c>
      <c r="M503" s="288">
        <v>13.52154</v>
      </c>
    </row>
    <row r="504" spans="1:13">
      <c r="A504" s="267">
        <v>496</v>
      </c>
      <c r="B504" s="244" t="s">
        <v>202</v>
      </c>
      <c r="C504" s="288">
        <v>218.15</v>
      </c>
      <c r="D504" s="288">
        <v>219.26666666666668</v>
      </c>
      <c r="E504" s="288">
        <v>215.23333333333335</v>
      </c>
      <c r="F504" s="288">
        <v>212.31666666666666</v>
      </c>
      <c r="G504" s="288">
        <v>208.28333333333333</v>
      </c>
      <c r="H504" s="288">
        <v>222.18333333333337</v>
      </c>
      <c r="I504" s="288">
        <v>226.21666666666673</v>
      </c>
      <c r="J504" s="288">
        <v>229.13333333333338</v>
      </c>
      <c r="K504" s="288">
        <v>223.3</v>
      </c>
      <c r="L504" s="288">
        <v>216.35</v>
      </c>
      <c r="M504" s="288">
        <v>121.67033000000001</v>
      </c>
    </row>
    <row r="505" spans="1:13">
      <c r="A505" s="267">
        <v>497</v>
      </c>
      <c r="B505" s="244" t="s">
        <v>571</v>
      </c>
      <c r="C505" s="288">
        <v>236.8</v>
      </c>
      <c r="D505" s="288">
        <v>238.01666666666665</v>
      </c>
      <c r="E505" s="288">
        <v>234.0333333333333</v>
      </c>
      <c r="F505" s="288">
        <v>231.26666666666665</v>
      </c>
      <c r="G505" s="288">
        <v>227.2833333333333</v>
      </c>
      <c r="H505" s="288">
        <v>240.7833333333333</v>
      </c>
      <c r="I505" s="288">
        <v>244.76666666666665</v>
      </c>
      <c r="J505" s="288">
        <v>247.5333333333333</v>
      </c>
      <c r="K505" s="288">
        <v>242</v>
      </c>
      <c r="L505" s="288">
        <v>235.25</v>
      </c>
      <c r="M505" s="288">
        <v>1.2813300000000001</v>
      </c>
    </row>
    <row r="506" spans="1:13">
      <c r="A506" s="267">
        <v>500</v>
      </c>
      <c r="B506" s="244" t="s">
        <v>572</v>
      </c>
      <c r="C506" s="288">
        <v>1981.85</v>
      </c>
      <c r="D506" s="288">
        <v>1982.0999999999997</v>
      </c>
      <c r="E506" s="288">
        <v>1914.7499999999995</v>
      </c>
      <c r="F506" s="288">
        <v>1847.6499999999999</v>
      </c>
      <c r="G506" s="288">
        <v>1780.2999999999997</v>
      </c>
      <c r="H506" s="288">
        <v>2049.1999999999994</v>
      </c>
      <c r="I506" s="288">
        <v>2116.5499999999993</v>
      </c>
      <c r="J506" s="288">
        <v>2183.6499999999992</v>
      </c>
      <c r="K506" s="288">
        <v>2049.4499999999998</v>
      </c>
      <c r="L506" s="288">
        <v>1915</v>
      </c>
      <c r="M506" s="288">
        <v>0.44125999999999999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84"/>
      <c r="B5" s="684"/>
      <c r="C5" s="685"/>
      <c r="D5" s="685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86" t="s">
        <v>574</v>
      </c>
      <c r="C7" s="686"/>
      <c r="D7" s="261">
        <f>Main!B10</f>
        <v>44195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44194</v>
      </c>
      <c r="B10" s="266">
        <v>524091</v>
      </c>
      <c r="C10" s="267" t="s">
        <v>3869</v>
      </c>
      <c r="D10" s="267" t="s">
        <v>3870</v>
      </c>
      <c r="E10" s="267" t="s">
        <v>584</v>
      </c>
      <c r="F10" s="380">
        <v>248588</v>
      </c>
      <c r="G10" s="266">
        <v>186.6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44194</v>
      </c>
      <c r="B11" s="266">
        <v>538778</v>
      </c>
      <c r="C11" s="267" t="s">
        <v>3843</v>
      </c>
      <c r="D11" s="267" t="s">
        <v>3844</v>
      </c>
      <c r="E11" s="267" t="s">
        <v>583</v>
      </c>
      <c r="F11" s="380">
        <v>50000</v>
      </c>
      <c r="G11" s="266">
        <v>37.979999999999997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44194</v>
      </c>
      <c r="B12" s="266">
        <v>539621</v>
      </c>
      <c r="C12" s="267" t="s">
        <v>3871</v>
      </c>
      <c r="D12" s="267" t="s">
        <v>3872</v>
      </c>
      <c r="E12" s="267" t="s">
        <v>583</v>
      </c>
      <c r="F12" s="380">
        <v>29999</v>
      </c>
      <c r="G12" s="266">
        <v>18.05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44194</v>
      </c>
      <c r="B13" s="266">
        <v>534804</v>
      </c>
      <c r="C13" s="267" t="s">
        <v>329</v>
      </c>
      <c r="D13" s="267" t="s">
        <v>3873</v>
      </c>
      <c r="E13" s="267" t="s">
        <v>584</v>
      </c>
      <c r="F13" s="380">
        <v>997546</v>
      </c>
      <c r="G13" s="266">
        <v>521.08000000000004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44194</v>
      </c>
      <c r="B14" s="266">
        <v>534804</v>
      </c>
      <c r="C14" s="267" t="s">
        <v>329</v>
      </c>
      <c r="D14" s="267" t="s">
        <v>3874</v>
      </c>
      <c r="E14" s="267" t="s">
        <v>583</v>
      </c>
      <c r="F14" s="380">
        <v>997546</v>
      </c>
      <c r="G14" s="266">
        <v>521.08000000000004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44194</v>
      </c>
      <c r="B15" s="266">
        <v>542802</v>
      </c>
      <c r="C15" s="267" t="s">
        <v>3875</v>
      </c>
      <c r="D15" s="267" t="s">
        <v>3876</v>
      </c>
      <c r="E15" s="267" t="s">
        <v>583</v>
      </c>
      <c r="F15" s="380">
        <v>42000</v>
      </c>
      <c r="G15" s="266">
        <v>23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44194</v>
      </c>
      <c r="B16" s="266">
        <v>542802</v>
      </c>
      <c r="C16" s="267" t="s">
        <v>3875</v>
      </c>
      <c r="D16" s="267" t="s">
        <v>3877</v>
      </c>
      <c r="E16" s="267" t="s">
        <v>584</v>
      </c>
      <c r="F16" s="380">
        <v>30000</v>
      </c>
      <c r="G16" s="266">
        <v>23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44194</v>
      </c>
      <c r="B17" s="266">
        <v>540936</v>
      </c>
      <c r="C17" s="267" t="s">
        <v>3878</v>
      </c>
      <c r="D17" s="267" t="s">
        <v>3879</v>
      </c>
      <c r="E17" s="267" t="s">
        <v>583</v>
      </c>
      <c r="F17" s="380">
        <v>62497</v>
      </c>
      <c r="G17" s="266">
        <v>26.03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44194</v>
      </c>
      <c r="B18" s="266">
        <v>530663</v>
      </c>
      <c r="C18" s="267" t="s">
        <v>3880</v>
      </c>
      <c r="D18" s="267" t="s">
        <v>3881</v>
      </c>
      <c r="E18" s="267" t="s">
        <v>584</v>
      </c>
      <c r="F18" s="380">
        <v>2346450</v>
      </c>
      <c r="G18" s="266">
        <v>1.24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44194</v>
      </c>
      <c r="B19" s="266">
        <v>539097</v>
      </c>
      <c r="C19" s="267" t="s">
        <v>3882</v>
      </c>
      <c r="D19" s="267" t="s">
        <v>3883</v>
      </c>
      <c r="E19" s="267" t="s">
        <v>584</v>
      </c>
      <c r="F19" s="380">
        <v>145000</v>
      </c>
      <c r="G19" s="266">
        <v>36.049999999999997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44194</v>
      </c>
      <c r="B20" s="266">
        <v>540515</v>
      </c>
      <c r="C20" s="267" t="s">
        <v>3884</v>
      </c>
      <c r="D20" s="267" t="s">
        <v>3879</v>
      </c>
      <c r="E20" s="267" t="s">
        <v>583</v>
      </c>
      <c r="F20" s="380">
        <v>29000</v>
      </c>
      <c r="G20" s="266">
        <v>14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44194</v>
      </c>
      <c r="B21" s="266">
        <v>539997</v>
      </c>
      <c r="C21" s="267" t="s">
        <v>3885</v>
      </c>
      <c r="D21" s="267" t="s">
        <v>3886</v>
      </c>
      <c r="E21" s="267" t="s">
        <v>583</v>
      </c>
      <c r="F21" s="380">
        <v>54000</v>
      </c>
      <c r="G21" s="266">
        <v>55.15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44194</v>
      </c>
      <c r="B22" s="266">
        <v>539767</v>
      </c>
      <c r="C22" s="267" t="s">
        <v>3796</v>
      </c>
      <c r="D22" s="267" t="s">
        <v>3887</v>
      </c>
      <c r="E22" s="267" t="s">
        <v>583</v>
      </c>
      <c r="F22" s="380">
        <v>17055</v>
      </c>
      <c r="G22" s="266">
        <v>24.53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44194</v>
      </c>
      <c r="B23" s="266">
        <v>539767</v>
      </c>
      <c r="C23" s="267" t="s">
        <v>3796</v>
      </c>
      <c r="D23" s="267" t="s">
        <v>3887</v>
      </c>
      <c r="E23" s="267" t="s">
        <v>584</v>
      </c>
      <c r="F23" s="380">
        <v>17055</v>
      </c>
      <c r="G23" s="266">
        <v>24.44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44194</v>
      </c>
      <c r="B24" s="266">
        <v>539767</v>
      </c>
      <c r="C24" s="267" t="s">
        <v>3796</v>
      </c>
      <c r="D24" s="267" t="s">
        <v>3888</v>
      </c>
      <c r="E24" s="267" t="s">
        <v>584</v>
      </c>
      <c r="F24" s="380">
        <v>50458</v>
      </c>
      <c r="G24" s="266">
        <v>24.62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44194</v>
      </c>
      <c r="B25" s="266">
        <v>539767</v>
      </c>
      <c r="C25" s="267" t="s">
        <v>3796</v>
      </c>
      <c r="D25" s="267" t="s">
        <v>3889</v>
      </c>
      <c r="E25" s="267" t="s">
        <v>583</v>
      </c>
      <c r="F25" s="380">
        <v>23901</v>
      </c>
      <c r="G25" s="266">
        <v>24.46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44194</v>
      </c>
      <c r="B26" s="266">
        <v>539767</v>
      </c>
      <c r="C26" s="267" t="s">
        <v>3796</v>
      </c>
      <c r="D26" s="267" t="s">
        <v>3890</v>
      </c>
      <c r="E26" s="267" t="s">
        <v>584</v>
      </c>
      <c r="F26" s="380">
        <v>23796</v>
      </c>
      <c r="G26" s="266">
        <v>24.99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44194</v>
      </c>
      <c r="B27" s="266">
        <v>539767</v>
      </c>
      <c r="C27" s="267" t="s">
        <v>3796</v>
      </c>
      <c r="D27" s="267" t="s">
        <v>3891</v>
      </c>
      <c r="E27" s="267" t="s">
        <v>583</v>
      </c>
      <c r="F27" s="380">
        <v>18000</v>
      </c>
      <c r="G27" s="266">
        <v>25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44194</v>
      </c>
      <c r="B28" s="266">
        <v>530047</v>
      </c>
      <c r="C28" s="267" t="s">
        <v>3315</v>
      </c>
      <c r="D28" s="267" t="s">
        <v>3892</v>
      </c>
      <c r="E28" s="267" t="s">
        <v>583</v>
      </c>
      <c r="F28" s="380">
        <v>100840</v>
      </c>
      <c r="G28" s="266">
        <v>12.3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44194</v>
      </c>
      <c r="B29" s="266">
        <v>530047</v>
      </c>
      <c r="C29" s="267" t="s">
        <v>3315</v>
      </c>
      <c r="D29" s="267" t="s">
        <v>3892</v>
      </c>
      <c r="E29" s="267" t="s">
        <v>584</v>
      </c>
      <c r="F29" s="380">
        <v>209333</v>
      </c>
      <c r="G29" s="266">
        <v>12.32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44194</v>
      </c>
      <c r="B30" s="266">
        <v>539291</v>
      </c>
      <c r="C30" s="267" t="s">
        <v>3789</v>
      </c>
      <c r="D30" s="267" t="s">
        <v>3845</v>
      </c>
      <c r="E30" s="267" t="s">
        <v>583</v>
      </c>
      <c r="F30" s="380">
        <v>19000</v>
      </c>
      <c r="G30" s="266">
        <v>83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44194</v>
      </c>
      <c r="B31" s="266">
        <v>539291</v>
      </c>
      <c r="C31" s="267" t="s">
        <v>3789</v>
      </c>
      <c r="D31" s="267" t="s">
        <v>3872</v>
      </c>
      <c r="E31" s="267" t="s">
        <v>583</v>
      </c>
      <c r="F31" s="380">
        <v>25624</v>
      </c>
      <c r="G31" s="266">
        <v>82.36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44194</v>
      </c>
      <c r="B32" s="266">
        <v>539291</v>
      </c>
      <c r="C32" s="267" t="s">
        <v>3789</v>
      </c>
      <c r="D32" s="267" t="s">
        <v>3872</v>
      </c>
      <c r="E32" s="267" t="s">
        <v>584</v>
      </c>
      <c r="F32" s="380">
        <v>25624</v>
      </c>
      <c r="G32" s="266">
        <v>82.49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44194</v>
      </c>
      <c r="B33" s="266">
        <v>539291</v>
      </c>
      <c r="C33" s="267" t="s">
        <v>3789</v>
      </c>
      <c r="D33" s="267" t="s">
        <v>3893</v>
      </c>
      <c r="E33" s="267" t="s">
        <v>583</v>
      </c>
      <c r="F33" s="380">
        <v>19501</v>
      </c>
      <c r="G33" s="266">
        <v>82.77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44194</v>
      </c>
      <c r="B34" s="266">
        <v>539291</v>
      </c>
      <c r="C34" s="267" t="s">
        <v>3789</v>
      </c>
      <c r="D34" s="267" t="s">
        <v>3893</v>
      </c>
      <c r="E34" s="267" t="s">
        <v>584</v>
      </c>
      <c r="F34" s="380">
        <v>18176</v>
      </c>
      <c r="G34" s="266">
        <v>82.64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44194</v>
      </c>
      <c r="B35" s="266">
        <v>539291</v>
      </c>
      <c r="C35" s="267" t="s">
        <v>3789</v>
      </c>
      <c r="D35" s="267" t="s">
        <v>3894</v>
      </c>
      <c r="E35" s="267" t="s">
        <v>583</v>
      </c>
      <c r="F35" s="380">
        <v>20000</v>
      </c>
      <c r="G35" s="266">
        <v>83.01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44194</v>
      </c>
      <c r="B36" s="266">
        <v>539291</v>
      </c>
      <c r="C36" s="267" t="s">
        <v>3789</v>
      </c>
      <c r="D36" s="267" t="s">
        <v>3895</v>
      </c>
      <c r="E36" s="267" t="s">
        <v>583</v>
      </c>
      <c r="F36" s="380">
        <v>20000</v>
      </c>
      <c r="G36" s="266">
        <v>83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44194</v>
      </c>
      <c r="B37" s="266">
        <v>539291</v>
      </c>
      <c r="C37" s="267" t="s">
        <v>3789</v>
      </c>
      <c r="D37" s="267" t="s">
        <v>3896</v>
      </c>
      <c r="E37" s="267" t="s">
        <v>583</v>
      </c>
      <c r="F37" s="380">
        <v>20436</v>
      </c>
      <c r="G37" s="266">
        <v>83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44194</v>
      </c>
      <c r="B38" s="266">
        <v>539291</v>
      </c>
      <c r="C38" s="267" t="s">
        <v>3789</v>
      </c>
      <c r="D38" s="267" t="s">
        <v>3897</v>
      </c>
      <c r="E38" s="267" t="s">
        <v>583</v>
      </c>
      <c r="F38" s="380">
        <v>33335</v>
      </c>
      <c r="G38" s="266">
        <v>82.39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44194</v>
      </c>
      <c r="B39" s="266">
        <v>539291</v>
      </c>
      <c r="C39" s="267" t="s">
        <v>3789</v>
      </c>
      <c r="D39" s="267" t="s">
        <v>3897</v>
      </c>
      <c r="E39" s="267" t="s">
        <v>584</v>
      </c>
      <c r="F39" s="380">
        <v>33335</v>
      </c>
      <c r="G39" s="266">
        <v>82.62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44194</v>
      </c>
      <c r="B40" s="266">
        <v>539291</v>
      </c>
      <c r="C40" s="267" t="s">
        <v>3789</v>
      </c>
      <c r="D40" s="267" t="s">
        <v>3846</v>
      </c>
      <c r="E40" s="267" t="s">
        <v>584</v>
      </c>
      <c r="F40" s="380">
        <v>118000</v>
      </c>
      <c r="G40" s="266">
        <v>82.97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44194</v>
      </c>
      <c r="B41" s="266">
        <v>540159</v>
      </c>
      <c r="C41" s="267" t="s">
        <v>3898</v>
      </c>
      <c r="D41" s="267" t="s">
        <v>3879</v>
      </c>
      <c r="E41" s="267" t="s">
        <v>583</v>
      </c>
      <c r="F41" s="380">
        <v>52996</v>
      </c>
      <c r="G41" s="266">
        <v>17.05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44194</v>
      </c>
      <c r="B42" s="266">
        <v>533285</v>
      </c>
      <c r="C42" s="267" t="s">
        <v>3899</v>
      </c>
      <c r="D42" s="267" t="s">
        <v>3900</v>
      </c>
      <c r="E42" s="267" t="s">
        <v>584</v>
      </c>
      <c r="F42" s="380">
        <v>150000</v>
      </c>
      <c r="G42" s="266">
        <v>19.03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44194</v>
      </c>
      <c r="B43" s="266">
        <v>533285</v>
      </c>
      <c r="C43" s="267" t="s">
        <v>3899</v>
      </c>
      <c r="D43" s="267" t="s">
        <v>3901</v>
      </c>
      <c r="E43" s="267" t="s">
        <v>583</v>
      </c>
      <c r="F43" s="380">
        <v>148893</v>
      </c>
      <c r="G43" s="266">
        <v>19.03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44194</v>
      </c>
      <c r="B44" s="266">
        <v>540693</v>
      </c>
      <c r="C44" s="267" t="s">
        <v>3847</v>
      </c>
      <c r="D44" s="267" t="s">
        <v>3848</v>
      </c>
      <c r="E44" s="267" t="s">
        <v>583</v>
      </c>
      <c r="F44" s="380">
        <v>52800</v>
      </c>
      <c r="G44" s="266">
        <v>41.4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44194</v>
      </c>
      <c r="B45" s="266">
        <v>538635</v>
      </c>
      <c r="C45" s="267" t="s">
        <v>2496</v>
      </c>
      <c r="D45" s="267" t="s">
        <v>3857</v>
      </c>
      <c r="E45" s="267" t="s">
        <v>584</v>
      </c>
      <c r="F45" s="380">
        <v>3950000</v>
      </c>
      <c r="G45" s="266">
        <v>61.56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44194</v>
      </c>
      <c r="B46" s="266">
        <v>524470</v>
      </c>
      <c r="C46" s="267" t="s">
        <v>3902</v>
      </c>
      <c r="D46" s="267" t="s">
        <v>3812</v>
      </c>
      <c r="E46" s="267" t="s">
        <v>583</v>
      </c>
      <c r="F46" s="380">
        <v>4000005</v>
      </c>
      <c r="G46" s="266">
        <v>3.21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44194</v>
      </c>
      <c r="B47" s="266">
        <v>524470</v>
      </c>
      <c r="C47" s="267" t="s">
        <v>3902</v>
      </c>
      <c r="D47" s="267" t="s">
        <v>3812</v>
      </c>
      <c r="E47" s="267" t="s">
        <v>584</v>
      </c>
      <c r="F47" s="380">
        <v>3000005</v>
      </c>
      <c r="G47" s="266">
        <v>3.33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44194</v>
      </c>
      <c r="B48" s="266">
        <v>538732</v>
      </c>
      <c r="C48" s="267" t="s">
        <v>3807</v>
      </c>
      <c r="D48" s="267" t="s">
        <v>3903</v>
      </c>
      <c r="E48" s="267" t="s">
        <v>583</v>
      </c>
      <c r="F48" s="380">
        <v>144590</v>
      </c>
      <c r="G48" s="266">
        <v>17.510000000000002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44194</v>
      </c>
      <c r="B49" s="266">
        <v>538732</v>
      </c>
      <c r="C49" s="267" t="s">
        <v>3807</v>
      </c>
      <c r="D49" s="267" t="s">
        <v>3826</v>
      </c>
      <c r="E49" s="267" t="s">
        <v>583</v>
      </c>
      <c r="F49" s="380">
        <v>1100000</v>
      </c>
      <c r="G49" s="266">
        <v>17.420000000000002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44194</v>
      </c>
      <c r="B50" s="266">
        <v>538732</v>
      </c>
      <c r="C50" s="267" t="s">
        <v>3807</v>
      </c>
      <c r="D50" s="267" t="s">
        <v>3808</v>
      </c>
      <c r="E50" s="267" t="s">
        <v>584</v>
      </c>
      <c r="F50" s="380">
        <v>1244590</v>
      </c>
      <c r="G50" s="266">
        <v>17.43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44194</v>
      </c>
      <c r="B51" s="266">
        <v>539659</v>
      </c>
      <c r="C51" s="267" t="s">
        <v>3904</v>
      </c>
      <c r="D51" s="267" t="s">
        <v>3905</v>
      </c>
      <c r="E51" s="267" t="s">
        <v>584</v>
      </c>
      <c r="F51" s="380">
        <v>101000</v>
      </c>
      <c r="G51" s="266">
        <v>11.1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44194</v>
      </c>
      <c r="B52" s="266">
        <v>539659</v>
      </c>
      <c r="C52" s="267" t="s">
        <v>3904</v>
      </c>
      <c r="D52" s="267" t="s">
        <v>3906</v>
      </c>
      <c r="E52" s="267" t="s">
        <v>583</v>
      </c>
      <c r="F52" s="380">
        <v>95000</v>
      </c>
      <c r="G52" s="266">
        <v>11.1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44194</v>
      </c>
      <c r="B53" s="266">
        <v>539222</v>
      </c>
      <c r="C53" s="267" t="s">
        <v>3907</v>
      </c>
      <c r="D53" s="267" t="s">
        <v>3908</v>
      </c>
      <c r="E53" s="267" t="s">
        <v>584</v>
      </c>
      <c r="F53" s="380">
        <v>30000</v>
      </c>
      <c r="G53" s="266">
        <v>36.78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44194</v>
      </c>
      <c r="B54" s="266" t="s">
        <v>3001</v>
      </c>
      <c r="C54" s="267" t="s">
        <v>3909</v>
      </c>
      <c r="D54" s="267" t="s">
        <v>3910</v>
      </c>
      <c r="E54" s="267" t="s">
        <v>583</v>
      </c>
      <c r="F54" s="380">
        <v>250000</v>
      </c>
      <c r="G54" s="266">
        <v>764.13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44194</v>
      </c>
      <c r="B55" s="266" t="s">
        <v>924</v>
      </c>
      <c r="C55" s="267" t="s">
        <v>3849</v>
      </c>
      <c r="D55" s="267" t="s">
        <v>3852</v>
      </c>
      <c r="E55" s="267" t="s">
        <v>583</v>
      </c>
      <c r="F55" s="380">
        <v>155336</v>
      </c>
      <c r="G55" s="266">
        <v>48.79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44194</v>
      </c>
      <c r="B56" s="266" t="s">
        <v>924</v>
      </c>
      <c r="C56" s="267" t="s">
        <v>3849</v>
      </c>
      <c r="D56" s="267" t="s">
        <v>3911</v>
      </c>
      <c r="E56" s="267" t="s">
        <v>583</v>
      </c>
      <c r="F56" s="380">
        <v>106575</v>
      </c>
      <c r="G56" s="266">
        <v>50.54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44194</v>
      </c>
      <c r="B57" s="266" t="s">
        <v>924</v>
      </c>
      <c r="C57" s="267" t="s">
        <v>3849</v>
      </c>
      <c r="D57" s="267" t="s">
        <v>3850</v>
      </c>
      <c r="E57" s="267" t="s">
        <v>583</v>
      </c>
      <c r="F57" s="380">
        <v>110345</v>
      </c>
      <c r="G57" s="266">
        <v>48.94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44194</v>
      </c>
      <c r="B58" s="266" t="s">
        <v>3825</v>
      </c>
      <c r="C58" s="267" t="s">
        <v>3827</v>
      </c>
      <c r="D58" s="267" t="s">
        <v>3912</v>
      </c>
      <c r="E58" s="267" t="s">
        <v>583</v>
      </c>
      <c r="F58" s="380">
        <v>324946</v>
      </c>
      <c r="G58" s="266">
        <v>535.20000000000005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44194</v>
      </c>
      <c r="B59" s="266" t="s">
        <v>477</v>
      </c>
      <c r="C59" s="267" t="s">
        <v>3913</v>
      </c>
      <c r="D59" s="267" t="s">
        <v>3914</v>
      </c>
      <c r="E59" s="267" t="s">
        <v>583</v>
      </c>
      <c r="F59" s="380">
        <v>913089</v>
      </c>
      <c r="G59" s="266">
        <v>66.540000000000006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44194</v>
      </c>
      <c r="B60" s="266" t="s">
        <v>2131</v>
      </c>
      <c r="C60" s="267" t="s">
        <v>3915</v>
      </c>
      <c r="D60" s="267" t="s">
        <v>3916</v>
      </c>
      <c r="E60" s="267" t="s">
        <v>583</v>
      </c>
      <c r="F60" s="380">
        <v>114490</v>
      </c>
      <c r="G60" s="266">
        <v>95.69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44194</v>
      </c>
      <c r="B61" s="266" t="s">
        <v>3809</v>
      </c>
      <c r="C61" s="267" t="s">
        <v>3810</v>
      </c>
      <c r="D61" s="267" t="s">
        <v>3811</v>
      </c>
      <c r="E61" s="267" t="s">
        <v>583</v>
      </c>
      <c r="F61" s="380">
        <v>198000</v>
      </c>
      <c r="G61" s="266">
        <v>22.58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44194</v>
      </c>
      <c r="B62" s="266" t="s">
        <v>2215</v>
      </c>
      <c r="C62" s="267" t="s">
        <v>3917</v>
      </c>
      <c r="D62" s="267" t="s">
        <v>3918</v>
      </c>
      <c r="E62" s="267" t="s">
        <v>583</v>
      </c>
      <c r="F62" s="380">
        <v>85000</v>
      </c>
      <c r="G62" s="266">
        <v>22.94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44194</v>
      </c>
      <c r="B63" s="266" t="s">
        <v>3919</v>
      </c>
      <c r="C63" s="267" t="s">
        <v>3920</v>
      </c>
      <c r="D63" s="267" t="s">
        <v>3921</v>
      </c>
      <c r="E63" s="267" t="s">
        <v>583</v>
      </c>
      <c r="F63" s="380">
        <v>101000</v>
      </c>
      <c r="G63" s="266">
        <v>111.59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44194</v>
      </c>
      <c r="B64" s="266" t="s">
        <v>3922</v>
      </c>
      <c r="C64" s="267" t="s">
        <v>3923</v>
      </c>
      <c r="D64" s="267" t="s">
        <v>3924</v>
      </c>
      <c r="E64" s="267" t="s">
        <v>583</v>
      </c>
      <c r="F64" s="380">
        <v>24000</v>
      </c>
      <c r="G64" s="266">
        <v>45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44194</v>
      </c>
      <c r="B65" s="266" t="s">
        <v>2496</v>
      </c>
      <c r="C65" s="267" t="s">
        <v>3853</v>
      </c>
      <c r="D65" s="267" t="s">
        <v>3854</v>
      </c>
      <c r="E65" s="267" t="s">
        <v>583</v>
      </c>
      <c r="F65" s="380">
        <v>3135247</v>
      </c>
      <c r="G65" s="266">
        <v>63.04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44194</v>
      </c>
      <c r="B66" s="266" t="s">
        <v>2496</v>
      </c>
      <c r="C66" s="267" t="s">
        <v>3853</v>
      </c>
      <c r="D66" s="267" t="s">
        <v>3925</v>
      </c>
      <c r="E66" s="267" t="s">
        <v>583</v>
      </c>
      <c r="F66" s="380">
        <v>969855</v>
      </c>
      <c r="G66" s="266">
        <v>63.77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44194</v>
      </c>
      <c r="B67" s="266" t="s">
        <v>2496</v>
      </c>
      <c r="C67" s="267" t="s">
        <v>3853</v>
      </c>
      <c r="D67" s="267" t="s">
        <v>3926</v>
      </c>
      <c r="E67" s="267" t="s">
        <v>583</v>
      </c>
      <c r="F67" s="380">
        <v>976890</v>
      </c>
      <c r="G67" s="266">
        <v>63.39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44194</v>
      </c>
      <c r="B68" s="266" t="s">
        <v>2496</v>
      </c>
      <c r="C68" s="267" t="s">
        <v>3853</v>
      </c>
      <c r="D68" s="267" t="s">
        <v>3912</v>
      </c>
      <c r="E68" s="267" t="s">
        <v>583</v>
      </c>
      <c r="F68" s="380">
        <v>1533601</v>
      </c>
      <c r="G68" s="266">
        <v>63.66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44194</v>
      </c>
      <c r="B69" s="266" t="s">
        <v>2496</v>
      </c>
      <c r="C69" s="267" t="s">
        <v>3853</v>
      </c>
      <c r="D69" s="267" t="s">
        <v>3927</v>
      </c>
      <c r="E69" s="267" t="s">
        <v>583</v>
      </c>
      <c r="F69" s="380">
        <v>1200486</v>
      </c>
      <c r="G69" s="266">
        <v>64.53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44194</v>
      </c>
      <c r="B70" s="266" t="s">
        <v>2496</v>
      </c>
      <c r="C70" s="267" t="s">
        <v>3853</v>
      </c>
      <c r="D70" s="267" t="s">
        <v>3928</v>
      </c>
      <c r="E70" s="267" t="s">
        <v>583</v>
      </c>
      <c r="F70" s="380">
        <v>1050518</v>
      </c>
      <c r="G70" s="266">
        <v>62.59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44194</v>
      </c>
      <c r="B71" s="266" t="s">
        <v>2585</v>
      </c>
      <c r="C71" s="267" t="s">
        <v>3855</v>
      </c>
      <c r="D71" s="267" t="s">
        <v>3828</v>
      </c>
      <c r="E71" s="267" t="s">
        <v>583</v>
      </c>
      <c r="F71" s="380">
        <v>4501627</v>
      </c>
      <c r="G71" s="266">
        <v>44.58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44194</v>
      </c>
      <c r="B72" s="266" t="s">
        <v>2748</v>
      </c>
      <c r="C72" s="267" t="s">
        <v>3929</v>
      </c>
      <c r="D72" s="267" t="s">
        <v>3930</v>
      </c>
      <c r="E72" s="267" t="s">
        <v>583</v>
      </c>
      <c r="F72" s="380">
        <v>3500010</v>
      </c>
      <c r="G72" s="266">
        <v>5.3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44194</v>
      </c>
      <c r="B73" s="266" t="s">
        <v>2793</v>
      </c>
      <c r="C73" s="267" t="s">
        <v>3856</v>
      </c>
      <c r="D73" s="267" t="s">
        <v>3813</v>
      </c>
      <c r="E73" s="267" t="s">
        <v>583</v>
      </c>
      <c r="F73" s="380">
        <v>16904730</v>
      </c>
      <c r="G73" s="266">
        <v>6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44194</v>
      </c>
      <c r="B74" s="266" t="s">
        <v>3001</v>
      </c>
      <c r="C74" s="267" t="s">
        <v>3909</v>
      </c>
      <c r="D74" s="267" t="s">
        <v>3931</v>
      </c>
      <c r="E74" s="267" t="s">
        <v>584</v>
      </c>
      <c r="F74" s="380">
        <v>250000</v>
      </c>
      <c r="G74" s="266">
        <v>764.13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44194</v>
      </c>
      <c r="B75" s="266" t="s">
        <v>924</v>
      </c>
      <c r="C75" s="267" t="s">
        <v>3849</v>
      </c>
      <c r="D75" s="267" t="s">
        <v>3911</v>
      </c>
      <c r="E75" s="267" t="s">
        <v>584</v>
      </c>
      <c r="F75" s="380">
        <v>51265</v>
      </c>
      <c r="G75" s="266">
        <v>50.33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44194</v>
      </c>
      <c r="B76" s="266" t="s">
        <v>924</v>
      </c>
      <c r="C76" s="267" t="s">
        <v>3849</v>
      </c>
      <c r="D76" s="267" t="s">
        <v>3852</v>
      </c>
      <c r="E76" s="267" t="s">
        <v>584</v>
      </c>
      <c r="F76" s="380">
        <v>155336</v>
      </c>
      <c r="G76" s="266">
        <v>50.64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44194</v>
      </c>
      <c r="B77" s="266" t="s">
        <v>924</v>
      </c>
      <c r="C77" s="267" t="s">
        <v>3849</v>
      </c>
      <c r="D77" s="267" t="s">
        <v>3851</v>
      </c>
      <c r="E77" s="267" t="s">
        <v>584</v>
      </c>
      <c r="F77" s="380">
        <v>96000</v>
      </c>
      <c r="G77" s="266">
        <v>48.87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44194</v>
      </c>
      <c r="B78" s="266" t="s">
        <v>924</v>
      </c>
      <c r="C78" s="267" t="s">
        <v>3849</v>
      </c>
      <c r="D78" s="267" t="s">
        <v>3850</v>
      </c>
      <c r="E78" s="267" t="s">
        <v>584</v>
      </c>
      <c r="F78" s="380">
        <v>110345</v>
      </c>
      <c r="G78" s="266">
        <v>49.43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44194</v>
      </c>
      <c r="B79" s="266" t="s">
        <v>3825</v>
      </c>
      <c r="C79" s="267" t="s">
        <v>3827</v>
      </c>
      <c r="D79" s="267" t="s">
        <v>3912</v>
      </c>
      <c r="E79" s="267" t="s">
        <v>584</v>
      </c>
      <c r="F79" s="380">
        <v>324946</v>
      </c>
      <c r="G79" s="266">
        <v>535.51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44194</v>
      </c>
      <c r="B80" s="266" t="s">
        <v>477</v>
      </c>
      <c r="C80" s="267" t="s">
        <v>3913</v>
      </c>
      <c r="D80" s="267" t="s">
        <v>3914</v>
      </c>
      <c r="E80" s="267" t="s">
        <v>584</v>
      </c>
      <c r="F80" s="380">
        <v>913089</v>
      </c>
      <c r="G80" s="266">
        <v>66.61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44194</v>
      </c>
      <c r="B81" s="266" t="s">
        <v>2131</v>
      </c>
      <c r="C81" s="267" t="s">
        <v>3915</v>
      </c>
      <c r="D81" s="267" t="s">
        <v>3916</v>
      </c>
      <c r="E81" s="267" t="s">
        <v>584</v>
      </c>
      <c r="F81" s="380">
        <v>114490</v>
      </c>
      <c r="G81" s="266">
        <v>100.26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44194</v>
      </c>
      <c r="B82" s="266" t="s">
        <v>3809</v>
      </c>
      <c r="C82" s="267" t="s">
        <v>3810</v>
      </c>
      <c r="D82" s="267" t="s">
        <v>3932</v>
      </c>
      <c r="E82" s="267" t="s">
        <v>584</v>
      </c>
      <c r="F82" s="380">
        <v>120000</v>
      </c>
      <c r="G82" s="266">
        <v>22.64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44194</v>
      </c>
      <c r="B83" s="266" t="s">
        <v>3922</v>
      </c>
      <c r="C83" s="267" t="s">
        <v>3923</v>
      </c>
      <c r="D83" s="267" t="s">
        <v>3933</v>
      </c>
      <c r="E83" s="267" t="s">
        <v>584</v>
      </c>
      <c r="F83" s="380">
        <v>21000</v>
      </c>
      <c r="G83" s="266">
        <v>45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44194</v>
      </c>
      <c r="B84" s="266" t="s">
        <v>2496</v>
      </c>
      <c r="C84" s="267" t="s">
        <v>3853</v>
      </c>
      <c r="D84" s="267" t="s">
        <v>3926</v>
      </c>
      <c r="E84" s="267" t="s">
        <v>584</v>
      </c>
      <c r="F84" s="380">
        <v>982911</v>
      </c>
      <c r="G84" s="266">
        <v>63.04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44194</v>
      </c>
      <c r="B85" s="266" t="s">
        <v>2496</v>
      </c>
      <c r="C85" s="267" t="s">
        <v>3853</v>
      </c>
      <c r="D85" s="267" t="s">
        <v>3857</v>
      </c>
      <c r="E85" s="267" t="s">
        <v>584</v>
      </c>
      <c r="F85" s="380">
        <v>4055000</v>
      </c>
      <c r="G85" s="266">
        <v>61.82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44194</v>
      </c>
      <c r="B86" s="266" t="s">
        <v>2496</v>
      </c>
      <c r="C86" s="267" t="s">
        <v>3853</v>
      </c>
      <c r="D86" s="267" t="s">
        <v>3854</v>
      </c>
      <c r="E86" s="267" t="s">
        <v>584</v>
      </c>
      <c r="F86" s="380">
        <v>3102703</v>
      </c>
      <c r="G86" s="266">
        <v>63.52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44194</v>
      </c>
      <c r="B87" s="266" t="s">
        <v>2496</v>
      </c>
      <c r="C87" s="267" t="s">
        <v>3853</v>
      </c>
      <c r="D87" s="267" t="s">
        <v>3927</v>
      </c>
      <c r="E87" s="267" t="s">
        <v>584</v>
      </c>
      <c r="F87" s="380">
        <v>200486</v>
      </c>
      <c r="G87" s="266">
        <v>65.63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44194</v>
      </c>
      <c r="B88" s="266" t="s">
        <v>2496</v>
      </c>
      <c r="C88" s="267" t="s">
        <v>3853</v>
      </c>
      <c r="D88" s="267" t="s">
        <v>3925</v>
      </c>
      <c r="E88" s="267" t="s">
        <v>584</v>
      </c>
      <c r="F88" s="380">
        <v>967094</v>
      </c>
      <c r="G88" s="266">
        <v>63.89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44194</v>
      </c>
      <c r="B89" s="266" t="s">
        <v>2496</v>
      </c>
      <c r="C89" s="267" t="s">
        <v>3853</v>
      </c>
      <c r="D89" s="267" t="s">
        <v>3928</v>
      </c>
      <c r="E89" s="267" t="s">
        <v>584</v>
      </c>
      <c r="F89" s="380">
        <v>269518</v>
      </c>
      <c r="G89" s="266">
        <v>62.06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44194</v>
      </c>
      <c r="B90" s="266" t="s">
        <v>2496</v>
      </c>
      <c r="C90" s="267" t="s">
        <v>3853</v>
      </c>
      <c r="D90" s="267" t="s">
        <v>3912</v>
      </c>
      <c r="E90" s="267" t="s">
        <v>584</v>
      </c>
      <c r="F90" s="380">
        <v>1533601</v>
      </c>
      <c r="G90" s="266">
        <v>63.59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44194</v>
      </c>
      <c r="B91" s="266" t="s">
        <v>2585</v>
      </c>
      <c r="C91" s="267" t="s">
        <v>3855</v>
      </c>
      <c r="D91" s="267" t="s">
        <v>3829</v>
      </c>
      <c r="E91" s="267" t="s">
        <v>584</v>
      </c>
      <c r="F91" s="380">
        <v>4500000</v>
      </c>
      <c r="G91" s="266">
        <v>44.57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44194</v>
      </c>
      <c r="B92" s="266" t="s">
        <v>2748</v>
      </c>
      <c r="C92" s="267" t="s">
        <v>3929</v>
      </c>
      <c r="D92" s="267" t="s">
        <v>3930</v>
      </c>
      <c r="E92" s="267" t="s">
        <v>584</v>
      </c>
      <c r="F92" s="380">
        <v>142</v>
      </c>
      <c r="G92" s="266">
        <v>5.4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44194</v>
      </c>
      <c r="B93" s="266" t="s">
        <v>2793</v>
      </c>
      <c r="C93" s="267" t="s">
        <v>3856</v>
      </c>
      <c r="D93" s="267" t="s">
        <v>3813</v>
      </c>
      <c r="E93" s="267" t="s">
        <v>584</v>
      </c>
      <c r="F93" s="380">
        <v>9383835</v>
      </c>
      <c r="G93" s="266">
        <v>5.83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0"/>
  <sheetViews>
    <sheetView topLeftCell="A43" zoomScale="83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44195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3709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3743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3695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3715</v>
      </c>
      <c r="J15" s="564" t="s">
        <v>3716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3723</v>
      </c>
      <c r="J16" s="564" t="s">
        <v>3737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1"/>
      <c r="D17" s="602" t="s">
        <v>569</v>
      </c>
      <c r="E17" s="511" t="s">
        <v>600</v>
      </c>
      <c r="F17" s="493">
        <v>2072.5</v>
      </c>
      <c r="G17" s="603">
        <v>1940</v>
      </c>
      <c r="H17" s="493">
        <v>2212.5</v>
      </c>
      <c r="I17" s="512" t="s">
        <v>3730</v>
      </c>
      <c r="J17" s="598" t="s">
        <v>727</v>
      </c>
      <c r="K17" s="598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29">
        <v>9</v>
      </c>
      <c r="B18" s="630">
        <v>44181</v>
      </c>
      <c r="C18" s="631"/>
      <c r="D18" s="632" t="s">
        <v>380</v>
      </c>
      <c r="E18" s="633" t="s">
        <v>600</v>
      </c>
      <c r="F18" s="634">
        <v>999</v>
      </c>
      <c r="G18" s="635">
        <v>935</v>
      </c>
      <c r="H18" s="634">
        <v>935</v>
      </c>
      <c r="I18" s="636" t="s">
        <v>3758</v>
      </c>
      <c r="J18" s="637" t="s">
        <v>3790</v>
      </c>
      <c r="K18" s="637">
        <f t="shared" ref="K18:K19" si="15">H18-F18</f>
        <v>-64</v>
      </c>
      <c r="L18" s="638">
        <f t="shared" ref="L18:L19" si="16">(F18*-0.8)/100</f>
        <v>-7.9920000000000009</v>
      </c>
      <c r="M18" s="639">
        <f t="shared" ref="M18:M19" si="17">(K18+L18)/F18</f>
        <v>-7.2064064064064071E-2</v>
      </c>
      <c r="N18" s="640" t="s">
        <v>599</v>
      </c>
      <c r="O18" s="641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557">
        <v>10</v>
      </c>
      <c r="B19" s="558">
        <v>44188</v>
      </c>
      <c r="C19" s="559"/>
      <c r="D19" s="560" t="s">
        <v>191</v>
      </c>
      <c r="E19" s="561" t="s">
        <v>600</v>
      </c>
      <c r="F19" s="577">
        <v>316</v>
      </c>
      <c r="G19" s="562">
        <v>295</v>
      </c>
      <c r="H19" s="577">
        <v>329</v>
      </c>
      <c r="I19" s="563" t="s">
        <v>3800</v>
      </c>
      <c r="J19" s="564" t="s">
        <v>3823</v>
      </c>
      <c r="K19" s="564">
        <f t="shared" si="15"/>
        <v>13</v>
      </c>
      <c r="L19" s="565">
        <f t="shared" si="16"/>
        <v>-2.528</v>
      </c>
      <c r="M19" s="566">
        <f t="shared" si="17"/>
        <v>3.3139240506329111E-2</v>
      </c>
      <c r="N19" s="567" t="s">
        <v>599</v>
      </c>
      <c r="O19" s="576">
        <v>44189</v>
      </c>
      <c r="P19" s="582"/>
      <c r="Q19" s="7"/>
      <c r="R19" s="583" t="s">
        <v>3186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382">
        <v>11</v>
      </c>
      <c r="B20" s="397">
        <v>44188</v>
      </c>
      <c r="C20" s="398"/>
      <c r="D20" s="411" t="s">
        <v>86</v>
      </c>
      <c r="E20" s="402" t="s">
        <v>600</v>
      </c>
      <c r="F20" s="402" t="s">
        <v>3801</v>
      </c>
      <c r="G20" s="409">
        <v>360</v>
      </c>
      <c r="H20" s="402"/>
      <c r="I20" s="399" t="s">
        <v>3802</v>
      </c>
      <c r="J20" s="404" t="s">
        <v>601</v>
      </c>
      <c r="K20" s="404"/>
      <c r="L20" s="416"/>
      <c r="M20" s="375"/>
      <c r="N20" s="385"/>
      <c r="O20" s="381"/>
      <c r="P20" s="582"/>
      <c r="Q20" s="7"/>
      <c r="R20" s="583" t="s">
        <v>3186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382">
        <v>12</v>
      </c>
      <c r="B21" s="397">
        <v>44189</v>
      </c>
      <c r="C21" s="398"/>
      <c r="D21" s="411" t="s">
        <v>272</v>
      </c>
      <c r="E21" s="402" t="s">
        <v>600</v>
      </c>
      <c r="F21" s="402" t="s">
        <v>3820</v>
      </c>
      <c r="G21" s="409">
        <v>2990</v>
      </c>
      <c r="H21" s="402"/>
      <c r="I21" s="399" t="s">
        <v>3821</v>
      </c>
      <c r="J21" s="404" t="s">
        <v>601</v>
      </c>
      <c r="K21" s="404"/>
      <c r="L21" s="416"/>
      <c r="M21" s="375"/>
      <c r="N21" s="385"/>
      <c r="O21" s="381"/>
      <c r="P21" s="582"/>
      <c r="Q21" s="7"/>
      <c r="R21" s="583" t="s">
        <v>602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18">H31-F31</f>
        <v>0.5</v>
      </c>
      <c r="L31" s="485">
        <f t="shared" ref="L31:L33" si="19">(F31*-0.7)/100</f>
        <v>-2.6319999999999997</v>
      </c>
      <c r="M31" s="486">
        <f t="shared" ref="M31:M33" si="20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19"/>
        <v>-13.138999999999999</v>
      </c>
      <c r="M32" s="476">
        <f t="shared" si="20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3700</v>
      </c>
      <c r="K33" s="554">
        <f t="shared" ref="K33" si="21">H33-F33</f>
        <v>17.5</v>
      </c>
      <c r="L33" s="475">
        <f t="shared" si="19"/>
        <v>-4.4904999999999999</v>
      </c>
      <c r="M33" s="476">
        <f t="shared" si="20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2">H34-F34</f>
        <v>3</v>
      </c>
      <c r="L34" s="475">
        <f t="shared" ref="L34:L35" si="23">(F34*-0.7)/100</f>
        <v>-0.8085</v>
      </c>
      <c r="M34" s="476">
        <f t="shared" ref="M34:M35" si="24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2"/>
        <v>15.5</v>
      </c>
      <c r="L35" s="475">
        <f t="shared" si="23"/>
        <v>-4.2595000000000001</v>
      </c>
      <c r="M35" s="476">
        <f t="shared" si="24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5">H36-F36</f>
        <v>10.5</v>
      </c>
      <c r="L36" s="475">
        <f t="shared" ref="L36" si="26">(F36*-0.7)/100</f>
        <v>-3.08</v>
      </c>
      <c r="M36" s="476">
        <f t="shared" ref="M36" si="27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28">H37-F37</f>
        <v>85</v>
      </c>
      <c r="L37" s="475">
        <f t="shared" ref="L37" si="29">(F37*-0.7)/100</f>
        <v>-25.094999999999999</v>
      </c>
      <c r="M37" s="476">
        <f t="shared" ref="M37" si="30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3728</v>
      </c>
      <c r="K38" s="569">
        <f t="shared" ref="K38" si="31">H38-F38</f>
        <v>6.5</v>
      </c>
      <c r="L38" s="475">
        <f t="shared" ref="L38" si="32">(F38*-0.7)/100</f>
        <v>-1.4</v>
      </c>
      <c r="M38" s="476">
        <f t="shared" ref="M38" si="33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4">H39-F39</f>
        <v>2</v>
      </c>
      <c r="L39" s="475">
        <f>(F39*-0.07)/100</f>
        <v>-6.1075000000000011E-2</v>
      </c>
      <c r="M39" s="476">
        <f t="shared" ref="M39:M41" si="35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4"/>
        <v>37.5</v>
      </c>
      <c r="L40" s="475">
        <f t="shared" ref="L40:L41" si="36">(F40*-0.7)/100</f>
        <v>-9.5899999999999981</v>
      </c>
      <c r="M40" s="476">
        <f t="shared" si="35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3708</v>
      </c>
      <c r="K41" s="484">
        <f t="shared" si="34"/>
        <v>1</v>
      </c>
      <c r="L41" s="485">
        <f t="shared" si="36"/>
        <v>-2.4184999999999999</v>
      </c>
      <c r="M41" s="486">
        <f t="shared" si="35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3699</v>
      </c>
      <c r="K42" s="536">
        <f t="shared" ref="K42" si="37">H42-F42</f>
        <v>33</v>
      </c>
      <c r="L42" s="475">
        <f t="shared" ref="L42" si="38">(F42*-0.7)/100</f>
        <v>-8.0500000000000007</v>
      </c>
      <c r="M42" s="476">
        <f t="shared" ref="M42" si="39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0">H43-F43</f>
        <v>10.5</v>
      </c>
      <c r="L43" s="475">
        <f t="shared" ref="L43" si="41">(F43*-0.7)/100</f>
        <v>-3.1639999999999997</v>
      </c>
      <c r="M43" s="476">
        <f t="shared" ref="M43" si="42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3">H44-F44</f>
        <v>4.5</v>
      </c>
      <c r="L44" s="475">
        <f>(F44*-0.07)/100</f>
        <v>-0.10972500000000002</v>
      </c>
      <c r="M44" s="476">
        <f t="shared" ref="M44:M46" si="44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3698</v>
      </c>
      <c r="K45" s="515">
        <f t="shared" si="43"/>
        <v>-8.5</v>
      </c>
      <c r="L45" s="516">
        <f t="shared" ref="L45:L46" si="45">(F45*-0.7)/100</f>
        <v>-2.2225000000000001</v>
      </c>
      <c r="M45" s="543">
        <f t="shared" si="44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3710</v>
      </c>
      <c r="K46" s="553">
        <f t="shared" si="43"/>
        <v>3.5999999999999943</v>
      </c>
      <c r="L46" s="475">
        <f t="shared" si="45"/>
        <v>-0.98980000000000001</v>
      </c>
      <c r="M46" s="476">
        <f t="shared" si="44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3696</v>
      </c>
      <c r="K47" s="536">
        <f t="shared" ref="K47:K49" si="46">H47-F47</f>
        <v>14</v>
      </c>
      <c r="L47" s="475">
        <f t="shared" ref="L47:L49" si="47">(F47*-0.7)/100</f>
        <v>-3.8429999999999995</v>
      </c>
      <c r="M47" s="476">
        <f t="shared" ref="M47:M49" si="48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3703</v>
      </c>
      <c r="J48" s="553" t="s">
        <v>3711</v>
      </c>
      <c r="K48" s="553">
        <f t="shared" si="46"/>
        <v>12.5</v>
      </c>
      <c r="L48" s="475">
        <f t="shared" si="47"/>
        <v>-3.1850000000000001</v>
      </c>
      <c r="M48" s="476">
        <f t="shared" si="48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3713</v>
      </c>
      <c r="J49" s="616" t="s">
        <v>3781</v>
      </c>
      <c r="K49" s="616">
        <f t="shared" si="46"/>
        <v>-11.5</v>
      </c>
      <c r="L49" s="516">
        <f t="shared" si="47"/>
        <v>-2.6355</v>
      </c>
      <c r="M49" s="543">
        <f t="shared" si="48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3719</v>
      </c>
      <c r="K50" s="554">
        <f t="shared" ref="K50" si="49">H50-F50</f>
        <v>20</v>
      </c>
      <c r="L50" s="475">
        <f t="shared" ref="L50" si="50">(F50*-0.7)/100</f>
        <v>-5.1869999999999994</v>
      </c>
      <c r="M50" s="476">
        <f t="shared" ref="M50" si="51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3718</v>
      </c>
      <c r="J51" s="554" t="s">
        <v>723</v>
      </c>
      <c r="K51" s="554">
        <f t="shared" ref="K51" si="52">H51-F51</f>
        <v>55</v>
      </c>
      <c r="L51" s="475">
        <f>(F51*-0.07)/100</f>
        <v>-1.9530000000000001</v>
      </c>
      <c r="M51" s="476">
        <f t="shared" ref="M51" si="53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3720</v>
      </c>
      <c r="J52" s="554" t="s">
        <v>3722</v>
      </c>
      <c r="K52" s="554">
        <f t="shared" ref="K52:K53" si="54">H52-F52</f>
        <v>30</v>
      </c>
      <c r="L52" s="475">
        <f>(F52*-0.07)/100</f>
        <v>-1.1392500000000001</v>
      </c>
      <c r="M52" s="476">
        <f t="shared" ref="M52:M53" si="55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3721</v>
      </c>
      <c r="J53" s="569" t="s">
        <v>3656</v>
      </c>
      <c r="K53" s="569">
        <f t="shared" si="54"/>
        <v>6</v>
      </c>
      <c r="L53" s="475">
        <f t="shared" ref="L53" si="56">(F53*-0.7)/100</f>
        <v>-1.5049999999999999</v>
      </c>
      <c r="M53" s="476">
        <f t="shared" si="55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3768</v>
      </c>
      <c r="K54" s="587">
        <f t="shared" ref="K54" si="57">H54-F54</f>
        <v>26.5</v>
      </c>
      <c r="L54" s="475">
        <f t="shared" ref="L54" si="58">(F54*-0.7)/100</f>
        <v>-7.9974999999999996</v>
      </c>
      <c r="M54" s="476">
        <f t="shared" ref="M54" si="59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3729</v>
      </c>
      <c r="J55" s="587" t="s">
        <v>3769</v>
      </c>
      <c r="K55" s="587">
        <f t="shared" ref="K55:K56" si="60">H55-F55</f>
        <v>10</v>
      </c>
      <c r="L55" s="475">
        <f t="shared" ref="L55:L56" si="61">(F55*-0.7)/100</f>
        <v>-2.492</v>
      </c>
      <c r="M55" s="476">
        <f t="shared" ref="M55:M56" si="62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3731</v>
      </c>
      <c r="J56" s="656" t="s">
        <v>3824</v>
      </c>
      <c r="K56" s="623">
        <f t="shared" si="60"/>
        <v>-85</v>
      </c>
      <c r="L56" s="516">
        <f t="shared" si="61"/>
        <v>-26.004999999999999</v>
      </c>
      <c r="M56" s="543">
        <f t="shared" si="62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3749</v>
      </c>
      <c r="K57" s="515">
        <f t="shared" ref="K57" si="63">H57-F57</f>
        <v>-17.5</v>
      </c>
      <c r="L57" s="516">
        <f t="shared" ref="L57" si="64">(F57*-0.7)/100</f>
        <v>-3.7484999999999995</v>
      </c>
      <c r="M57" s="543">
        <f t="shared" ref="M57" si="65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3733</v>
      </c>
      <c r="J58" s="578" t="s">
        <v>3738</v>
      </c>
      <c r="K58" s="578">
        <f t="shared" ref="K58:K60" si="66">H58-F58</f>
        <v>2.8499999999999943</v>
      </c>
      <c r="L58" s="475">
        <f t="shared" ref="L58:L60" si="67">(F58*-0.7)/100</f>
        <v>-0.59955000000000003</v>
      </c>
      <c r="M58" s="476">
        <f t="shared" ref="M58:M60" si="68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3739</v>
      </c>
      <c r="J59" s="616" t="s">
        <v>3780</v>
      </c>
      <c r="K59" s="616">
        <f t="shared" si="66"/>
        <v>-19</v>
      </c>
      <c r="L59" s="516">
        <f t="shared" si="67"/>
        <v>-5.1589999999999998</v>
      </c>
      <c r="M59" s="543">
        <f t="shared" si="68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6" t="s">
        <v>3774</v>
      </c>
      <c r="K60" s="616">
        <f t="shared" si="66"/>
        <v>-6.5</v>
      </c>
      <c r="L60" s="516">
        <f t="shared" si="67"/>
        <v>-1.3754999999999997</v>
      </c>
      <c r="M60" s="543">
        <f t="shared" si="68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3747</v>
      </c>
      <c r="J61" s="581" t="s">
        <v>3748</v>
      </c>
      <c r="K61" s="581">
        <f t="shared" ref="K61:K63" si="69">H61-F61</f>
        <v>3.9000000000000057</v>
      </c>
      <c r="L61" s="475">
        <f>(F61*-0.07)/100</f>
        <v>-0.14385000000000001</v>
      </c>
      <c r="M61" s="476">
        <f t="shared" ref="M61:M63" si="70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3759</v>
      </c>
      <c r="J62" s="595" t="s">
        <v>3770</v>
      </c>
      <c r="K62" s="595">
        <f t="shared" si="69"/>
        <v>-18.5</v>
      </c>
      <c r="L62" s="516">
        <f t="shared" ref="L62:L63" si="71">(F62*-0.7)/100</f>
        <v>-3.7694999999999999</v>
      </c>
      <c r="M62" s="543">
        <f t="shared" si="70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8" t="s">
        <v>3771</v>
      </c>
      <c r="K63" s="598">
        <f t="shared" si="69"/>
        <v>11</v>
      </c>
      <c r="L63" s="475">
        <f t="shared" si="71"/>
        <v>-3.234</v>
      </c>
      <c r="M63" s="476">
        <f t="shared" si="70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8" t="s">
        <v>3771</v>
      </c>
      <c r="K64" s="598">
        <f t="shared" ref="K64:K66" si="72">H64-F64</f>
        <v>11</v>
      </c>
      <c r="L64" s="475">
        <f t="shared" ref="L64:L66" si="73">(F64*-0.7)/100</f>
        <v>-3.2269999999999999</v>
      </c>
      <c r="M64" s="476">
        <f t="shared" ref="M64:M66" si="74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393" customFormat="1" ht="15" customHeight="1">
      <c r="A65" s="539">
        <v>35</v>
      </c>
      <c r="B65" s="535">
        <v>44183</v>
      </c>
      <c r="C65" s="540"/>
      <c r="D65" s="541" t="s">
        <v>3775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3776</v>
      </c>
      <c r="J65" s="616" t="s">
        <v>3779</v>
      </c>
      <c r="K65" s="616">
        <f t="shared" si="72"/>
        <v>-13.5</v>
      </c>
      <c r="L65" s="516">
        <f t="shared" si="73"/>
        <v>-3.5594999999999999</v>
      </c>
      <c r="M65" s="543">
        <f t="shared" si="74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3733</v>
      </c>
      <c r="J66" s="616" t="s">
        <v>3778</v>
      </c>
      <c r="K66" s="616">
        <f t="shared" si="72"/>
        <v>-2.2000000000000028</v>
      </c>
      <c r="L66" s="516">
        <f t="shared" si="73"/>
        <v>-0.59989999999999999</v>
      </c>
      <c r="M66" s="543">
        <f t="shared" si="74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393" customFormat="1" ht="15" customHeight="1">
      <c r="A67" s="539">
        <v>37</v>
      </c>
      <c r="B67" s="535">
        <v>44183</v>
      </c>
      <c r="C67" s="540"/>
      <c r="D67" s="541" t="s">
        <v>571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0" t="s">
        <v>3774</v>
      </c>
      <c r="K67" s="600">
        <f t="shared" ref="K67" si="75">H67-F67</f>
        <v>-6.5</v>
      </c>
      <c r="L67" s="516">
        <f>(F67*-0.07)/100</f>
        <v>-0.17115000000000002</v>
      </c>
      <c r="M67" s="543">
        <f t="shared" ref="M67" si="76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3784</v>
      </c>
      <c r="G68" s="450">
        <v>1845</v>
      </c>
      <c r="H68" s="450"/>
      <c r="I68" s="415">
        <v>2000</v>
      </c>
      <c r="J68" s="612" t="s">
        <v>601</v>
      </c>
      <c r="K68" s="612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393" customFormat="1" ht="15" customHeight="1">
      <c r="A69" s="489">
        <v>39</v>
      </c>
      <c r="B69" s="490">
        <v>44187</v>
      </c>
      <c r="C69" s="491"/>
      <c r="D69" s="492" t="s">
        <v>565</v>
      </c>
      <c r="E69" s="493" t="s">
        <v>600</v>
      </c>
      <c r="F69" s="493">
        <v>1120</v>
      </c>
      <c r="G69" s="494">
        <v>1090</v>
      </c>
      <c r="H69" s="494">
        <v>1165</v>
      </c>
      <c r="I69" s="493">
        <v>1200</v>
      </c>
      <c r="J69" s="654" t="s">
        <v>3655</v>
      </c>
      <c r="K69" s="654">
        <f t="shared" ref="K69" si="77">H69-F69</f>
        <v>45</v>
      </c>
      <c r="L69" s="475">
        <f t="shared" ref="L69" si="78">(F69*-0.7)/100</f>
        <v>-7.84</v>
      </c>
      <c r="M69" s="476">
        <f t="shared" ref="M69" si="79">(K69+L69)/F69</f>
        <v>3.3178571428571425E-2</v>
      </c>
      <c r="N69" s="495" t="s">
        <v>599</v>
      </c>
      <c r="O69" s="477">
        <v>44189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3792</v>
      </c>
      <c r="J70" s="627" t="s">
        <v>3793</v>
      </c>
      <c r="K70" s="627">
        <f>F70-H70</f>
        <v>5</v>
      </c>
      <c r="L70" s="475">
        <f>(F70*-0.07)/100</f>
        <v>-0.16625000000000001</v>
      </c>
      <c r="M70" s="476">
        <f t="shared" ref="M70:M72" si="80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393" customFormat="1" ht="15" customHeight="1">
      <c r="A71" s="489">
        <v>41</v>
      </c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3803</v>
      </c>
      <c r="J71" s="647" t="s">
        <v>3771</v>
      </c>
      <c r="K71" s="647">
        <f t="shared" ref="K71:K72" si="81">H71-F71</f>
        <v>11</v>
      </c>
      <c r="L71" s="475">
        <f>(F71*-0.07)/100</f>
        <v>-0.44590000000000002</v>
      </c>
      <c r="M71" s="476">
        <f t="shared" si="80"/>
        <v>1.6568445839874411E-2</v>
      </c>
      <c r="N71" s="495" t="s">
        <v>599</v>
      </c>
      <c r="O71" s="513">
        <v>44188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393" customFormat="1" ht="15" customHeight="1">
      <c r="A72" s="489">
        <v>42</v>
      </c>
      <c r="B72" s="490">
        <v>44188</v>
      </c>
      <c r="C72" s="491"/>
      <c r="D72" s="492" t="s">
        <v>141</v>
      </c>
      <c r="E72" s="493" t="s">
        <v>600</v>
      </c>
      <c r="F72" s="493">
        <v>401</v>
      </c>
      <c r="G72" s="494">
        <v>388</v>
      </c>
      <c r="H72" s="494">
        <v>412</v>
      </c>
      <c r="I72" s="493" t="s">
        <v>3805</v>
      </c>
      <c r="J72" s="654" t="s">
        <v>3771</v>
      </c>
      <c r="K72" s="654">
        <f t="shared" si="81"/>
        <v>11</v>
      </c>
      <c r="L72" s="475">
        <f t="shared" ref="L72" si="82">(F72*-0.7)/100</f>
        <v>-2.8069999999999999</v>
      </c>
      <c r="M72" s="476">
        <f t="shared" si="80"/>
        <v>2.0431421446384039E-2</v>
      </c>
      <c r="N72" s="495" t="s">
        <v>599</v>
      </c>
      <c r="O72" s="477">
        <v>44189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393" customFormat="1" ht="15" customHeight="1">
      <c r="A73" s="422">
        <v>43</v>
      </c>
      <c r="B73" s="446">
        <v>44189</v>
      </c>
      <c r="C73" s="449"/>
      <c r="D73" s="414" t="s">
        <v>141</v>
      </c>
      <c r="E73" s="415" t="s">
        <v>600</v>
      </c>
      <c r="F73" s="415" t="s">
        <v>3804</v>
      </c>
      <c r="G73" s="450">
        <v>388</v>
      </c>
      <c r="H73" s="450"/>
      <c r="I73" s="415" t="s">
        <v>3805</v>
      </c>
      <c r="J73" s="612" t="s">
        <v>601</v>
      </c>
      <c r="K73" s="612"/>
      <c r="L73" s="434"/>
      <c r="M73" s="430"/>
      <c r="N73" s="435"/>
      <c r="O73" s="421"/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393" customFormat="1" ht="15" customHeight="1">
      <c r="A74" s="422">
        <v>44</v>
      </c>
      <c r="B74" s="446">
        <v>44193</v>
      </c>
      <c r="C74" s="449"/>
      <c r="D74" s="414" t="s">
        <v>496</v>
      </c>
      <c r="E74" s="415" t="s">
        <v>600</v>
      </c>
      <c r="F74" s="415" t="s">
        <v>3840</v>
      </c>
      <c r="G74" s="450">
        <v>437</v>
      </c>
      <c r="H74" s="450"/>
      <c r="I74" s="415" t="s">
        <v>3841</v>
      </c>
      <c r="J74" s="658" t="s">
        <v>601</v>
      </c>
      <c r="K74" s="658"/>
      <c r="L74" s="434"/>
      <c r="M74" s="430"/>
      <c r="N74" s="435"/>
      <c r="O74" s="421"/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393" customFormat="1" ht="15" customHeight="1">
      <c r="A75" s="422">
        <v>45</v>
      </c>
      <c r="B75" s="446">
        <v>44193</v>
      </c>
      <c r="C75" s="449"/>
      <c r="D75" s="414" t="s">
        <v>76</v>
      </c>
      <c r="E75" s="415" t="s">
        <v>600</v>
      </c>
      <c r="F75" s="415" t="s">
        <v>3842</v>
      </c>
      <c r="G75" s="450">
        <v>477</v>
      </c>
      <c r="H75" s="450"/>
      <c r="I75" s="415">
        <v>505</v>
      </c>
      <c r="J75" s="658" t="s">
        <v>601</v>
      </c>
      <c r="K75" s="658"/>
      <c r="L75" s="434"/>
      <c r="M75" s="430"/>
      <c r="N75" s="435"/>
      <c r="O75" s="421"/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393" customFormat="1" ht="15" customHeight="1">
      <c r="A76" s="422">
        <v>46</v>
      </c>
      <c r="B76" s="446">
        <v>44194</v>
      </c>
      <c r="C76" s="449"/>
      <c r="D76" s="414" t="s">
        <v>83</v>
      </c>
      <c r="E76" s="415" t="s">
        <v>600</v>
      </c>
      <c r="F76" s="415" t="s">
        <v>3866</v>
      </c>
      <c r="G76" s="450">
        <v>799</v>
      </c>
      <c r="H76" s="450"/>
      <c r="I76" s="415" t="s">
        <v>3867</v>
      </c>
      <c r="J76" s="658" t="s">
        <v>601</v>
      </c>
      <c r="K76" s="658"/>
      <c r="L76" s="434"/>
      <c r="M76" s="430"/>
      <c r="N76" s="435"/>
      <c r="O76" s="421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393" customFormat="1" ht="15" customHeight="1">
      <c r="A77" s="422">
        <v>47</v>
      </c>
      <c r="B77" s="446">
        <v>44194</v>
      </c>
      <c r="C77" s="449"/>
      <c r="D77" s="414" t="s">
        <v>802</v>
      </c>
      <c r="E77" s="415" t="s">
        <v>600</v>
      </c>
      <c r="F77" s="415" t="s">
        <v>3868</v>
      </c>
      <c r="G77" s="450">
        <v>1195</v>
      </c>
      <c r="H77" s="450"/>
      <c r="I77" s="415">
        <v>1290</v>
      </c>
      <c r="J77" s="649" t="s">
        <v>601</v>
      </c>
      <c r="K77" s="649"/>
      <c r="L77" s="434"/>
      <c r="M77" s="430"/>
      <c r="N77" s="435"/>
      <c r="O77" s="421"/>
      <c r="P77" s="7"/>
      <c r="Q77" s="7"/>
      <c r="R77" s="343"/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393" customFormat="1" ht="15" customHeight="1">
      <c r="A78" s="422"/>
      <c r="B78" s="446"/>
      <c r="C78" s="449"/>
      <c r="D78" s="414"/>
      <c r="E78" s="415"/>
      <c r="F78" s="415"/>
      <c r="G78" s="450"/>
      <c r="H78" s="450"/>
      <c r="I78" s="415"/>
      <c r="J78" s="649"/>
      <c r="K78" s="649"/>
      <c r="L78" s="434"/>
      <c r="M78" s="430"/>
      <c r="N78" s="435"/>
      <c r="O78" s="421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393" customFormat="1" ht="15" customHeight="1">
      <c r="A79" s="422"/>
      <c r="B79" s="446"/>
      <c r="C79" s="449"/>
      <c r="D79" s="412"/>
      <c r="E79" s="415"/>
      <c r="F79" s="415"/>
      <c r="G79" s="450"/>
      <c r="H79" s="450"/>
      <c r="I79" s="415"/>
      <c r="J79" s="376"/>
      <c r="K79" s="376"/>
      <c r="L79" s="432"/>
      <c r="M79" s="430"/>
      <c r="N79" s="404"/>
      <c r="O79" s="421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38"/>
      <c r="R80" s="451"/>
      <c r="S80" s="438"/>
      <c r="T80" s="438"/>
      <c r="U80" s="438"/>
      <c r="V80" s="438"/>
      <c r="W80" s="438"/>
      <c r="X80" s="438"/>
      <c r="Y80" s="438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393" customFormat="1" ht="13.9" customHeight="1">
      <c r="A86" s="695">
        <v>1</v>
      </c>
      <c r="B86" s="697">
        <v>44161</v>
      </c>
      <c r="C86" s="504"/>
      <c r="D86" s="500" t="s">
        <v>3644</v>
      </c>
      <c r="E86" s="501" t="s">
        <v>3627</v>
      </c>
      <c r="F86" s="493">
        <v>1412</v>
      </c>
      <c r="G86" s="700">
        <v>1452</v>
      </c>
      <c r="H86" s="493">
        <v>1397.5</v>
      </c>
      <c r="I86" s="708">
        <v>1350</v>
      </c>
      <c r="J86" s="699" t="s">
        <v>3662</v>
      </c>
      <c r="K86" s="496">
        <f t="shared" ref="K86" si="83">F86-H86</f>
        <v>14.5</v>
      </c>
      <c r="L86" s="475">
        <f t="shared" ref="L86" si="84">(H86*N86)*0.035%</f>
        <v>269.01875000000001</v>
      </c>
      <c r="M86" s="699">
        <f>(17*550)-369</f>
        <v>8981</v>
      </c>
      <c r="N86" s="699">
        <v>550</v>
      </c>
      <c r="O86" s="699" t="s">
        <v>599</v>
      </c>
      <c r="P86" s="687">
        <v>44168</v>
      </c>
      <c r="Q86" s="387"/>
      <c r="R86" s="343" t="s">
        <v>602</v>
      </c>
      <c r="S86" s="40"/>
      <c r="Y86" s="40"/>
      <c r="Z86" s="40"/>
    </row>
    <row r="87" spans="1:34" s="393" customFormat="1" ht="13.9" customHeight="1">
      <c r="A87" s="696"/>
      <c r="B87" s="698"/>
      <c r="C87" s="504"/>
      <c r="D87" s="500" t="s">
        <v>3645</v>
      </c>
      <c r="E87" s="501" t="s">
        <v>3627</v>
      </c>
      <c r="F87" s="493">
        <v>29</v>
      </c>
      <c r="G87" s="701"/>
      <c r="H87" s="493">
        <v>26.5</v>
      </c>
      <c r="I87" s="688"/>
      <c r="J87" s="688"/>
      <c r="K87" s="496">
        <v>2.5</v>
      </c>
      <c r="L87" s="496">
        <v>100</v>
      </c>
      <c r="M87" s="688"/>
      <c r="N87" s="688"/>
      <c r="O87" s="688"/>
      <c r="P87" s="688"/>
      <c r="Q87" s="387"/>
      <c r="R87" s="343" t="s">
        <v>602</v>
      </c>
      <c r="S87" s="40"/>
      <c r="Y87" s="40"/>
      <c r="Z87" s="40"/>
    </row>
    <row r="88" spans="1:34" s="393" customFormat="1" ht="13.9" customHeight="1">
      <c r="A88" s="520">
        <v>2</v>
      </c>
      <c r="B88" s="521">
        <v>44162</v>
      </c>
      <c r="C88" s="522"/>
      <c r="D88" s="523" t="s">
        <v>3646</v>
      </c>
      <c r="E88" s="524" t="s">
        <v>3627</v>
      </c>
      <c r="F88" s="525">
        <v>13040</v>
      </c>
      <c r="G88" s="525">
        <v>13200</v>
      </c>
      <c r="H88" s="525">
        <v>13195</v>
      </c>
      <c r="I88" s="526">
        <v>12700</v>
      </c>
      <c r="J88" s="515" t="s">
        <v>3663</v>
      </c>
      <c r="K88" s="515">
        <f t="shared" ref="K88" si="85">F88-H88</f>
        <v>-155</v>
      </c>
      <c r="L88" s="516">
        <f t="shared" ref="L88" si="86">(H88*N88)*0.035%</f>
        <v>346.36875000000003</v>
      </c>
      <c r="M88" s="517">
        <f t="shared" ref="M88" si="87">(K88*N88)-L88</f>
        <v>-11971.36875</v>
      </c>
      <c r="N88" s="515">
        <v>75</v>
      </c>
      <c r="O88" s="518" t="s">
        <v>663</v>
      </c>
      <c r="P88" s="519">
        <v>44168</v>
      </c>
      <c r="Q88" s="387"/>
      <c r="R88" s="343" t="s">
        <v>602</v>
      </c>
      <c r="S88" s="40"/>
      <c r="Y88" s="40"/>
      <c r="Z88" s="40"/>
    </row>
    <row r="89" spans="1:34" s="393" customFormat="1" ht="13.9" customHeight="1">
      <c r="A89" s="502">
        <v>3</v>
      </c>
      <c r="B89" s="503">
        <v>44162</v>
      </c>
      <c r="C89" s="504"/>
      <c r="D89" s="500" t="s">
        <v>3647</v>
      </c>
      <c r="E89" s="501" t="s">
        <v>600</v>
      </c>
      <c r="F89" s="493">
        <v>511.5</v>
      </c>
      <c r="G89" s="493">
        <v>502</v>
      </c>
      <c r="H89" s="493">
        <v>517.5</v>
      </c>
      <c r="I89" s="496">
        <v>530</v>
      </c>
      <c r="J89" s="496" t="s">
        <v>3656</v>
      </c>
      <c r="K89" s="474">
        <f t="shared" ref="K89" si="88">H89-F89</f>
        <v>6</v>
      </c>
      <c r="L89" s="475">
        <f t="shared" ref="L89" si="89">(H89*N89)*0.035%</f>
        <v>271.68750000000006</v>
      </c>
      <c r="M89" s="505">
        <f t="shared" ref="M89" si="90">(K89*N89)-L89</f>
        <v>8728.3125</v>
      </c>
      <c r="N89" s="496">
        <v>1500</v>
      </c>
      <c r="O89" s="498" t="s">
        <v>599</v>
      </c>
      <c r="P89" s="477">
        <v>44167</v>
      </c>
      <c r="Q89" s="387"/>
      <c r="R89" s="343" t="s">
        <v>3186</v>
      </c>
      <c r="S89" s="40"/>
      <c r="Y89" s="40"/>
      <c r="Z89" s="40"/>
    </row>
    <row r="90" spans="1:34" s="393" customFormat="1" ht="13.9" customHeight="1">
      <c r="A90" s="528">
        <v>4</v>
      </c>
      <c r="B90" s="529">
        <v>44169</v>
      </c>
      <c r="C90" s="504"/>
      <c r="D90" s="500" t="s">
        <v>3674</v>
      </c>
      <c r="E90" s="501" t="s">
        <v>600</v>
      </c>
      <c r="F90" s="493">
        <v>925</v>
      </c>
      <c r="G90" s="493">
        <v>912</v>
      </c>
      <c r="H90" s="493">
        <v>934</v>
      </c>
      <c r="I90" s="496">
        <v>940</v>
      </c>
      <c r="J90" s="496" t="s">
        <v>3405</v>
      </c>
      <c r="K90" s="527">
        <f t="shared" ref="K90:K91" si="91">H90-F90</f>
        <v>9</v>
      </c>
      <c r="L90" s="475">
        <f t="shared" ref="L90:L91" si="92">(H90*N90)*0.035%</f>
        <v>310.55500000000006</v>
      </c>
      <c r="M90" s="505">
        <f t="shared" ref="M90:M91" si="93">(K90*N90)-L90</f>
        <v>8239.4449999999997</v>
      </c>
      <c r="N90" s="496">
        <v>950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34" s="393" customFormat="1" ht="13.9" customHeight="1">
      <c r="A91" s="533">
        <v>5</v>
      </c>
      <c r="B91" s="534">
        <v>44169</v>
      </c>
      <c r="C91" s="504"/>
      <c r="D91" s="500" t="s">
        <v>3675</v>
      </c>
      <c r="E91" s="501" t="s">
        <v>600</v>
      </c>
      <c r="F91" s="493">
        <v>904.5</v>
      </c>
      <c r="G91" s="493">
        <v>884</v>
      </c>
      <c r="H91" s="493">
        <v>920</v>
      </c>
      <c r="I91" s="496">
        <v>940</v>
      </c>
      <c r="J91" s="496" t="s">
        <v>3682</v>
      </c>
      <c r="K91" s="532">
        <f t="shared" si="91"/>
        <v>15.5</v>
      </c>
      <c r="L91" s="475">
        <f t="shared" si="92"/>
        <v>209.30000000000004</v>
      </c>
      <c r="M91" s="505">
        <f t="shared" si="93"/>
        <v>9865.7000000000007</v>
      </c>
      <c r="N91" s="496">
        <v>650</v>
      </c>
      <c r="O91" s="498" t="s">
        <v>599</v>
      </c>
      <c r="P91" s="477">
        <v>44172</v>
      </c>
      <c r="Q91" s="387"/>
      <c r="R91" s="343" t="s">
        <v>3186</v>
      </c>
      <c r="S91" s="40"/>
      <c r="Y91" s="40"/>
      <c r="Z91" s="40"/>
    </row>
    <row r="92" spans="1:34" s="393" customFormat="1" ht="13.9" customHeight="1">
      <c r="A92" s="533">
        <v>6</v>
      </c>
      <c r="B92" s="534">
        <v>44169</v>
      </c>
      <c r="C92" s="504"/>
      <c r="D92" s="500" t="s">
        <v>3676</v>
      </c>
      <c r="E92" s="501" t="s">
        <v>600</v>
      </c>
      <c r="F92" s="493">
        <v>927</v>
      </c>
      <c r="G92" s="493">
        <v>913</v>
      </c>
      <c r="H92" s="493">
        <v>936.5</v>
      </c>
      <c r="I92" s="496">
        <v>950</v>
      </c>
      <c r="J92" s="496" t="s">
        <v>3677</v>
      </c>
      <c r="K92" s="527">
        <f t="shared" ref="K92:K94" si="94">H92-F92</f>
        <v>9.5</v>
      </c>
      <c r="L92" s="475">
        <f t="shared" ref="L92:L94" si="95">(H92*N92)*0.035%</f>
        <v>278.60875000000004</v>
      </c>
      <c r="M92" s="505">
        <f t="shared" ref="M92:M94" si="96">(K92*N92)-L92</f>
        <v>7796.3912499999997</v>
      </c>
      <c r="N92" s="496">
        <v>850</v>
      </c>
      <c r="O92" s="498" t="s">
        <v>599</v>
      </c>
      <c r="P92" s="513">
        <v>44169</v>
      </c>
      <c r="Q92" s="387"/>
      <c r="R92" s="343" t="s">
        <v>602</v>
      </c>
      <c r="S92" s="40"/>
      <c r="Y92" s="40"/>
      <c r="Z92" s="40"/>
    </row>
    <row r="93" spans="1:34" s="393" customFormat="1" ht="13.9" customHeight="1">
      <c r="A93" s="533">
        <v>7</v>
      </c>
      <c r="B93" s="534">
        <v>44169</v>
      </c>
      <c r="C93" s="504"/>
      <c r="D93" s="500" t="s">
        <v>3647</v>
      </c>
      <c r="E93" s="501" t="s">
        <v>600</v>
      </c>
      <c r="F93" s="493">
        <v>546.5</v>
      </c>
      <c r="G93" s="493">
        <v>537</v>
      </c>
      <c r="H93" s="493">
        <v>552.5</v>
      </c>
      <c r="I93" s="496">
        <v>562</v>
      </c>
      <c r="J93" s="496" t="s">
        <v>3656</v>
      </c>
      <c r="K93" s="530">
        <f t="shared" si="94"/>
        <v>6</v>
      </c>
      <c r="L93" s="475">
        <f t="shared" si="95"/>
        <v>290.06250000000006</v>
      </c>
      <c r="M93" s="505">
        <f t="shared" si="96"/>
        <v>8709.9375</v>
      </c>
      <c r="N93" s="496">
        <v>1500</v>
      </c>
      <c r="O93" s="498" t="s">
        <v>599</v>
      </c>
      <c r="P93" s="513">
        <v>44169</v>
      </c>
      <c r="Q93" s="387"/>
      <c r="R93" s="343" t="s">
        <v>3186</v>
      </c>
      <c r="S93" s="40"/>
      <c r="Y93" s="40"/>
      <c r="Z93" s="40"/>
    </row>
    <row r="94" spans="1:34" s="393" customFormat="1" ht="13.9" customHeight="1">
      <c r="A94" s="533">
        <v>8</v>
      </c>
      <c r="B94" s="534">
        <v>44169</v>
      </c>
      <c r="C94" s="504"/>
      <c r="D94" s="500" t="s">
        <v>3678</v>
      </c>
      <c r="E94" s="501" t="s">
        <v>600</v>
      </c>
      <c r="F94" s="493">
        <v>769.5</v>
      </c>
      <c r="G94" s="493">
        <v>758</v>
      </c>
      <c r="H94" s="493">
        <v>776.5</v>
      </c>
      <c r="I94" s="496">
        <v>790</v>
      </c>
      <c r="J94" s="496" t="s">
        <v>3683</v>
      </c>
      <c r="K94" s="532">
        <f t="shared" si="94"/>
        <v>7</v>
      </c>
      <c r="L94" s="475">
        <f t="shared" si="95"/>
        <v>353.30750000000006</v>
      </c>
      <c r="M94" s="505">
        <f t="shared" si="96"/>
        <v>8746.6924999999992</v>
      </c>
      <c r="N94" s="496">
        <v>1300</v>
      </c>
      <c r="O94" s="498" t="s">
        <v>599</v>
      </c>
      <c r="P94" s="477">
        <v>44172</v>
      </c>
      <c r="Q94" s="387"/>
      <c r="R94" s="343" t="s">
        <v>602</v>
      </c>
      <c r="S94" s="40"/>
      <c r="Y94" s="40"/>
      <c r="Z94" s="40"/>
    </row>
    <row r="95" spans="1:34" s="393" customFormat="1" ht="13.9" customHeight="1">
      <c r="A95" s="520">
        <v>9</v>
      </c>
      <c r="B95" s="521">
        <v>44169</v>
      </c>
      <c r="C95" s="522"/>
      <c r="D95" s="523" t="s">
        <v>3679</v>
      </c>
      <c r="E95" s="524" t="s">
        <v>600</v>
      </c>
      <c r="F95" s="525">
        <v>415</v>
      </c>
      <c r="G95" s="525">
        <v>406</v>
      </c>
      <c r="H95" s="525">
        <v>406</v>
      </c>
      <c r="I95" s="526">
        <v>430</v>
      </c>
      <c r="J95" s="526" t="s">
        <v>3706</v>
      </c>
      <c r="K95" s="515">
        <f t="shared" ref="K95:K96" si="97">H95-F95</f>
        <v>-9</v>
      </c>
      <c r="L95" s="516">
        <f t="shared" ref="L95:L96" si="98">(H95*N95)*0.035%</f>
        <v>222.10230000000004</v>
      </c>
      <c r="M95" s="544">
        <f t="shared" ref="M95:M96" si="99">(K95*N95)-L95</f>
        <v>-14289.1023</v>
      </c>
      <c r="N95" s="526">
        <v>1563</v>
      </c>
      <c r="O95" s="545" t="s">
        <v>663</v>
      </c>
      <c r="P95" s="519">
        <v>44173</v>
      </c>
      <c r="Q95" s="387"/>
      <c r="R95" s="343" t="s">
        <v>3186</v>
      </c>
      <c r="S95" s="40"/>
      <c r="Y95" s="40"/>
      <c r="Z95" s="40"/>
    </row>
    <row r="96" spans="1:34" s="393" customFormat="1" ht="13.9" customHeight="1">
      <c r="A96" s="555">
        <v>10</v>
      </c>
      <c r="B96" s="556">
        <v>44172</v>
      </c>
      <c r="C96" s="504"/>
      <c r="D96" s="500" t="s">
        <v>3690</v>
      </c>
      <c r="E96" s="501" t="s">
        <v>600</v>
      </c>
      <c r="F96" s="493">
        <v>3639</v>
      </c>
      <c r="G96" s="493">
        <v>3575</v>
      </c>
      <c r="H96" s="493">
        <v>3672.5</v>
      </c>
      <c r="I96" s="496">
        <v>3750</v>
      </c>
      <c r="J96" s="496" t="s">
        <v>3717</v>
      </c>
      <c r="K96" s="554">
        <f t="shared" si="97"/>
        <v>33.5</v>
      </c>
      <c r="L96" s="475">
        <f t="shared" si="98"/>
        <v>257.07500000000005</v>
      </c>
      <c r="M96" s="505">
        <f t="shared" si="99"/>
        <v>6442.9250000000002</v>
      </c>
      <c r="N96" s="496">
        <v>200</v>
      </c>
      <c r="O96" s="498" t="s">
        <v>599</v>
      </c>
      <c r="P96" s="477">
        <v>44175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11</v>
      </c>
      <c r="B97" s="521">
        <v>44172</v>
      </c>
      <c r="C97" s="522"/>
      <c r="D97" s="523" t="s">
        <v>3674</v>
      </c>
      <c r="E97" s="524" t="s">
        <v>600</v>
      </c>
      <c r="F97" s="525">
        <v>941</v>
      </c>
      <c r="G97" s="525">
        <v>927</v>
      </c>
      <c r="H97" s="525">
        <v>927</v>
      </c>
      <c r="I97" s="526">
        <v>965</v>
      </c>
      <c r="J97" s="515" t="s">
        <v>3707</v>
      </c>
      <c r="K97" s="515">
        <f t="shared" ref="K97" si="100">H97-F97</f>
        <v>-14</v>
      </c>
      <c r="L97" s="516">
        <f t="shared" ref="L97" si="101">(H97*N97)*0.035%</f>
        <v>308.22750000000002</v>
      </c>
      <c r="M97" s="544">
        <f t="shared" ref="M97" si="102">(K97*N97)-L97</f>
        <v>-13608.227500000001</v>
      </c>
      <c r="N97" s="515">
        <v>950</v>
      </c>
      <c r="O97" s="518" t="s">
        <v>663</v>
      </c>
      <c r="P97" s="519">
        <v>44173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37">
        <v>12</v>
      </c>
      <c r="B98" s="538">
        <v>44172</v>
      </c>
      <c r="C98" s="504"/>
      <c r="D98" s="500" t="s">
        <v>3692</v>
      </c>
      <c r="E98" s="501" t="s">
        <v>600</v>
      </c>
      <c r="F98" s="493">
        <v>857</v>
      </c>
      <c r="G98" s="493">
        <v>843</v>
      </c>
      <c r="H98" s="493">
        <v>874.5</v>
      </c>
      <c r="I98" s="496" t="s">
        <v>3693</v>
      </c>
      <c r="J98" s="496" t="s">
        <v>3700</v>
      </c>
      <c r="K98" s="536">
        <f t="shared" ref="K98" si="103">H98-F98</f>
        <v>17.5</v>
      </c>
      <c r="L98" s="475">
        <f t="shared" ref="L98:L100" si="104">(H98*N98)*0.035%</f>
        <v>214.25250000000003</v>
      </c>
      <c r="M98" s="505">
        <f t="shared" ref="M98:M100" si="105">(K98*N98)-L98</f>
        <v>12035.747499999999</v>
      </c>
      <c r="N98" s="496">
        <v>700</v>
      </c>
      <c r="O98" s="498" t="s">
        <v>599</v>
      </c>
      <c r="P98" s="477">
        <v>44173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0">
        <v>13</v>
      </c>
      <c r="B99" s="521">
        <v>44174</v>
      </c>
      <c r="C99" s="522"/>
      <c r="D99" s="523" t="s">
        <v>3646</v>
      </c>
      <c r="E99" s="524" t="s">
        <v>600</v>
      </c>
      <c r="F99" s="525">
        <v>13475</v>
      </c>
      <c r="G99" s="525">
        <v>13570</v>
      </c>
      <c r="H99" s="525">
        <v>13570</v>
      </c>
      <c r="I99" s="526">
        <v>13250</v>
      </c>
      <c r="J99" s="515" t="s">
        <v>712</v>
      </c>
      <c r="K99" s="515">
        <f t="shared" ref="K99" si="106">F99-H99</f>
        <v>-95</v>
      </c>
      <c r="L99" s="516">
        <f t="shared" si="104"/>
        <v>356.21250000000003</v>
      </c>
      <c r="M99" s="517">
        <f t="shared" si="105"/>
        <v>-7481.2124999999996</v>
      </c>
      <c r="N99" s="515">
        <v>75</v>
      </c>
      <c r="O99" s="518" t="s">
        <v>663</v>
      </c>
      <c r="P99" s="575">
        <v>44174</v>
      </c>
      <c r="Q99" s="387"/>
      <c r="R99" s="343" t="s">
        <v>602</v>
      </c>
      <c r="S99" s="40"/>
      <c r="Y99" s="40"/>
      <c r="Z99" s="40"/>
    </row>
    <row r="100" spans="1:26" s="393" customFormat="1" ht="13.9" customHeight="1">
      <c r="A100" s="520">
        <v>14</v>
      </c>
      <c r="B100" s="521">
        <v>44174</v>
      </c>
      <c r="C100" s="522"/>
      <c r="D100" s="523" t="s">
        <v>3712</v>
      </c>
      <c r="E100" s="524" t="s">
        <v>600</v>
      </c>
      <c r="F100" s="525">
        <v>905</v>
      </c>
      <c r="G100" s="525">
        <v>885</v>
      </c>
      <c r="H100" s="525">
        <v>885</v>
      </c>
      <c r="I100" s="526">
        <v>940</v>
      </c>
      <c r="J100" s="515" t="s">
        <v>3741</v>
      </c>
      <c r="K100" s="515">
        <f t="shared" ref="K100" si="107">H100-F100</f>
        <v>-20</v>
      </c>
      <c r="L100" s="516">
        <f t="shared" si="104"/>
        <v>201.33750000000003</v>
      </c>
      <c r="M100" s="544">
        <f t="shared" si="105"/>
        <v>-13201.3375</v>
      </c>
      <c r="N100" s="515">
        <v>650</v>
      </c>
      <c r="O100" s="518" t="s">
        <v>663</v>
      </c>
      <c r="P100" s="519">
        <v>44180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70">
        <v>15</v>
      </c>
      <c r="B101" s="571">
        <v>44176</v>
      </c>
      <c r="C101" s="504"/>
      <c r="D101" s="500" t="s">
        <v>3646</v>
      </c>
      <c r="E101" s="501" t="s">
        <v>3627</v>
      </c>
      <c r="F101" s="493">
        <v>13570</v>
      </c>
      <c r="G101" s="493">
        <v>13650</v>
      </c>
      <c r="H101" s="493">
        <v>13485</v>
      </c>
      <c r="I101" s="496">
        <v>13400</v>
      </c>
      <c r="J101" s="496" t="s">
        <v>3681</v>
      </c>
      <c r="K101" s="569">
        <f t="shared" ref="K101" si="108">F101-H101</f>
        <v>85</v>
      </c>
      <c r="L101" s="475">
        <f t="shared" ref="L101:L102" si="109">(H101*N101)*0.035%</f>
        <v>353.98125000000005</v>
      </c>
      <c r="M101" s="505">
        <f t="shared" ref="M101:M102" si="110">(K101*N101)-L101</f>
        <v>6021.0187500000002</v>
      </c>
      <c r="N101" s="496">
        <v>75</v>
      </c>
      <c r="O101" s="498" t="s">
        <v>599</v>
      </c>
      <c r="P101" s="513">
        <v>44176</v>
      </c>
      <c r="Q101" s="387"/>
      <c r="R101" s="343" t="s">
        <v>602</v>
      </c>
      <c r="S101" s="40"/>
      <c r="Y101" s="40"/>
      <c r="Z101" s="40"/>
    </row>
    <row r="102" spans="1:26" s="393" customFormat="1" ht="13.9" customHeight="1">
      <c r="A102" s="573">
        <v>16</v>
      </c>
      <c r="B102" s="574">
        <v>44176</v>
      </c>
      <c r="C102" s="504"/>
      <c r="D102" s="500" t="s">
        <v>3732</v>
      </c>
      <c r="E102" s="501" t="s">
        <v>600</v>
      </c>
      <c r="F102" s="493">
        <v>1574.5</v>
      </c>
      <c r="G102" s="493">
        <v>1554</v>
      </c>
      <c r="H102" s="493">
        <v>1590</v>
      </c>
      <c r="I102" s="496">
        <v>1610</v>
      </c>
      <c r="J102" s="496" t="s">
        <v>3682</v>
      </c>
      <c r="K102" s="572">
        <f t="shared" ref="K102" si="111">H102-F102</f>
        <v>15.5</v>
      </c>
      <c r="L102" s="475">
        <f t="shared" si="109"/>
        <v>389.55000000000007</v>
      </c>
      <c r="M102" s="505">
        <f t="shared" si="110"/>
        <v>10460.450000000001</v>
      </c>
      <c r="N102" s="496">
        <v>700</v>
      </c>
      <c r="O102" s="498" t="s">
        <v>599</v>
      </c>
      <c r="P102" s="477">
        <v>44179</v>
      </c>
      <c r="Q102" s="387"/>
      <c r="R102" s="343" t="s">
        <v>3186</v>
      </c>
      <c r="S102" s="40"/>
      <c r="Y102" s="40"/>
      <c r="Z102" s="40"/>
    </row>
    <row r="103" spans="1:26" s="393" customFormat="1" ht="13.9" customHeight="1">
      <c r="A103" s="573">
        <v>17</v>
      </c>
      <c r="B103" s="574">
        <v>44179</v>
      </c>
      <c r="C103" s="504"/>
      <c r="D103" s="500" t="s">
        <v>3646</v>
      </c>
      <c r="E103" s="501" t="s">
        <v>600</v>
      </c>
      <c r="F103" s="493">
        <v>13610</v>
      </c>
      <c r="G103" s="493">
        <v>13710</v>
      </c>
      <c r="H103" s="493">
        <v>13555</v>
      </c>
      <c r="I103" s="496">
        <v>13400</v>
      </c>
      <c r="J103" s="496" t="s">
        <v>723</v>
      </c>
      <c r="K103" s="572">
        <f t="shared" ref="K103" si="112">F103-H103</f>
        <v>55</v>
      </c>
      <c r="L103" s="475">
        <f t="shared" ref="L103:L104" si="113">(H103*N103)*0.035%</f>
        <v>355.81875000000008</v>
      </c>
      <c r="M103" s="505">
        <f t="shared" ref="M103:M104" si="114">(K103*N103)-L103</f>
        <v>3769.1812500000001</v>
      </c>
      <c r="N103" s="496">
        <v>75</v>
      </c>
      <c r="O103" s="498" t="s">
        <v>599</v>
      </c>
      <c r="P103" s="513">
        <v>44179</v>
      </c>
      <c r="Q103" s="387"/>
      <c r="R103" s="343" t="s">
        <v>602</v>
      </c>
      <c r="S103" s="40"/>
      <c r="Y103" s="40"/>
      <c r="Z103" s="40"/>
    </row>
    <row r="104" spans="1:26" s="393" customFormat="1" ht="13.9" customHeight="1">
      <c r="A104" s="596">
        <v>18</v>
      </c>
      <c r="B104" s="597">
        <v>44179</v>
      </c>
      <c r="C104" s="504"/>
      <c r="D104" s="500" t="s">
        <v>3736</v>
      </c>
      <c r="E104" s="501" t="s">
        <v>600</v>
      </c>
      <c r="F104" s="493">
        <v>1645</v>
      </c>
      <c r="G104" s="493">
        <v>1620</v>
      </c>
      <c r="H104" s="493">
        <v>1661</v>
      </c>
      <c r="I104" s="496">
        <v>1695</v>
      </c>
      <c r="J104" s="496" t="s">
        <v>3772</v>
      </c>
      <c r="K104" s="598">
        <f t="shared" ref="K104" si="115">H104-F104</f>
        <v>16</v>
      </c>
      <c r="L104" s="475">
        <f t="shared" si="113"/>
        <v>290.67500000000007</v>
      </c>
      <c r="M104" s="505">
        <f t="shared" si="114"/>
        <v>7709.3249999999998</v>
      </c>
      <c r="N104" s="496">
        <v>500</v>
      </c>
      <c r="O104" s="498" t="s">
        <v>599</v>
      </c>
      <c r="P104" s="477">
        <v>44183</v>
      </c>
      <c r="Q104" s="387"/>
      <c r="R104" s="343" t="s">
        <v>3186</v>
      </c>
      <c r="S104" s="40"/>
      <c r="Y104" s="40"/>
      <c r="Z104" s="40"/>
    </row>
    <row r="105" spans="1:26" s="393" customFormat="1" ht="13.9" customHeight="1">
      <c r="A105" s="689">
        <v>19</v>
      </c>
      <c r="B105" s="691">
        <v>44180</v>
      </c>
      <c r="C105" s="522"/>
      <c r="D105" s="523" t="s">
        <v>3646</v>
      </c>
      <c r="E105" s="524" t="s">
        <v>3627</v>
      </c>
      <c r="F105" s="525">
        <v>13515</v>
      </c>
      <c r="G105" s="703">
        <v>13710</v>
      </c>
      <c r="H105" s="525">
        <v>13700</v>
      </c>
      <c r="I105" s="705">
        <v>13300</v>
      </c>
      <c r="J105" s="693" t="s">
        <v>3756</v>
      </c>
      <c r="K105" s="526">
        <v>185</v>
      </c>
      <c r="L105" s="516">
        <v>355</v>
      </c>
      <c r="M105" s="693">
        <v>-9412</v>
      </c>
      <c r="N105" s="693">
        <v>75</v>
      </c>
      <c r="O105" s="693" t="s">
        <v>663</v>
      </c>
      <c r="P105" s="702">
        <v>44181</v>
      </c>
      <c r="Q105" s="387"/>
      <c r="R105" s="343" t="s">
        <v>602</v>
      </c>
      <c r="S105" s="40"/>
      <c r="Y105" s="40"/>
      <c r="Z105" s="40"/>
    </row>
    <row r="106" spans="1:26" s="393" customFormat="1" ht="13.9" customHeight="1">
      <c r="A106" s="690"/>
      <c r="B106" s="692"/>
      <c r="C106" s="522"/>
      <c r="D106" s="523" t="s">
        <v>3740</v>
      </c>
      <c r="E106" s="524" t="s">
        <v>3627</v>
      </c>
      <c r="F106" s="525">
        <v>117.5</v>
      </c>
      <c r="G106" s="704"/>
      <c r="H106" s="525">
        <v>59</v>
      </c>
      <c r="I106" s="694"/>
      <c r="J106" s="694"/>
      <c r="K106" s="526">
        <v>58.5</v>
      </c>
      <c r="L106" s="526">
        <v>100</v>
      </c>
      <c r="M106" s="694"/>
      <c r="N106" s="694"/>
      <c r="O106" s="694"/>
      <c r="P106" s="694"/>
      <c r="Q106" s="387"/>
      <c r="R106" s="343"/>
      <c r="S106" s="40"/>
      <c r="Y106" s="40"/>
      <c r="Z106" s="40"/>
    </row>
    <row r="107" spans="1:26" s="393" customFormat="1" ht="13.9" customHeight="1">
      <c r="A107" s="579">
        <v>20</v>
      </c>
      <c r="B107" s="580">
        <v>44181</v>
      </c>
      <c r="C107" s="504"/>
      <c r="D107" s="500" t="s">
        <v>3744</v>
      </c>
      <c r="E107" s="501" t="s">
        <v>600</v>
      </c>
      <c r="F107" s="493">
        <v>2322</v>
      </c>
      <c r="G107" s="493">
        <v>2288</v>
      </c>
      <c r="H107" s="493">
        <v>2350</v>
      </c>
      <c r="I107" s="496" t="s">
        <v>3745</v>
      </c>
      <c r="J107" s="496" t="s">
        <v>3746</v>
      </c>
      <c r="K107" s="581">
        <f t="shared" ref="K107" si="116">H107-F107</f>
        <v>28</v>
      </c>
      <c r="L107" s="475">
        <f t="shared" ref="L107" si="117">(H107*N107)*0.035%</f>
        <v>246.75000000000003</v>
      </c>
      <c r="M107" s="505">
        <f t="shared" ref="M107" si="118">(K107*N107)-L107</f>
        <v>8153.25</v>
      </c>
      <c r="N107" s="496">
        <v>300</v>
      </c>
      <c r="O107" s="498" t="s">
        <v>599</v>
      </c>
      <c r="P107" s="513">
        <v>44181</v>
      </c>
      <c r="Q107" s="387"/>
      <c r="R107" s="343" t="s">
        <v>602</v>
      </c>
      <c r="S107" s="40"/>
      <c r="Y107" s="40"/>
      <c r="Z107" s="40"/>
    </row>
    <row r="108" spans="1:26" s="393" customFormat="1" ht="13.9" customHeight="1">
      <c r="A108" s="579">
        <v>21</v>
      </c>
      <c r="B108" s="580">
        <v>44181</v>
      </c>
      <c r="C108" s="504"/>
      <c r="D108" s="500" t="s">
        <v>3676</v>
      </c>
      <c r="E108" s="501" t="s">
        <v>600</v>
      </c>
      <c r="F108" s="493">
        <v>951</v>
      </c>
      <c r="G108" s="493">
        <v>936</v>
      </c>
      <c r="H108" s="493">
        <v>960</v>
      </c>
      <c r="I108" s="496" t="s">
        <v>3750</v>
      </c>
      <c r="J108" s="496" t="s">
        <v>3405</v>
      </c>
      <c r="K108" s="581">
        <f t="shared" ref="K108:K109" si="119">H108-F108</f>
        <v>9</v>
      </c>
      <c r="L108" s="475">
        <f t="shared" ref="L108:L109" si="120">(H108*N108)*0.035%</f>
        <v>285.60000000000002</v>
      </c>
      <c r="M108" s="505">
        <f t="shared" ref="M108:M109" si="121">(K108*N108)-L108</f>
        <v>7364.4</v>
      </c>
      <c r="N108" s="496">
        <v>850</v>
      </c>
      <c r="O108" s="498" t="s">
        <v>599</v>
      </c>
      <c r="P108" s="513">
        <v>44181</v>
      </c>
      <c r="Q108" s="387"/>
      <c r="R108" s="343" t="s">
        <v>3186</v>
      </c>
      <c r="S108" s="40"/>
      <c r="Y108" s="40"/>
      <c r="Z108" s="40"/>
    </row>
    <row r="109" spans="1:26" s="393" customFormat="1" ht="13.9" customHeight="1">
      <c r="A109" s="579">
        <v>22</v>
      </c>
      <c r="B109" s="580">
        <v>44181</v>
      </c>
      <c r="C109" s="504"/>
      <c r="D109" s="500" t="s">
        <v>3757</v>
      </c>
      <c r="E109" s="501" t="s">
        <v>600</v>
      </c>
      <c r="F109" s="493">
        <v>556.5</v>
      </c>
      <c r="G109" s="493">
        <v>548</v>
      </c>
      <c r="H109" s="493">
        <v>562.5</v>
      </c>
      <c r="I109" s="496">
        <v>570</v>
      </c>
      <c r="J109" s="496" t="s">
        <v>3656</v>
      </c>
      <c r="K109" s="581">
        <f t="shared" si="119"/>
        <v>6</v>
      </c>
      <c r="L109" s="475">
        <f t="shared" si="120"/>
        <v>295.31250000000006</v>
      </c>
      <c r="M109" s="505">
        <f t="shared" si="121"/>
        <v>8704.6875</v>
      </c>
      <c r="N109" s="496">
        <v>1500</v>
      </c>
      <c r="O109" s="498" t="s">
        <v>599</v>
      </c>
      <c r="P109" s="513">
        <v>44181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90">
        <v>23</v>
      </c>
      <c r="B110" s="591">
        <v>44182</v>
      </c>
      <c r="C110" s="504"/>
      <c r="D110" s="500" t="s">
        <v>3760</v>
      </c>
      <c r="E110" s="501" t="s">
        <v>600</v>
      </c>
      <c r="F110" s="493">
        <v>554.5</v>
      </c>
      <c r="G110" s="585">
        <v>547</v>
      </c>
      <c r="H110" s="493">
        <v>561.5</v>
      </c>
      <c r="I110" s="586">
        <v>570</v>
      </c>
      <c r="J110" s="496" t="s">
        <v>3683</v>
      </c>
      <c r="K110" s="587">
        <f t="shared" ref="K110" si="122">H110-F110</f>
        <v>7</v>
      </c>
      <c r="L110" s="475">
        <f t="shared" ref="L110:L112" si="123">(H110*N110)*0.035%</f>
        <v>294.78750000000002</v>
      </c>
      <c r="M110" s="505">
        <f t="shared" ref="M110:M112" si="124">(K110*N110)-L110</f>
        <v>10205.2125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590">
        <v>24</v>
      </c>
      <c r="B111" s="591">
        <v>44182</v>
      </c>
      <c r="C111" s="504"/>
      <c r="D111" s="500" t="s">
        <v>3761</v>
      </c>
      <c r="E111" s="501" t="s">
        <v>3627</v>
      </c>
      <c r="F111" s="493">
        <v>499.5</v>
      </c>
      <c r="G111" s="585">
        <v>508</v>
      </c>
      <c r="H111" s="493">
        <v>492.5</v>
      </c>
      <c r="I111" s="586" t="s">
        <v>3762</v>
      </c>
      <c r="J111" s="496" t="s">
        <v>3683</v>
      </c>
      <c r="K111" s="587">
        <f t="shared" ref="K111" si="125">F111-H111</f>
        <v>7</v>
      </c>
      <c r="L111" s="475">
        <f t="shared" si="123"/>
        <v>241.32500000000005</v>
      </c>
      <c r="M111" s="505">
        <f t="shared" si="124"/>
        <v>9558.6749999999993</v>
      </c>
      <c r="N111" s="496">
        <v>1400</v>
      </c>
      <c r="O111" s="498" t="s">
        <v>599</v>
      </c>
      <c r="P111" s="513">
        <v>44182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596">
        <v>25</v>
      </c>
      <c r="B112" s="597">
        <v>44182</v>
      </c>
      <c r="C112" s="504"/>
      <c r="D112" s="500" t="s">
        <v>3744</v>
      </c>
      <c r="E112" s="501" t="s">
        <v>600</v>
      </c>
      <c r="F112" s="493">
        <v>2320</v>
      </c>
      <c r="G112" s="599">
        <v>2288</v>
      </c>
      <c r="H112" s="493">
        <v>2342.5</v>
      </c>
      <c r="I112" s="593" t="s">
        <v>3745</v>
      </c>
      <c r="J112" s="496" t="s">
        <v>3773</v>
      </c>
      <c r="K112" s="598">
        <f t="shared" ref="K112" si="126">H112-F112</f>
        <v>22.5</v>
      </c>
      <c r="L112" s="475">
        <f t="shared" si="123"/>
        <v>245.96250000000003</v>
      </c>
      <c r="M112" s="505">
        <f t="shared" si="124"/>
        <v>6504.0375000000004</v>
      </c>
      <c r="N112" s="496">
        <v>300</v>
      </c>
      <c r="O112" s="498" t="s">
        <v>599</v>
      </c>
      <c r="P112" s="477">
        <v>44183</v>
      </c>
      <c r="Q112" s="387"/>
      <c r="R112" s="343" t="s">
        <v>602</v>
      </c>
      <c r="S112" s="40"/>
      <c r="Y112" s="40"/>
      <c r="Z112" s="40"/>
    </row>
    <row r="113" spans="1:26" s="393" customFormat="1" ht="13.9" customHeight="1">
      <c r="A113" s="590">
        <v>26</v>
      </c>
      <c r="B113" s="591">
        <v>44182</v>
      </c>
      <c r="C113" s="504"/>
      <c r="D113" s="500" t="s">
        <v>3760</v>
      </c>
      <c r="E113" s="501" t="s">
        <v>600</v>
      </c>
      <c r="F113" s="493">
        <v>553.5</v>
      </c>
      <c r="G113" s="585">
        <v>545</v>
      </c>
      <c r="H113" s="493">
        <v>559.5</v>
      </c>
      <c r="I113" s="586">
        <v>570</v>
      </c>
      <c r="J113" s="496" t="s">
        <v>3656</v>
      </c>
      <c r="K113" s="587">
        <f t="shared" ref="K113" si="127">H113-F113</f>
        <v>6</v>
      </c>
      <c r="L113" s="475">
        <f t="shared" ref="L113:L115" si="128">(H113*N113)*0.035%</f>
        <v>293.73750000000007</v>
      </c>
      <c r="M113" s="505">
        <f t="shared" ref="M113:M115" si="129">(K113*N113)-L113</f>
        <v>8706.2625000000007</v>
      </c>
      <c r="N113" s="496">
        <v>1500</v>
      </c>
      <c r="O113" s="498" t="s">
        <v>599</v>
      </c>
      <c r="P113" s="513">
        <v>44182</v>
      </c>
      <c r="Q113" s="387"/>
      <c r="R113" s="343" t="s">
        <v>3186</v>
      </c>
      <c r="S113" s="40"/>
      <c r="Y113" s="40"/>
      <c r="Z113" s="40"/>
    </row>
    <row r="114" spans="1:26" s="393" customFormat="1" ht="13.9" customHeight="1">
      <c r="A114" s="617">
        <v>27</v>
      </c>
      <c r="B114" s="618">
        <v>44182</v>
      </c>
      <c r="C114" s="504"/>
      <c r="D114" s="500" t="s">
        <v>3646</v>
      </c>
      <c r="E114" s="501" t="s">
        <v>3627</v>
      </c>
      <c r="F114" s="493">
        <v>13730</v>
      </c>
      <c r="G114" s="620">
        <v>13820</v>
      </c>
      <c r="H114" s="493">
        <v>13657.5</v>
      </c>
      <c r="I114" s="614">
        <v>13500</v>
      </c>
      <c r="J114" s="496" t="s">
        <v>3782</v>
      </c>
      <c r="K114" s="619">
        <f t="shared" ref="K114" si="130">F114-H114</f>
        <v>72.5</v>
      </c>
      <c r="L114" s="475">
        <f t="shared" si="128"/>
        <v>358.50937500000003</v>
      </c>
      <c r="M114" s="505">
        <f t="shared" si="129"/>
        <v>5078.9906250000004</v>
      </c>
      <c r="N114" s="496">
        <v>75</v>
      </c>
      <c r="O114" s="498" t="s">
        <v>599</v>
      </c>
      <c r="P114" s="477">
        <v>44186</v>
      </c>
      <c r="Q114" s="387"/>
      <c r="R114" s="343" t="s">
        <v>602</v>
      </c>
      <c r="S114" s="40"/>
      <c r="Y114" s="40"/>
      <c r="Z114" s="40"/>
    </row>
    <row r="115" spans="1:26" s="393" customFormat="1" ht="13.9" customHeight="1">
      <c r="A115" s="617">
        <v>28</v>
      </c>
      <c r="B115" s="618">
        <v>44182</v>
      </c>
      <c r="C115" s="504"/>
      <c r="D115" s="500" t="s">
        <v>3763</v>
      </c>
      <c r="E115" s="501" t="s">
        <v>600</v>
      </c>
      <c r="F115" s="493">
        <v>720</v>
      </c>
      <c r="G115" s="620">
        <v>707</v>
      </c>
      <c r="H115" s="493">
        <v>729.5</v>
      </c>
      <c r="I115" s="614">
        <v>745</v>
      </c>
      <c r="J115" s="496" t="s">
        <v>3677</v>
      </c>
      <c r="K115" s="619">
        <f t="shared" ref="K115" si="131">H115-F115</f>
        <v>9.5</v>
      </c>
      <c r="L115" s="475">
        <f t="shared" si="128"/>
        <v>255.32500000000005</v>
      </c>
      <c r="M115" s="505">
        <f t="shared" si="129"/>
        <v>9244.6749999999993</v>
      </c>
      <c r="N115" s="496">
        <v>1000</v>
      </c>
      <c r="O115" s="498" t="s">
        <v>599</v>
      </c>
      <c r="P115" s="477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594">
        <v>29</v>
      </c>
      <c r="B116" s="592">
        <v>44182</v>
      </c>
      <c r="C116" s="522"/>
      <c r="D116" s="523" t="s">
        <v>3764</v>
      </c>
      <c r="E116" s="524" t="s">
        <v>600</v>
      </c>
      <c r="F116" s="525">
        <v>497.5</v>
      </c>
      <c r="G116" s="525">
        <v>489</v>
      </c>
      <c r="H116" s="525">
        <v>491</v>
      </c>
      <c r="I116" s="526">
        <v>515</v>
      </c>
      <c r="J116" s="595" t="s">
        <v>3774</v>
      </c>
      <c r="K116" s="595">
        <f t="shared" ref="K116:K118" si="132">H116-F116</f>
        <v>-6.5</v>
      </c>
      <c r="L116" s="516">
        <f t="shared" ref="L116:L118" si="133">(H116*N116)*0.035%</f>
        <v>257.77500000000003</v>
      </c>
      <c r="M116" s="544">
        <f t="shared" ref="M116:M118" si="134">(K116*N116)-L116</f>
        <v>-10007.775</v>
      </c>
      <c r="N116" s="595">
        <v>1500</v>
      </c>
      <c r="O116" s="518" t="s">
        <v>663</v>
      </c>
      <c r="P116" s="519">
        <v>44183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596">
        <v>30</v>
      </c>
      <c r="B117" s="597">
        <v>44183</v>
      </c>
      <c r="C117" s="504"/>
      <c r="D117" s="500" t="s">
        <v>3760</v>
      </c>
      <c r="E117" s="501" t="s">
        <v>600</v>
      </c>
      <c r="F117" s="493">
        <v>549</v>
      </c>
      <c r="G117" s="599">
        <v>540</v>
      </c>
      <c r="H117" s="493">
        <v>555.5</v>
      </c>
      <c r="I117" s="593">
        <v>565</v>
      </c>
      <c r="J117" s="496" t="s">
        <v>3728</v>
      </c>
      <c r="K117" s="598">
        <f t="shared" si="132"/>
        <v>6.5</v>
      </c>
      <c r="L117" s="475">
        <f t="shared" si="133"/>
        <v>291.63750000000005</v>
      </c>
      <c r="M117" s="505">
        <f t="shared" si="134"/>
        <v>9458.3624999999993</v>
      </c>
      <c r="N117" s="496">
        <v>1500</v>
      </c>
      <c r="O117" s="498" t="s">
        <v>599</v>
      </c>
      <c r="P117" s="513">
        <v>44183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15">
        <v>31</v>
      </c>
      <c r="B118" s="613">
        <v>44183</v>
      </c>
      <c r="C118" s="522"/>
      <c r="D118" s="523" t="s">
        <v>3732</v>
      </c>
      <c r="E118" s="524" t="s">
        <v>600</v>
      </c>
      <c r="F118" s="525">
        <v>1610</v>
      </c>
      <c r="G118" s="525">
        <v>1590</v>
      </c>
      <c r="H118" s="525">
        <v>1590</v>
      </c>
      <c r="I118" s="526">
        <v>1650</v>
      </c>
      <c r="J118" s="616" t="s">
        <v>3741</v>
      </c>
      <c r="K118" s="616">
        <f t="shared" si="132"/>
        <v>-20</v>
      </c>
      <c r="L118" s="516">
        <f t="shared" si="133"/>
        <v>389.55000000000007</v>
      </c>
      <c r="M118" s="544">
        <f t="shared" si="134"/>
        <v>-14389.55</v>
      </c>
      <c r="N118" s="616">
        <v>700</v>
      </c>
      <c r="O118" s="518" t="s">
        <v>663</v>
      </c>
      <c r="P118" s="519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7">
        <v>32</v>
      </c>
      <c r="B119" s="618">
        <v>44186</v>
      </c>
      <c r="C119" s="504"/>
      <c r="D119" s="500" t="s">
        <v>3744</v>
      </c>
      <c r="E119" s="501" t="s">
        <v>600</v>
      </c>
      <c r="F119" s="493">
        <v>2329</v>
      </c>
      <c r="G119" s="620">
        <v>2290</v>
      </c>
      <c r="H119" s="493">
        <v>2352</v>
      </c>
      <c r="I119" s="614" t="s">
        <v>3745</v>
      </c>
      <c r="J119" s="496" t="s">
        <v>3783</v>
      </c>
      <c r="K119" s="619">
        <f t="shared" ref="K119:K120" si="135">H119-F119</f>
        <v>23</v>
      </c>
      <c r="L119" s="475">
        <f t="shared" ref="L119:L120" si="136">(H119*N119)*0.035%</f>
        <v>246.96000000000004</v>
      </c>
      <c r="M119" s="505">
        <f t="shared" ref="M119:M120" si="137">(K119*N119)-L119</f>
        <v>6653.04</v>
      </c>
      <c r="N119" s="496">
        <v>300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1">
        <v>33</v>
      </c>
      <c r="B120" s="622">
        <v>44186</v>
      </c>
      <c r="C120" s="522"/>
      <c r="D120" s="523" t="s">
        <v>165</v>
      </c>
      <c r="E120" s="524" t="s">
        <v>600</v>
      </c>
      <c r="F120" s="525">
        <v>190.15</v>
      </c>
      <c r="G120" s="525">
        <v>187</v>
      </c>
      <c r="H120" s="525">
        <v>187</v>
      </c>
      <c r="I120" s="526">
        <v>196</v>
      </c>
      <c r="J120" s="616" t="s">
        <v>3785</v>
      </c>
      <c r="K120" s="616">
        <f t="shared" si="135"/>
        <v>-3.1500000000000057</v>
      </c>
      <c r="L120" s="516">
        <f t="shared" si="136"/>
        <v>261.8</v>
      </c>
      <c r="M120" s="544">
        <f t="shared" si="137"/>
        <v>-12861.800000000021</v>
      </c>
      <c r="N120" s="616">
        <v>4000</v>
      </c>
      <c r="O120" s="518" t="s">
        <v>663</v>
      </c>
      <c r="P120" s="575">
        <v>44186</v>
      </c>
      <c r="Q120" s="387"/>
      <c r="R120" s="343" t="s">
        <v>3186</v>
      </c>
      <c r="S120" s="40"/>
      <c r="Y120" s="40"/>
      <c r="Z120" s="40"/>
    </row>
    <row r="121" spans="1:26" s="393" customFormat="1" ht="13.9" customHeight="1">
      <c r="A121" s="621">
        <v>34</v>
      </c>
      <c r="B121" s="622">
        <v>44186</v>
      </c>
      <c r="C121" s="522"/>
      <c r="D121" s="523" t="s">
        <v>3760</v>
      </c>
      <c r="E121" s="524" t="s">
        <v>600</v>
      </c>
      <c r="F121" s="525">
        <v>550.5</v>
      </c>
      <c r="G121" s="525">
        <v>542</v>
      </c>
      <c r="H121" s="525">
        <v>542</v>
      </c>
      <c r="I121" s="526">
        <v>565</v>
      </c>
      <c r="J121" s="616" t="s">
        <v>3698</v>
      </c>
      <c r="K121" s="616">
        <f t="shared" ref="K121" si="138">H121-F121</f>
        <v>-8.5</v>
      </c>
      <c r="L121" s="516">
        <f t="shared" ref="L121:L125" si="139">(H121*N121)*0.035%</f>
        <v>284.55000000000007</v>
      </c>
      <c r="M121" s="544">
        <f t="shared" ref="M121:M125" si="140">(K121*N121)-L121</f>
        <v>-13034.55</v>
      </c>
      <c r="N121" s="616">
        <v>1500</v>
      </c>
      <c r="O121" s="518" t="s">
        <v>663</v>
      </c>
      <c r="P121" s="575">
        <v>44186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17">
        <v>35</v>
      </c>
      <c r="B122" s="618">
        <v>44186</v>
      </c>
      <c r="C122" s="504"/>
      <c r="D122" s="500" t="s">
        <v>3786</v>
      </c>
      <c r="E122" s="501" t="s">
        <v>3627</v>
      </c>
      <c r="F122" s="493">
        <v>30350</v>
      </c>
      <c r="G122" s="620">
        <v>30650</v>
      </c>
      <c r="H122" s="493">
        <v>30145</v>
      </c>
      <c r="I122" s="614">
        <v>29800</v>
      </c>
      <c r="J122" s="496" t="s">
        <v>3787</v>
      </c>
      <c r="K122" s="619">
        <f t="shared" ref="K122" si="141">F122-H122</f>
        <v>205</v>
      </c>
      <c r="L122" s="475">
        <f t="shared" si="139"/>
        <v>263.76875000000001</v>
      </c>
      <c r="M122" s="505">
        <f t="shared" si="140"/>
        <v>4861.2312499999998</v>
      </c>
      <c r="N122" s="496">
        <v>25</v>
      </c>
      <c r="O122" s="498" t="s">
        <v>599</v>
      </c>
      <c r="P122" s="513">
        <v>44186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25">
        <v>36</v>
      </c>
      <c r="B123" s="626">
        <v>44186</v>
      </c>
      <c r="C123" s="504"/>
      <c r="D123" s="500" t="s">
        <v>3788</v>
      </c>
      <c r="E123" s="501" t="s">
        <v>600</v>
      </c>
      <c r="F123" s="493">
        <v>2326</v>
      </c>
      <c r="G123" s="628">
        <v>2288</v>
      </c>
      <c r="H123" s="493">
        <v>2330</v>
      </c>
      <c r="I123" s="624" t="s">
        <v>3745</v>
      </c>
      <c r="J123" s="496" t="s">
        <v>3791</v>
      </c>
      <c r="K123" s="627">
        <f t="shared" ref="K123:K124" si="142">H123-F123</f>
        <v>4</v>
      </c>
      <c r="L123" s="475">
        <f t="shared" si="139"/>
        <v>244.65000000000003</v>
      </c>
      <c r="M123" s="505">
        <f t="shared" si="140"/>
        <v>955.34999999999991</v>
      </c>
      <c r="N123" s="496">
        <v>300</v>
      </c>
      <c r="O123" s="498" t="s">
        <v>599</v>
      </c>
      <c r="P123" s="477">
        <v>44187</v>
      </c>
      <c r="Q123" s="387"/>
      <c r="R123" s="343" t="s">
        <v>602</v>
      </c>
      <c r="S123" s="40"/>
      <c r="Y123" s="40"/>
      <c r="Z123" s="40"/>
    </row>
    <row r="124" spans="1:26" s="393" customFormat="1" ht="13.9" customHeight="1">
      <c r="A124" s="621">
        <v>37</v>
      </c>
      <c r="B124" s="622">
        <v>44187</v>
      </c>
      <c r="C124" s="522"/>
      <c r="D124" s="523" t="s">
        <v>3732</v>
      </c>
      <c r="E124" s="524" t="s">
        <v>600</v>
      </c>
      <c r="F124" s="525">
        <v>1556.5</v>
      </c>
      <c r="G124" s="525">
        <v>1538</v>
      </c>
      <c r="H124" s="525">
        <v>1538</v>
      </c>
      <c r="I124" s="526">
        <v>1600</v>
      </c>
      <c r="J124" s="623" t="s">
        <v>3770</v>
      </c>
      <c r="K124" s="623">
        <f t="shared" si="142"/>
        <v>-18.5</v>
      </c>
      <c r="L124" s="516">
        <f t="shared" si="139"/>
        <v>376.81000000000006</v>
      </c>
      <c r="M124" s="544">
        <f t="shared" si="140"/>
        <v>-13326.81</v>
      </c>
      <c r="N124" s="623">
        <v>700</v>
      </c>
      <c r="O124" s="518" t="s">
        <v>663</v>
      </c>
      <c r="P124" s="575">
        <v>44187</v>
      </c>
      <c r="Q124" s="387"/>
      <c r="R124" s="343" t="s">
        <v>3186</v>
      </c>
      <c r="S124" s="40"/>
      <c r="Y124" s="40"/>
      <c r="Z124" s="40"/>
    </row>
    <row r="125" spans="1:26" s="393" customFormat="1" ht="13.9" customHeight="1">
      <c r="A125" s="621">
        <v>38</v>
      </c>
      <c r="B125" s="622">
        <v>44187</v>
      </c>
      <c r="C125" s="522"/>
      <c r="D125" s="523" t="s">
        <v>3646</v>
      </c>
      <c r="E125" s="524" t="s">
        <v>3627</v>
      </c>
      <c r="F125" s="525">
        <v>13445</v>
      </c>
      <c r="G125" s="525">
        <v>13600</v>
      </c>
      <c r="H125" s="525">
        <v>13595</v>
      </c>
      <c r="I125" s="526">
        <v>13200</v>
      </c>
      <c r="J125" s="644" t="s">
        <v>3797</v>
      </c>
      <c r="K125" s="644">
        <f t="shared" ref="K125" si="143">F125-H125</f>
        <v>-150</v>
      </c>
      <c r="L125" s="516">
        <f t="shared" si="139"/>
        <v>356.86875000000003</v>
      </c>
      <c r="M125" s="517">
        <f t="shared" si="140"/>
        <v>-11606.86875</v>
      </c>
      <c r="N125" s="644">
        <v>75</v>
      </c>
      <c r="O125" s="518" t="s">
        <v>663</v>
      </c>
      <c r="P125" s="519">
        <v>44188</v>
      </c>
      <c r="Q125" s="387"/>
      <c r="R125" s="343" t="s">
        <v>602</v>
      </c>
      <c r="S125" s="40"/>
      <c r="Y125" s="40"/>
      <c r="Z125" s="40"/>
    </row>
    <row r="126" spans="1:26" s="393" customFormat="1" ht="13.9" customHeight="1">
      <c r="A126" s="652">
        <v>39</v>
      </c>
      <c r="B126" s="646">
        <v>44188</v>
      </c>
      <c r="C126" s="504"/>
      <c r="D126" s="500" t="s">
        <v>3744</v>
      </c>
      <c r="E126" s="501" t="s">
        <v>600</v>
      </c>
      <c r="F126" s="493">
        <v>2313</v>
      </c>
      <c r="G126" s="648">
        <v>2278</v>
      </c>
      <c r="H126" s="493">
        <v>2333.5</v>
      </c>
      <c r="I126" s="645">
        <v>2380</v>
      </c>
      <c r="J126" s="496" t="s">
        <v>3798</v>
      </c>
      <c r="K126" s="647">
        <f t="shared" ref="K126" si="144">H126-F126</f>
        <v>20.5</v>
      </c>
      <c r="L126" s="475">
        <f t="shared" ref="L126" si="145">(H126*N126)*0.035%</f>
        <v>245.01750000000004</v>
      </c>
      <c r="M126" s="505">
        <f t="shared" ref="M126" si="146">(K126*N126)-L126</f>
        <v>5904.9825000000001</v>
      </c>
      <c r="N126" s="496">
        <v>300</v>
      </c>
      <c r="O126" s="498" t="s">
        <v>599</v>
      </c>
      <c r="P126" s="513">
        <v>44188</v>
      </c>
      <c r="Q126" s="387"/>
      <c r="R126" s="343" t="s">
        <v>602</v>
      </c>
      <c r="S126" s="40"/>
      <c r="Y126" s="40"/>
      <c r="Z126" s="40"/>
    </row>
    <row r="127" spans="1:26" s="393" customFormat="1" ht="13.9" customHeight="1">
      <c r="A127" s="652">
        <v>40</v>
      </c>
      <c r="B127" s="646">
        <v>44188</v>
      </c>
      <c r="C127" s="504"/>
      <c r="D127" s="500" t="s">
        <v>3676</v>
      </c>
      <c r="E127" s="501" t="s">
        <v>600</v>
      </c>
      <c r="F127" s="493">
        <v>961</v>
      </c>
      <c r="G127" s="648">
        <v>945</v>
      </c>
      <c r="H127" s="493">
        <v>972</v>
      </c>
      <c r="I127" s="645">
        <v>990</v>
      </c>
      <c r="J127" s="496" t="s">
        <v>3771</v>
      </c>
      <c r="K127" s="647">
        <f t="shared" ref="K127:K128" si="147">H127-F127</f>
        <v>11</v>
      </c>
      <c r="L127" s="475">
        <f t="shared" ref="L127:L128" si="148">(H127*N127)*0.035%</f>
        <v>289.17</v>
      </c>
      <c r="M127" s="505">
        <f t="shared" ref="M127:M128" si="149">(K127*N127)-L127</f>
        <v>9060.83</v>
      </c>
      <c r="N127" s="496">
        <v>850</v>
      </c>
      <c r="O127" s="498" t="s">
        <v>599</v>
      </c>
      <c r="P127" s="513">
        <v>44188</v>
      </c>
      <c r="Q127" s="387"/>
      <c r="R127" s="343" t="s">
        <v>3186</v>
      </c>
      <c r="S127" s="40"/>
      <c r="Y127" s="40"/>
      <c r="Z127" s="40"/>
    </row>
    <row r="128" spans="1:26" s="393" customFormat="1" ht="13.9" customHeight="1">
      <c r="A128" s="652">
        <v>41</v>
      </c>
      <c r="B128" s="653">
        <v>44188</v>
      </c>
      <c r="C128" s="504"/>
      <c r="D128" s="500" t="s">
        <v>3799</v>
      </c>
      <c r="E128" s="501" t="s">
        <v>600</v>
      </c>
      <c r="F128" s="493">
        <v>3642.5</v>
      </c>
      <c r="G128" s="655">
        <v>3575</v>
      </c>
      <c r="H128" s="493">
        <v>3682.5</v>
      </c>
      <c r="I128" s="650">
        <v>3750</v>
      </c>
      <c r="J128" s="496" t="s">
        <v>636</v>
      </c>
      <c r="K128" s="654">
        <f t="shared" si="147"/>
        <v>40</v>
      </c>
      <c r="L128" s="475">
        <f t="shared" si="148"/>
        <v>257.77500000000003</v>
      </c>
      <c r="M128" s="505">
        <f t="shared" si="149"/>
        <v>7742.2250000000004</v>
      </c>
      <c r="N128" s="496">
        <v>200</v>
      </c>
      <c r="O128" s="498" t="s">
        <v>599</v>
      </c>
      <c r="P128" s="477">
        <v>44189</v>
      </c>
      <c r="Q128" s="387"/>
      <c r="R128" s="343" t="s">
        <v>602</v>
      </c>
      <c r="S128" s="40"/>
      <c r="Y128" s="40"/>
      <c r="Z128" s="40"/>
    </row>
    <row r="129" spans="1:26" s="393" customFormat="1" ht="13.9" customHeight="1">
      <c r="A129" s="652">
        <v>42</v>
      </c>
      <c r="B129" s="653">
        <v>44188</v>
      </c>
      <c r="C129" s="504"/>
      <c r="D129" s="500" t="s">
        <v>3676</v>
      </c>
      <c r="E129" s="501" t="s">
        <v>600</v>
      </c>
      <c r="F129" s="493">
        <v>961</v>
      </c>
      <c r="G129" s="655">
        <v>945</v>
      </c>
      <c r="H129" s="493">
        <v>972</v>
      </c>
      <c r="I129" s="650">
        <v>990</v>
      </c>
      <c r="J129" s="496" t="s">
        <v>3771</v>
      </c>
      <c r="K129" s="654">
        <f t="shared" ref="K129:K130" si="150">H129-F129</f>
        <v>11</v>
      </c>
      <c r="L129" s="475">
        <f t="shared" ref="L129:L130" si="151">(H129*N129)*0.035%</f>
        <v>289.17</v>
      </c>
      <c r="M129" s="505">
        <f t="shared" ref="M129:M130" si="152">(K129*N129)-L129</f>
        <v>9060.83</v>
      </c>
      <c r="N129" s="496">
        <v>850</v>
      </c>
      <c r="O129" s="498" t="s">
        <v>599</v>
      </c>
      <c r="P129" s="477">
        <v>44189</v>
      </c>
      <c r="Q129" s="387"/>
      <c r="R129" s="343" t="s">
        <v>3186</v>
      </c>
      <c r="S129" s="40"/>
      <c r="Y129" s="40"/>
      <c r="Z129" s="40"/>
    </row>
    <row r="130" spans="1:26" s="393" customFormat="1" ht="13.9" customHeight="1">
      <c r="A130" s="669">
        <v>43</v>
      </c>
      <c r="B130" s="668">
        <v>44189</v>
      </c>
      <c r="C130" s="522"/>
      <c r="D130" s="523" t="s">
        <v>3799</v>
      </c>
      <c r="E130" s="524" t="s">
        <v>600</v>
      </c>
      <c r="F130" s="525">
        <v>3657</v>
      </c>
      <c r="G130" s="525">
        <v>3595</v>
      </c>
      <c r="H130" s="525">
        <v>3597.5</v>
      </c>
      <c r="I130" s="526">
        <v>3750</v>
      </c>
      <c r="J130" s="665" t="s">
        <v>3858</v>
      </c>
      <c r="K130" s="665">
        <f t="shared" si="150"/>
        <v>-59.5</v>
      </c>
      <c r="L130" s="516">
        <f t="shared" si="151"/>
        <v>251.82500000000005</v>
      </c>
      <c r="M130" s="544">
        <f t="shared" si="152"/>
        <v>-12151.825000000001</v>
      </c>
      <c r="N130" s="665">
        <v>200</v>
      </c>
      <c r="O130" s="518" t="s">
        <v>599</v>
      </c>
      <c r="P130" s="519">
        <v>44194</v>
      </c>
      <c r="Q130" s="387"/>
      <c r="R130" s="343" t="s">
        <v>602</v>
      </c>
      <c r="S130" s="40"/>
      <c r="Y130" s="40"/>
      <c r="Z130" s="40"/>
    </row>
    <row r="131" spans="1:26" s="393" customFormat="1" ht="13.9" customHeight="1">
      <c r="A131" s="652">
        <v>44</v>
      </c>
      <c r="B131" s="653">
        <v>44189</v>
      </c>
      <c r="C131" s="504"/>
      <c r="D131" s="500" t="s">
        <v>3646</v>
      </c>
      <c r="E131" s="501" t="s">
        <v>3627</v>
      </c>
      <c r="F131" s="493">
        <v>13735</v>
      </c>
      <c r="G131" s="655">
        <v>13820</v>
      </c>
      <c r="H131" s="493">
        <v>13665</v>
      </c>
      <c r="I131" s="650">
        <v>13500</v>
      </c>
      <c r="J131" s="496" t="s">
        <v>774</v>
      </c>
      <c r="K131" s="654">
        <f t="shared" ref="K131" si="153">F131-H131</f>
        <v>70</v>
      </c>
      <c r="L131" s="475">
        <f t="shared" ref="L131:L132" si="154">(H131*N131)*0.035%</f>
        <v>358.70625000000007</v>
      </c>
      <c r="M131" s="505">
        <f t="shared" ref="M131:M132" si="155">(K131*N131)-L131</f>
        <v>4891.2937499999998</v>
      </c>
      <c r="N131" s="496">
        <v>75</v>
      </c>
      <c r="O131" s="498" t="s">
        <v>599</v>
      </c>
      <c r="P131" s="513">
        <v>44189</v>
      </c>
      <c r="Q131" s="387"/>
      <c r="R131" s="343" t="s">
        <v>602</v>
      </c>
      <c r="S131" s="40"/>
      <c r="Y131" s="40"/>
      <c r="Z131" s="40"/>
    </row>
    <row r="132" spans="1:26" s="393" customFormat="1" ht="13.9" customHeight="1">
      <c r="A132" s="652">
        <v>45</v>
      </c>
      <c r="B132" s="653">
        <v>44189</v>
      </c>
      <c r="C132" s="504"/>
      <c r="D132" s="500" t="s">
        <v>3819</v>
      </c>
      <c r="E132" s="501" t="s">
        <v>600</v>
      </c>
      <c r="F132" s="493">
        <v>474</v>
      </c>
      <c r="G132" s="655">
        <v>468</v>
      </c>
      <c r="H132" s="493">
        <v>478</v>
      </c>
      <c r="I132" s="650">
        <v>490</v>
      </c>
      <c r="J132" s="496" t="s">
        <v>3791</v>
      </c>
      <c r="K132" s="654">
        <f t="shared" ref="K132" si="156">H132-F132</f>
        <v>4</v>
      </c>
      <c r="L132" s="475">
        <f t="shared" si="154"/>
        <v>368.06000000000006</v>
      </c>
      <c r="M132" s="505">
        <f t="shared" si="155"/>
        <v>8431.94</v>
      </c>
      <c r="N132" s="496">
        <v>2200</v>
      </c>
      <c r="O132" s="498" t="s">
        <v>599</v>
      </c>
      <c r="P132" s="513">
        <v>44189</v>
      </c>
      <c r="Q132" s="387"/>
      <c r="R132" s="343" t="s">
        <v>602</v>
      </c>
      <c r="S132" s="40"/>
      <c r="Y132" s="40"/>
      <c r="Z132" s="40"/>
    </row>
    <row r="133" spans="1:26" s="393" customFormat="1" ht="13.9" customHeight="1">
      <c r="A133" s="661">
        <v>46</v>
      </c>
      <c r="B133" s="662">
        <v>44193</v>
      </c>
      <c r="C133" s="504"/>
      <c r="D133" s="500" t="s">
        <v>3830</v>
      </c>
      <c r="E133" s="501" t="s">
        <v>600</v>
      </c>
      <c r="F133" s="493">
        <v>495</v>
      </c>
      <c r="G133" s="664">
        <v>485.5</v>
      </c>
      <c r="H133" s="493">
        <v>502.5</v>
      </c>
      <c r="I133" s="659">
        <v>515</v>
      </c>
      <c r="J133" s="496" t="s">
        <v>3831</v>
      </c>
      <c r="K133" s="663">
        <f t="shared" ref="K133" si="157">H133-F133</f>
        <v>7.5</v>
      </c>
      <c r="L133" s="475">
        <f t="shared" ref="L133" si="158">(H133*N133)*0.035%</f>
        <v>263.81250000000006</v>
      </c>
      <c r="M133" s="505">
        <f t="shared" ref="M133" si="159">(K133*N133)-L133</f>
        <v>10986.1875</v>
      </c>
      <c r="N133" s="496">
        <v>1500</v>
      </c>
      <c r="O133" s="498" t="s">
        <v>599</v>
      </c>
      <c r="P133" s="513">
        <v>44193</v>
      </c>
      <c r="Q133" s="387"/>
      <c r="R133" s="343" t="s">
        <v>602</v>
      </c>
      <c r="S133" s="40"/>
      <c r="Y133" s="40"/>
      <c r="Z133" s="40"/>
    </row>
    <row r="134" spans="1:26" s="393" customFormat="1" ht="13.9" customHeight="1">
      <c r="A134" s="604">
        <v>47</v>
      </c>
      <c r="B134" s="605">
        <v>44193</v>
      </c>
      <c r="C134" s="447"/>
      <c r="D134" s="440" t="s">
        <v>3832</v>
      </c>
      <c r="E134" s="441" t="s">
        <v>600</v>
      </c>
      <c r="F134" s="415" t="s">
        <v>3833</v>
      </c>
      <c r="G134" s="415">
        <v>584</v>
      </c>
      <c r="H134" s="415"/>
      <c r="I134" s="376">
        <v>610</v>
      </c>
      <c r="J134" s="606" t="s">
        <v>601</v>
      </c>
      <c r="K134" s="610"/>
      <c r="L134" s="611"/>
      <c r="M134" s="607"/>
      <c r="N134" s="606"/>
      <c r="O134" s="608"/>
      <c r="P134" s="609"/>
      <c r="Q134" s="387"/>
      <c r="R134" s="343" t="s">
        <v>602</v>
      </c>
      <c r="S134" s="40"/>
      <c r="Y134" s="40"/>
      <c r="Z134" s="40"/>
    </row>
    <row r="135" spans="1:26" s="393" customFormat="1" ht="13.9" customHeight="1">
      <c r="A135" s="604">
        <v>48</v>
      </c>
      <c r="B135" s="605">
        <v>44193</v>
      </c>
      <c r="C135" s="447"/>
      <c r="D135" s="440" t="s">
        <v>3675</v>
      </c>
      <c r="E135" s="441" t="s">
        <v>600</v>
      </c>
      <c r="F135" s="415" t="s">
        <v>3834</v>
      </c>
      <c r="G135" s="415">
        <v>886</v>
      </c>
      <c r="H135" s="415"/>
      <c r="I135" s="376">
        <v>940</v>
      </c>
      <c r="J135" s="606" t="s">
        <v>601</v>
      </c>
      <c r="K135" s="610"/>
      <c r="L135" s="611"/>
      <c r="M135" s="607"/>
      <c r="N135" s="606"/>
      <c r="O135" s="608"/>
      <c r="P135" s="609"/>
      <c r="Q135" s="387"/>
      <c r="R135" s="343" t="s">
        <v>3186</v>
      </c>
      <c r="S135" s="40"/>
      <c r="Y135" s="40"/>
      <c r="Z135" s="40"/>
    </row>
    <row r="136" spans="1:26" s="393" customFormat="1" ht="13.9" customHeight="1">
      <c r="A136" s="670">
        <v>49</v>
      </c>
      <c r="B136" s="671">
        <v>44193</v>
      </c>
      <c r="C136" s="504"/>
      <c r="D136" s="500" t="s">
        <v>3763</v>
      </c>
      <c r="E136" s="501" t="s">
        <v>600</v>
      </c>
      <c r="F136" s="493">
        <v>724</v>
      </c>
      <c r="G136" s="672">
        <v>711</v>
      </c>
      <c r="H136" s="493">
        <v>733</v>
      </c>
      <c r="I136" s="667">
        <v>745</v>
      </c>
      <c r="J136" s="496" t="s">
        <v>3405</v>
      </c>
      <c r="K136" s="666">
        <f t="shared" ref="K136" si="160">H136-F136</f>
        <v>9</v>
      </c>
      <c r="L136" s="475">
        <f t="shared" ref="L136:L137" si="161">(H136*N136)*0.035%</f>
        <v>256.55</v>
      </c>
      <c r="M136" s="505">
        <f t="shared" ref="M136:M137" si="162">(K136*N136)-L136</f>
        <v>8743.4500000000007</v>
      </c>
      <c r="N136" s="496">
        <v>1000</v>
      </c>
      <c r="O136" s="498" t="s">
        <v>599</v>
      </c>
      <c r="P136" s="477">
        <v>44194</v>
      </c>
      <c r="Q136" s="387"/>
      <c r="R136" s="343" t="s">
        <v>3186</v>
      </c>
      <c r="S136" s="40"/>
      <c r="Y136" s="40"/>
      <c r="Z136" s="40"/>
    </row>
    <row r="137" spans="1:26" s="393" customFormat="1" ht="13.9" customHeight="1">
      <c r="A137" s="670">
        <v>50</v>
      </c>
      <c r="B137" s="671">
        <v>44193</v>
      </c>
      <c r="C137" s="504"/>
      <c r="D137" s="500" t="s">
        <v>3838</v>
      </c>
      <c r="E137" s="501" t="s">
        <v>3627</v>
      </c>
      <c r="F137" s="493">
        <v>240.25</v>
      </c>
      <c r="G137" s="672">
        <v>243</v>
      </c>
      <c r="H137" s="493">
        <v>238.35</v>
      </c>
      <c r="I137" s="667" t="s">
        <v>3839</v>
      </c>
      <c r="J137" s="496" t="s">
        <v>3865</v>
      </c>
      <c r="K137" s="666">
        <f t="shared" ref="K137" si="163">F137-H137</f>
        <v>1.9000000000000057</v>
      </c>
      <c r="L137" s="475">
        <f t="shared" si="161"/>
        <v>358.71675000000005</v>
      </c>
      <c r="M137" s="505">
        <f t="shared" si="162"/>
        <v>7811.2832500000241</v>
      </c>
      <c r="N137" s="496">
        <v>4300</v>
      </c>
      <c r="O137" s="498" t="s">
        <v>599</v>
      </c>
      <c r="P137" s="477">
        <v>44194</v>
      </c>
      <c r="Q137" s="387"/>
      <c r="R137" s="343" t="s">
        <v>602</v>
      </c>
      <c r="S137" s="40"/>
      <c r="Y137" s="40"/>
      <c r="Z137" s="40"/>
    </row>
    <row r="138" spans="1:26" s="393" customFormat="1" ht="13.9" customHeight="1">
      <c r="A138" s="604">
        <v>51</v>
      </c>
      <c r="B138" s="605">
        <v>44194</v>
      </c>
      <c r="C138" s="447"/>
      <c r="D138" s="440" t="s">
        <v>3859</v>
      </c>
      <c r="E138" s="441" t="s">
        <v>600</v>
      </c>
      <c r="F138" s="415" t="s">
        <v>3860</v>
      </c>
      <c r="G138" s="415">
        <v>566</v>
      </c>
      <c r="H138" s="415"/>
      <c r="I138" s="376">
        <v>595</v>
      </c>
      <c r="J138" s="606" t="s">
        <v>601</v>
      </c>
      <c r="K138" s="610"/>
      <c r="L138" s="611"/>
      <c r="M138" s="607"/>
      <c r="N138" s="606"/>
      <c r="O138" s="608"/>
      <c r="P138" s="609"/>
      <c r="Q138" s="387"/>
      <c r="R138" s="343"/>
      <c r="S138" s="40"/>
      <c r="Y138" s="40"/>
      <c r="Z138" s="40"/>
    </row>
    <row r="139" spans="1:26" s="393" customFormat="1" ht="13.9" customHeight="1">
      <c r="A139" s="670">
        <v>52</v>
      </c>
      <c r="B139" s="671">
        <v>44194</v>
      </c>
      <c r="C139" s="504"/>
      <c r="D139" s="500" t="s">
        <v>3861</v>
      </c>
      <c r="E139" s="501" t="s">
        <v>3627</v>
      </c>
      <c r="F139" s="493">
        <v>14000</v>
      </c>
      <c r="G139" s="672">
        <v>14120</v>
      </c>
      <c r="H139" s="493">
        <v>13925</v>
      </c>
      <c r="I139" s="667">
        <v>13800</v>
      </c>
      <c r="J139" s="496" t="s">
        <v>3862</v>
      </c>
      <c r="K139" s="666">
        <f t="shared" ref="K139" si="164">F139-H139</f>
        <v>75</v>
      </c>
      <c r="L139" s="475">
        <f t="shared" ref="L139" si="165">(H139*N139)*0.035%</f>
        <v>365.53125000000006</v>
      </c>
      <c r="M139" s="505">
        <f t="shared" ref="M139" si="166">(K139*N139)-L139</f>
        <v>5259.46875</v>
      </c>
      <c r="N139" s="496">
        <v>75</v>
      </c>
      <c r="O139" s="498" t="s">
        <v>599</v>
      </c>
      <c r="P139" s="513">
        <v>44194</v>
      </c>
      <c r="Q139" s="387"/>
      <c r="R139" s="343"/>
      <c r="S139" s="40"/>
      <c r="Y139" s="40"/>
      <c r="Z139" s="40"/>
    </row>
    <row r="140" spans="1:26" s="393" customFormat="1" ht="13.9" customHeight="1">
      <c r="A140" s="604">
        <v>53</v>
      </c>
      <c r="B140" s="605">
        <v>44194</v>
      </c>
      <c r="C140" s="447"/>
      <c r="D140" s="440" t="s">
        <v>3863</v>
      </c>
      <c r="E140" s="441" t="s">
        <v>600</v>
      </c>
      <c r="F140" s="415" t="s">
        <v>3864</v>
      </c>
      <c r="G140" s="415">
        <v>662</v>
      </c>
      <c r="H140" s="415"/>
      <c r="I140" s="376">
        <v>695</v>
      </c>
      <c r="J140" s="606" t="s">
        <v>601</v>
      </c>
      <c r="K140" s="610"/>
      <c r="L140" s="611"/>
      <c r="M140" s="607"/>
      <c r="N140" s="606"/>
      <c r="O140" s="608"/>
      <c r="P140" s="609"/>
      <c r="Q140" s="387"/>
      <c r="R140" s="343"/>
      <c r="S140" s="40"/>
      <c r="Y140" s="40"/>
      <c r="Z140" s="40"/>
    </row>
    <row r="141" spans="1:26" s="393" customFormat="1" ht="13.9" customHeight="1">
      <c r="A141" s="604"/>
      <c r="B141" s="605"/>
      <c r="C141" s="447"/>
      <c r="D141" s="440"/>
      <c r="E141" s="441"/>
      <c r="F141" s="415"/>
      <c r="G141" s="415"/>
      <c r="H141" s="415"/>
      <c r="I141" s="376"/>
      <c r="J141" s="606"/>
      <c r="K141" s="610"/>
      <c r="L141" s="611"/>
      <c r="M141" s="607"/>
      <c r="N141" s="606"/>
      <c r="O141" s="608"/>
      <c r="P141" s="609"/>
      <c r="Q141" s="387"/>
      <c r="R141" s="343"/>
      <c r="S141" s="40"/>
      <c r="Y141" s="40"/>
      <c r="Z141" s="40"/>
    </row>
    <row r="142" spans="1:26" s="393" customFormat="1" ht="13.9" customHeight="1">
      <c r="A142" s="604"/>
      <c r="B142" s="605"/>
      <c r="C142" s="447"/>
      <c r="D142" s="440"/>
      <c r="E142" s="441"/>
      <c r="F142" s="415"/>
      <c r="G142" s="415"/>
      <c r="H142" s="415"/>
      <c r="I142" s="376"/>
      <c r="J142" s="606"/>
      <c r="K142" s="610"/>
      <c r="L142" s="611"/>
      <c r="M142" s="607"/>
      <c r="N142" s="606"/>
      <c r="O142" s="608"/>
      <c r="P142" s="609"/>
      <c r="Q142" s="387"/>
      <c r="R142" s="343"/>
      <c r="S142" s="40"/>
      <c r="Y142" s="40"/>
      <c r="Z142" s="40"/>
    </row>
    <row r="143" spans="1:26" s="393" customFormat="1" ht="13.9" customHeight="1">
      <c r="A143" s="448"/>
      <c r="B143" s="446"/>
      <c r="C143" s="447"/>
      <c r="D143" s="440"/>
      <c r="E143" s="441"/>
      <c r="F143" s="415"/>
      <c r="G143" s="415"/>
      <c r="H143" s="415"/>
      <c r="I143" s="376"/>
      <c r="J143" s="376"/>
      <c r="K143" s="376"/>
      <c r="L143" s="376"/>
      <c r="M143" s="376"/>
      <c r="N143" s="376"/>
      <c r="O143" s="376"/>
      <c r="P143" s="376"/>
      <c r="Q143" s="387"/>
      <c r="R143" s="343"/>
      <c r="S143" s="40"/>
      <c r="Y143" s="40"/>
      <c r="Z143" s="40"/>
    </row>
    <row r="144" spans="1:26" s="393" customFormat="1" ht="13.9" customHeight="1">
      <c r="A144" s="458"/>
      <c r="B144" s="452"/>
      <c r="C144" s="459"/>
      <c r="D144" s="460"/>
      <c r="E144" s="377"/>
      <c r="F144" s="427"/>
      <c r="G144" s="427"/>
      <c r="H144" s="427"/>
      <c r="I144" s="423"/>
      <c r="J144" s="423"/>
      <c r="K144" s="423"/>
      <c r="L144" s="423"/>
      <c r="M144" s="423"/>
      <c r="N144" s="423"/>
      <c r="O144" s="423"/>
      <c r="P144" s="423"/>
      <c r="Q144" s="387"/>
      <c r="R144" s="343"/>
      <c r="S144" s="40"/>
      <c r="Y144" s="40"/>
      <c r="Z144" s="40"/>
    </row>
    <row r="145" spans="1:34" s="6" customFormat="1">
      <c r="A145" s="44"/>
      <c r="B145" s="45"/>
      <c r="C145" s="46"/>
      <c r="D145" s="47"/>
      <c r="E145" s="48"/>
      <c r="F145" s="49"/>
      <c r="G145" s="49"/>
      <c r="H145" s="49"/>
      <c r="I145" s="49"/>
      <c r="J145" s="17"/>
      <c r="K145" s="91"/>
      <c r="L145" s="91"/>
      <c r="M145" s="17"/>
      <c r="N145" s="16"/>
      <c r="O145" s="92"/>
      <c r="P145" s="5"/>
      <c r="Q145" s="4"/>
      <c r="R145" s="17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5">
      <c r="A146" s="50" t="s">
        <v>616</v>
      </c>
      <c r="B146" s="50"/>
      <c r="C146" s="50"/>
      <c r="D146" s="50"/>
      <c r="E146" s="51"/>
      <c r="F146" s="49"/>
      <c r="G146" s="49"/>
      <c r="H146" s="49"/>
      <c r="I146" s="49"/>
      <c r="J146" s="53"/>
      <c r="K146" s="12"/>
      <c r="L146" s="12"/>
      <c r="M146" s="12"/>
      <c r="N146" s="11"/>
      <c r="O146" s="53"/>
      <c r="P146" s="5"/>
      <c r="Q146" s="4"/>
      <c r="R146" s="17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38.25">
      <c r="A147" s="21" t="s">
        <v>16</v>
      </c>
      <c r="B147" s="21" t="s">
        <v>575</v>
      </c>
      <c r="C147" s="21"/>
      <c r="D147" s="22" t="s">
        <v>588</v>
      </c>
      <c r="E147" s="21" t="s">
        <v>589</v>
      </c>
      <c r="F147" s="21" t="s">
        <v>590</v>
      </c>
      <c r="G147" s="52" t="s">
        <v>609</v>
      </c>
      <c r="H147" s="21" t="s">
        <v>592</v>
      </c>
      <c r="I147" s="21" t="s">
        <v>593</v>
      </c>
      <c r="J147" s="20" t="s">
        <v>594</v>
      </c>
      <c r="K147" s="20" t="s">
        <v>617</v>
      </c>
      <c r="L147" s="63" t="s">
        <v>3630</v>
      </c>
      <c r="M147" s="77" t="s">
        <v>611</v>
      </c>
      <c r="N147" s="21" t="s">
        <v>612</v>
      </c>
      <c r="O147" s="21" t="s">
        <v>597</v>
      </c>
      <c r="P147" s="22" t="s">
        <v>598</v>
      </c>
      <c r="Q147" s="4"/>
      <c r="R147" s="17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472" customFormat="1" ht="14.25">
      <c r="A148" s="520">
        <v>1</v>
      </c>
      <c r="B148" s="521">
        <v>44166</v>
      </c>
      <c r="C148" s="522"/>
      <c r="D148" s="523" t="s">
        <v>3648</v>
      </c>
      <c r="E148" s="524" t="s">
        <v>600</v>
      </c>
      <c r="F148" s="525">
        <v>13.5</v>
      </c>
      <c r="G148" s="525">
        <v>8</v>
      </c>
      <c r="H148" s="525">
        <v>8</v>
      </c>
      <c r="I148" s="526" t="s">
        <v>3649</v>
      </c>
      <c r="J148" s="515" t="s">
        <v>3671</v>
      </c>
      <c r="K148" s="526">
        <f t="shared" ref="K148" si="167">H148-F148</f>
        <v>-5.5</v>
      </c>
      <c r="L148" s="531">
        <v>100</v>
      </c>
      <c r="M148" s="526">
        <f t="shared" ref="M148" si="168">(K148*N148)-100</f>
        <v>-5600</v>
      </c>
      <c r="N148" s="526">
        <v>1000</v>
      </c>
      <c r="O148" s="518" t="s">
        <v>663</v>
      </c>
      <c r="P148" s="519">
        <v>44169</v>
      </c>
      <c r="Q148" s="470"/>
      <c r="R148" s="471" t="s">
        <v>3186</v>
      </c>
      <c r="Z148" s="473"/>
      <c r="AA148" s="473"/>
      <c r="AB148" s="473"/>
      <c r="AC148" s="473"/>
      <c r="AD148" s="473"/>
      <c r="AE148" s="473"/>
      <c r="AF148" s="473"/>
      <c r="AG148" s="473"/>
      <c r="AH148" s="473"/>
    </row>
    <row r="149" spans="1:34" s="472" customFormat="1" ht="14.25">
      <c r="A149" s="499">
        <v>2</v>
      </c>
      <c r="B149" s="490">
        <v>44166</v>
      </c>
      <c r="C149" s="447"/>
      <c r="D149" s="500" t="s">
        <v>3650</v>
      </c>
      <c r="E149" s="501" t="s">
        <v>600</v>
      </c>
      <c r="F149" s="493">
        <v>390</v>
      </c>
      <c r="G149" s="493">
        <v>190</v>
      </c>
      <c r="H149" s="493">
        <v>435</v>
      </c>
      <c r="I149" s="496">
        <v>700</v>
      </c>
      <c r="J149" s="496" t="s">
        <v>3655</v>
      </c>
      <c r="K149" s="496">
        <f t="shared" ref="K149" si="169">H149-F149</f>
        <v>45</v>
      </c>
      <c r="L149" s="497">
        <v>100</v>
      </c>
      <c r="M149" s="496">
        <f t="shared" ref="M149" si="170">(K149*N149)-100</f>
        <v>1025</v>
      </c>
      <c r="N149" s="496">
        <v>25</v>
      </c>
      <c r="O149" s="498" t="s">
        <v>599</v>
      </c>
      <c r="P149" s="477">
        <v>44167</v>
      </c>
      <c r="Q149" s="470"/>
      <c r="R149" s="471" t="s">
        <v>602</v>
      </c>
      <c r="Z149" s="473"/>
      <c r="AA149" s="473"/>
      <c r="AB149" s="473"/>
      <c r="AC149" s="473"/>
      <c r="AD149" s="473"/>
      <c r="AE149" s="473"/>
      <c r="AF149" s="473"/>
      <c r="AG149" s="473"/>
      <c r="AH149" s="473"/>
    </row>
    <row r="150" spans="1:34" s="472" customFormat="1" ht="14.25">
      <c r="A150" s="520">
        <v>3</v>
      </c>
      <c r="B150" s="521">
        <v>44168</v>
      </c>
      <c r="C150" s="522"/>
      <c r="D150" s="523" t="s">
        <v>3660</v>
      </c>
      <c r="E150" s="524" t="s">
        <v>600</v>
      </c>
      <c r="F150" s="525">
        <v>235</v>
      </c>
      <c r="G150" s="525">
        <v>80</v>
      </c>
      <c r="H150" s="525">
        <v>80</v>
      </c>
      <c r="I150" s="526">
        <v>500</v>
      </c>
      <c r="J150" s="515" t="s">
        <v>3663</v>
      </c>
      <c r="K150" s="526">
        <f t="shared" ref="K150" si="171">H150-F150</f>
        <v>-155</v>
      </c>
      <c r="L150" s="531">
        <v>100</v>
      </c>
      <c r="M150" s="526">
        <f t="shared" ref="M150" si="172">(K150*N150)-100</f>
        <v>-3975</v>
      </c>
      <c r="N150" s="526">
        <v>25</v>
      </c>
      <c r="O150" s="518" t="s">
        <v>663</v>
      </c>
      <c r="P150" s="519">
        <v>44169</v>
      </c>
      <c r="Q150" s="470"/>
      <c r="R150" s="471" t="s">
        <v>602</v>
      </c>
      <c r="Z150" s="473"/>
      <c r="AA150" s="473"/>
      <c r="AB150" s="473"/>
      <c r="AC150" s="473"/>
      <c r="AD150" s="473"/>
      <c r="AE150" s="473"/>
      <c r="AF150" s="473"/>
      <c r="AG150" s="473"/>
      <c r="AH150" s="473"/>
    </row>
    <row r="151" spans="1:34" s="472" customFormat="1" ht="14.25">
      <c r="A151" s="499">
        <v>4</v>
      </c>
      <c r="B151" s="490">
        <v>44168</v>
      </c>
      <c r="C151" s="447"/>
      <c r="D151" s="500" t="s">
        <v>3661</v>
      </c>
      <c r="E151" s="501" t="s">
        <v>600</v>
      </c>
      <c r="F151" s="493">
        <v>36</v>
      </c>
      <c r="G151" s="493">
        <v>24</v>
      </c>
      <c r="H151" s="493">
        <v>42</v>
      </c>
      <c r="I151" s="496">
        <v>60</v>
      </c>
      <c r="J151" s="496" t="s">
        <v>3656</v>
      </c>
      <c r="K151" s="496">
        <f t="shared" ref="K151:K152" si="173">H151-F151</f>
        <v>6</v>
      </c>
      <c r="L151" s="497">
        <v>100</v>
      </c>
      <c r="M151" s="496">
        <f t="shared" ref="M151:M152" si="174">(K151*N151)-100</f>
        <v>2300</v>
      </c>
      <c r="N151" s="496">
        <v>400</v>
      </c>
      <c r="O151" s="498" t="s">
        <v>599</v>
      </c>
      <c r="P151" s="513">
        <v>44168</v>
      </c>
      <c r="Q151" s="470"/>
      <c r="R151" s="471" t="s">
        <v>602</v>
      </c>
      <c r="Z151" s="473"/>
      <c r="AA151" s="473"/>
      <c r="AB151" s="473"/>
      <c r="AC151" s="473"/>
      <c r="AD151" s="473"/>
      <c r="AE151" s="473"/>
      <c r="AF151" s="473"/>
      <c r="AG151" s="473"/>
      <c r="AH151" s="473"/>
    </row>
    <row r="152" spans="1:34" s="472" customFormat="1" ht="14.25">
      <c r="A152" s="499">
        <v>5</v>
      </c>
      <c r="B152" s="490">
        <v>44168</v>
      </c>
      <c r="C152" s="447"/>
      <c r="D152" s="500" t="s">
        <v>3664</v>
      </c>
      <c r="E152" s="501" t="s">
        <v>600</v>
      </c>
      <c r="F152" s="493">
        <v>41</v>
      </c>
      <c r="G152" s="493">
        <v>18</v>
      </c>
      <c r="H152" s="493">
        <v>55.5</v>
      </c>
      <c r="I152" s="496">
        <v>80</v>
      </c>
      <c r="J152" s="496" t="s">
        <v>3668</v>
      </c>
      <c r="K152" s="496">
        <f t="shared" si="173"/>
        <v>14.5</v>
      </c>
      <c r="L152" s="497">
        <v>100</v>
      </c>
      <c r="M152" s="496">
        <f t="shared" si="174"/>
        <v>987.5</v>
      </c>
      <c r="N152" s="496">
        <v>75</v>
      </c>
      <c r="O152" s="498" t="s">
        <v>599</v>
      </c>
      <c r="P152" s="513">
        <v>44168</v>
      </c>
      <c r="Q152" s="470"/>
      <c r="R152" s="471" t="s">
        <v>602</v>
      </c>
      <c r="Z152" s="473"/>
      <c r="AA152" s="473"/>
      <c r="AB152" s="473"/>
      <c r="AC152" s="473"/>
      <c r="AD152" s="473"/>
      <c r="AE152" s="473"/>
      <c r="AF152" s="473"/>
      <c r="AG152" s="473"/>
      <c r="AH152" s="473"/>
    </row>
    <row r="153" spans="1:34" s="472" customFormat="1" ht="14.25">
      <c r="A153" s="499">
        <v>6</v>
      </c>
      <c r="B153" s="490">
        <v>44168</v>
      </c>
      <c r="C153" s="447"/>
      <c r="D153" s="500" t="s">
        <v>3669</v>
      </c>
      <c r="E153" s="501" t="s">
        <v>600</v>
      </c>
      <c r="F153" s="493">
        <v>55</v>
      </c>
      <c r="G153" s="493">
        <v>18</v>
      </c>
      <c r="H153" s="493">
        <v>65.5</v>
      </c>
      <c r="I153" s="496">
        <v>100</v>
      </c>
      <c r="J153" s="496" t="s">
        <v>3658</v>
      </c>
      <c r="K153" s="496">
        <f t="shared" ref="K153:K155" si="175">H153-F153</f>
        <v>10.5</v>
      </c>
      <c r="L153" s="497">
        <v>100</v>
      </c>
      <c r="M153" s="496">
        <f t="shared" ref="M153:M155" si="176">(K153*N153)-100</f>
        <v>687.5</v>
      </c>
      <c r="N153" s="496">
        <v>75</v>
      </c>
      <c r="O153" s="498" t="s">
        <v>599</v>
      </c>
      <c r="P153" s="513">
        <v>44168</v>
      </c>
      <c r="Q153" s="470"/>
      <c r="R153" s="471" t="s">
        <v>602</v>
      </c>
      <c r="Z153" s="473"/>
      <c r="AA153" s="473"/>
      <c r="AB153" s="473"/>
      <c r="AC153" s="473"/>
      <c r="AD153" s="473"/>
      <c r="AE153" s="473"/>
      <c r="AF153" s="473"/>
      <c r="AG153" s="473"/>
      <c r="AH153" s="473"/>
    </row>
    <row r="154" spans="1:34" s="472" customFormat="1" ht="14.25">
      <c r="A154" s="520">
        <v>7</v>
      </c>
      <c r="B154" s="521">
        <v>44168</v>
      </c>
      <c r="C154" s="522"/>
      <c r="D154" s="523" t="s">
        <v>3669</v>
      </c>
      <c r="E154" s="524" t="s">
        <v>600</v>
      </c>
      <c r="F154" s="525">
        <v>51.5</v>
      </c>
      <c r="G154" s="525">
        <v>18</v>
      </c>
      <c r="H154" s="525">
        <v>18</v>
      </c>
      <c r="I154" s="526">
        <v>100</v>
      </c>
      <c r="J154" s="515" t="s">
        <v>3689</v>
      </c>
      <c r="K154" s="526">
        <f t="shared" si="175"/>
        <v>-33.5</v>
      </c>
      <c r="L154" s="531">
        <v>100</v>
      </c>
      <c r="M154" s="526">
        <f t="shared" si="176"/>
        <v>-2612.5</v>
      </c>
      <c r="N154" s="526">
        <v>75</v>
      </c>
      <c r="O154" s="518" t="s">
        <v>663</v>
      </c>
      <c r="P154" s="519">
        <v>44172</v>
      </c>
      <c r="Q154" s="470"/>
      <c r="R154" s="471" t="s">
        <v>602</v>
      </c>
      <c r="Z154" s="473"/>
      <c r="AA154" s="473"/>
      <c r="AB154" s="473"/>
      <c r="AC154" s="473"/>
      <c r="AD154" s="473"/>
      <c r="AE154" s="473"/>
      <c r="AF154" s="473"/>
      <c r="AG154" s="473"/>
      <c r="AH154" s="473"/>
    </row>
    <row r="155" spans="1:34" s="472" customFormat="1" ht="14.25">
      <c r="A155" s="499">
        <v>8</v>
      </c>
      <c r="B155" s="490">
        <v>44172</v>
      </c>
      <c r="C155" s="447"/>
      <c r="D155" s="500" t="s">
        <v>3687</v>
      </c>
      <c r="E155" s="501" t="s">
        <v>600</v>
      </c>
      <c r="F155" s="493">
        <v>75</v>
      </c>
      <c r="G155" s="493">
        <v>57</v>
      </c>
      <c r="H155" s="493">
        <v>83.5</v>
      </c>
      <c r="I155" s="496" t="s">
        <v>3688</v>
      </c>
      <c r="J155" s="496" t="s">
        <v>3697</v>
      </c>
      <c r="K155" s="496">
        <f t="shared" si="175"/>
        <v>8.5</v>
      </c>
      <c r="L155" s="497">
        <v>100</v>
      </c>
      <c r="M155" s="496">
        <f t="shared" si="176"/>
        <v>2025</v>
      </c>
      <c r="N155" s="496">
        <v>250</v>
      </c>
      <c r="O155" s="498" t="s">
        <v>599</v>
      </c>
      <c r="P155" s="477">
        <v>44173</v>
      </c>
      <c r="Q155" s="470"/>
      <c r="R155" s="471" t="s">
        <v>602</v>
      </c>
      <c r="Z155" s="473"/>
      <c r="AA155" s="473"/>
      <c r="AB155" s="473"/>
      <c r="AC155" s="473"/>
      <c r="AD155" s="473"/>
      <c r="AE155" s="473"/>
      <c r="AF155" s="473"/>
      <c r="AG155" s="473"/>
      <c r="AH155" s="473"/>
    </row>
    <row r="156" spans="1:34" s="472" customFormat="1" ht="14.25">
      <c r="A156" s="499">
        <v>9</v>
      </c>
      <c r="B156" s="490">
        <v>44173</v>
      </c>
      <c r="C156" s="447"/>
      <c r="D156" s="500" t="s">
        <v>3701</v>
      </c>
      <c r="E156" s="501" t="s">
        <v>600</v>
      </c>
      <c r="F156" s="493">
        <v>44</v>
      </c>
      <c r="G156" s="493">
        <v>17</v>
      </c>
      <c r="H156" s="493">
        <v>58</v>
      </c>
      <c r="I156" s="496">
        <v>80</v>
      </c>
      <c r="J156" s="496" t="s">
        <v>3696</v>
      </c>
      <c r="K156" s="496">
        <f t="shared" ref="K156:K157" si="177">H156-F156</f>
        <v>14</v>
      </c>
      <c r="L156" s="497">
        <v>100</v>
      </c>
      <c r="M156" s="496">
        <f t="shared" ref="M156:M157" si="178">(K156*N156)-100</f>
        <v>950</v>
      </c>
      <c r="N156" s="496">
        <v>75</v>
      </c>
      <c r="O156" s="498" t="s">
        <v>599</v>
      </c>
      <c r="P156" s="477">
        <v>44173</v>
      </c>
      <c r="Q156" s="470"/>
      <c r="R156" s="471" t="s">
        <v>602</v>
      </c>
      <c r="Z156" s="473"/>
      <c r="AA156" s="473"/>
      <c r="AB156" s="473"/>
      <c r="AC156" s="473"/>
      <c r="AD156" s="473"/>
      <c r="AE156" s="473"/>
      <c r="AF156" s="473"/>
      <c r="AG156" s="473"/>
      <c r="AH156" s="473"/>
    </row>
    <row r="157" spans="1:34" s="472" customFormat="1" ht="14.25">
      <c r="A157" s="520">
        <v>10</v>
      </c>
      <c r="B157" s="521">
        <v>44173</v>
      </c>
      <c r="C157" s="522"/>
      <c r="D157" s="523" t="s">
        <v>3702</v>
      </c>
      <c r="E157" s="524" t="s">
        <v>600</v>
      </c>
      <c r="F157" s="525">
        <v>49</v>
      </c>
      <c r="G157" s="525">
        <v>19</v>
      </c>
      <c r="H157" s="525">
        <v>19</v>
      </c>
      <c r="I157" s="526">
        <v>100</v>
      </c>
      <c r="J157" s="515" t="s">
        <v>3714</v>
      </c>
      <c r="K157" s="526">
        <f t="shared" si="177"/>
        <v>-30</v>
      </c>
      <c r="L157" s="531">
        <v>100</v>
      </c>
      <c r="M157" s="526">
        <f t="shared" si="178"/>
        <v>-2350</v>
      </c>
      <c r="N157" s="526">
        <v>75</v>
      </c>
      <c r="O157" s="518" t="s">
        <v>663</v>
      </c>
      <c r="P157" s="519">
        <v>44174</v>
      </c>
      <c r="Q157" s="470"/>
      <c r="R157" s="471" t="s">
        <v>602</v>
      </c>
      <c r="Z157" s="473"/>
      <c r="AA157" s="473"/>
      <c r="AB157" s="473"/>
      <c r="AC157" s="473"/>
      <c r="AD157" s="473"/>
      <c r="AE157" s="473"/>
      <c r="AF157" s="473"/>
      <c r="AG157" s="473"/>
      <c r="AH157" s="473"/>
    </row>
    <row r="158" spans="1:34" s="472" customFormat="1" ht="14.25">
      <c r="A158" s="499">
        <v>11</v>
      </c>
      <c r="B158" s="490">
        <v>44175</v>
      </c>
      <c r="C158" s="447"/>
      <c r="D158" s="500" t="s">
        <v>3724</v>
      </c>
      <c r="E158" s="501" t="s">
        <v>600</v>
      </c>
      <c r="F158" s="493">
        <v>37.5</v>
      </c>
      <c r="G158" s="493"/>
      <c r="H158" s="493">
        <v>87.5</v>
      </c>
      <c r="I158" s="496">
        <v>90</v>
      </c>
      <c r="J158" s="496" t="s">
        <v>3725</v>
      </c>
      <c r="K158" s="496">
        <f t="shared" ref="K158:K159" si="179">H158-F158</f>
        <v>50</v>
      </c>
      <c r="L158" s="497">
        <v>100</v>
      </c>
      <c r="M158" s="496">
        <f t="shared" ref="M158" si="180">(K158*N158)-100</f>
        <v>1150</v>
      </c>
      <c r="N158" s="496">
        <v>25</v>
      </c>
      <c r="O158" s="498" t="s">
        <v>599</v>
      </c>
      <c r="P158" s="513">
        <v>44175</v>
      </c>
      <c r="Q158" s="470"/>
      <c r="R158" s="471" t="s">
        <v>3186</v>
      </c>
      <c r="Z158" s="473"/>
      <c r="AA158" s="473"/>
      <c r="AB158" s="473"/>
      <c r="AC158" s="473"/>
      <c r="AD158" s="473"/>
      <c r="AE158" s="473"/>
      <c r="AF158" s="473"/>
      <c r="AG158" s="473"/>
      <c r="AH158" s="473"/>
    </row>
    <row r="159" spans="1:34" s="472" customFormat="1" ht="14.25">
      <c r="A159" s="719">
        <v>12</v>
      </c>
      <c r="B159" s="691">
        <v>44175</v>
      </c>
      <c r="C159" s="522"/>
      <c r="D159" s="523" t="s">
        <v>3726</v>
      </c>
      <c r="E159" s="524" t="s">
        <v>600</v>
      </c>
      <c r="F159" s="525">
        <v>117.5</v>
      </c>
      <c r="G159" s="525"/>
      <c r="H159" s="525">
        <v>0</v>
      </c>
      <c r="I159" s="526"/>
      <c r="J159" s="705" t="s">
        <v>3765</v>
      </c>
      <c r="K159" s="526">
        <f t="shared" si="179"/>
        <v>-117.5</v>
      </c>
      <c r="L159" s="531">
        <v>100</v>
      </c>
      <c r="M159" s="705">
        <v>-4875</v>
      </c>
      <c r="N159" s="705">
        <v>75</v>
      </c>
      <c r="O159" s="715" t="s">
        <v>663</v>
      </c>
      <c r="P159" s="712">
        <v>44182</v>
      </c>
      <c r="Q159" s="470"/>
      <c r="R159" s="471" t="s">
        <v>602</v>
      </c>
      <c r="Z159" s="473"/>
      <c r="AA159" s="473"/>
      <c r="AB159" s="473"/>
      <c r="AC159" s="473"/>
      <c r="AD159" s="473"/>
      <c r="AE159" s="473"/>
      <c r="AF159" s="473"/>
      <c r="AG159" s="473"/>
      <c r="AH159" s="473"/>
    </row>
    <row r="160" spans="1:34" s="472" customFormat="1" ht="14.25">
      <c r="A160" s="720"/>
      <c r="B160" s="692"/>
      <c r="C160" s="522"/>
      <c r="D160" s="523" t="s">
        <v>3727</v>
      </c>
      <c r="E160" s="524" t="s">
        <v>3627</v>
      </c>
      <c r="F160" s="525">
        <v>52.5</v>
      </c>
      <c r="G160" s="525"/>
      <c r="H160" s="525">
        <v>0</v>
      </c>
      <c r="I160" s="526"/>
      <c r="J160" s="694"/>
      <c r="K160" s="526">
        <f>F160-H24</f>
        <v>52.5</v>
      </c>
      <c r="L160" s="531">
        <v>100</v>
      </c>
      <c r="M160" s="714"/>
      <c r="N160" s="714"/>
      <c r="O160" s="716"/>
      <c r="P160" s="713"/>
      <c r="Q160" s="470"/>
      <c r="R160" s="471"/>
      <c r="Z160" s="473"/>
      <c r="AA160" s="473"/>
      <c r="AB160" s="473"/>
      <c r="AC160" s="473"/>
      <c r="AD160" s="473"/>
      <c r="AE160" s="473"/>
      <c r="AF160" s="473"/>
      <c r="AG160" s="473"/>
      <c r="AH160" s="473"/>
    </row>
    <row r="161" spans="1:34" s="472" customFormat="1" ht="14.25">
      <c r="A161" s="499">
        <v>13</v>
      </c>
      <c r="B161" s="490">
        <v>44179</v>
      </c>
      <c r="C161" s="447"/>
      <c r="D161" s="500" t="s">
        <v>3726</v>
      </c>
      <c r="E161" s="501" t="s">
        <v>600</v>
      </c>
      <c r="F161" s="493">
        <v>58.5</v>
      </c>
      <c r="G161" s="493">
        <v>38</v>
      </c>
      <c r="H161" s="493">
        <v>71</v>
      </c>
      <c r="I161" s="496">
        <v>100</v>
      </c>
      <c r="J161" s="496" t="s">
        <v>3711</v>
      </c>
      <c r="K161" s="496">
        <f t="shared" ref="K161" si="181">H161-F161</f>
        <v>12.5</v>
      </c>
      <c r="L161" s="497">
        <v>100</v>
      </c>
      <c r="M161" s="496">
        <f t="shared" ref="M161" si="182">(K161*N161)-100</f>
        <v>837.5</v>
      </c>
      <c r="N161" s="496">
        <v>75</v>
      </c>
      <c r="O161" s="498" t="s">
        <v>599</v>
      </c>
      <c r="P161" s="513">
        <v>44179</v>
      </c>
      <c r="Q161" s="470"/>
      <c r="R161" s="471" t="s">
        <v>602</v>
      </c>
      <c r="Z161" s="473"/>
      <c r="AA161" s="473"/>
      <c r="AB161" s="473"/>
      <c r="AC161" s="473"/>
      <c r="AD161" s="473"/>
      <c r="AE161" s="473"/>
      <c r="AF161" s="473"/>
      <c r="AG161" s="473"/>
      <c r="AH161" s="473"/>
    </row>
    <row r="162" spans="1:34" s="472" customFormat="1" ht="14.25">
      <c r="A162" s="717">
        <v>14</v>
      </c>
      <c r="B162" s="697">
        <v>44179</v>
      </c>
      <c r="C162" s="504"/>
      <c r="D162" s="500" t="s">
        <v>3735</v>
      </c>
      <c r="E162" s="501" t="s">
        <v>600</v>
      </c>
      <c r="F162" s="493">
        <v>16</v>
      </c>
      <c r="G162" s="493"/>
      <c r="H162" s="493">
        <v>12</v>
      </c>
      <c r="I162" s="496"/>
      <c r="J162" s="708" t="s">
        <v>3666</v>
      </c>
      <c r="K162" s="496">
        <f>H162-F162</f>
        <v>-4</v>
      </c>
      <c r="L162" s="497">
        <v>100</v>
      </c>
      <c r="M162" s="708">
        <v>2300</v>
      </c>
      <c r="N162" s="708">
        <v>1250</v>
      </c>
      <c r="O162" s="710" t="s">
        <v>599</v>
      </c>
      <c r="P162" s="706">
        <v>44193</v>
      </c>
      <c r="Q162" s="470"/>
      <c r="R162" s="471" t="s">
        <v>602</v>
      </c>
      <c r="Z162" s="473"/>
      <c r="AA162" s="473"/>
      <c r="AB162" s="473"/>
      <c r="AC162" s="473"/>
      <c r="AD162" s="473"/>
      <c r="AE162" s="473"/>
      <c r="AF162" s="473"/>
      <c r="AG162" s="473"/>
      <c r="AH162" s="473"/>
    </row>
    <row r="163" spans="1:34" s="472" customFormat="1" ht="14.25">
      <c r="A163" s="718"/>
      <c r="B163" s="698"/>
      <c r="C163" s="504"/>
      <c r="D163" s="500" t="s">
        <v>3734</v>
      </c>
      <c r="E163" s="501" t="s">
        <v>3627</v>
      </c>
      <c r="F163" s="493">
        <v>12</v>
      </c>
      <c r="G163" s="493"/>
      <c r="H163" s="493">
        <v>6</v>
      </c>
      <c r="I163" s="496"/>
      <c r="J163" s="688"/>
      <c r="K163" s="496">
        <f>F163-H163</f>
        <v>6</v>
      </c>
      <c r="L163" s="497">
        <v>100</v>
      </c>
      <c r="M163" s="709"/>
      <c r="N163" s="709"/>
      <c r="O163" s="711"/>
      <c r="P163" s="707"/>
      <c r="Q163" s="470"/>
      <c r="R163" s="471"/>
      <c r="Z163" s="473"/>
      <c r="AA163" s="473"/>
      <c r="AB163" s="473"/>
      <c r="AC163" s="473"/>
      <c r="AD163" s="473"/>
      <c r="AE163" s="473"/>
      <c r="AF163" s="473"/>
      <c r="AG163" s="473"/>
      <c r="AH163" s="473"/>
    </row>
    <row r="164" spans="1:34" s="472" customFormat="1" ht="14.25">
      <c r="A164" s="499">
        <v>15</v>
      </c>
      <c r="B164" s="490">
        <v>44179</v>
      </c>
      <c r="C164" s="447"/>
      <c r="D164" s="500" t="s">
        <v>3726</v>
      </c>
      <c r="E164" s="501" t="s">
        <v>600</v>
      </c>
      <c r="F164" s="493">
        <v>51</v>
      </c>
      <c r="G164" s="493">
        <v>18</v>
      </c>
      <c r="H164" s="493">
        <v>69</v>
      </c>
      <c r="I164" s="496">
        <v>100</v>
      </c>
      <c r="J164" s="496" t="s">
        <v>3742</v>
      </c>
      <c r="K164" s="496">
        <f t="shared" ref="K164" si="183">H164-F164</f>
        <v>18</v>
      </c>
      <c r="L164" s="497">
        <v>100</v>
      </c>
      <c r="M164" s="496">
        <f t="shared" ref="M164" si="184">(K164*N164)-100</f>
        <v>1250</v>
      </c>
      <c r="N164" s="496">
        <v>75</v>
      </c>
      <c r="O164" s="498" t="s">
        <v>599</v>
      </c>
      <c r="P164" s="477">
        <v>44180</v>
      </c>
      <c r="Q164" s="470"/>
      <c r="R164" s="471" t="s">
        <v>602</v>
      </c>
      <c r="Z164" s="473"/>
      <c r="AA164" s="473"/>
      <c r="AB164" s="473"/>
      <c r="AC164" s="473"/>
      <c r="AD164" s="473"/>
      <c r="AE164" s="473"/>
      <c r="AF164" s="473"/>
      <c r="AG164" s="473"/>
      <c r="AH164" s="473"/>
    </row>
    <row r="165" spans="1:34" s="40" customFormat="1" ht="14.25">
      <c r="A165" s="499">
        <v>16</v>
      </c>
      <c r="B165" s="490">
        <v>44181</v>
      </c>
      <c r="C165" s="447"/>
      <c r="D165" s="500" t="s">
        <v>3751</v>
      </c>
      <c r="E165" s="501" t="s">
        <v>600</v>
      </c>
      <c r="F165" s="493">
        <v>41.5</v>
      </c>
      <c r="G165" s="493"/>
      <c r="H165" s="493">
        <v>56</v>
      </c>
      <c r="I165" s="496">
        <v>90</v>
      </c>
      <c r="J165" s="496" t="s">
        <v>3668</v>
      </c>
      <c r="K165" s="496">
        <f t="shared" ref="K165:K167" si="185">H165-F165</f>
        <v>14.5</v>
      </c>
      <c r="L165" s="497">
        <v>100</v>
      </c>
      <c r="M165" s="496">
        <f t="shared" ref="M165:M167" si="186">(K165*N165)-100</f>
        <v>987.5</v>
      </c>
      <c r="N165" s="496">
        <v>75</v>
      </c>
      <c r="O165" s="498" t="s">
        <v>599</v>
      </c>
      <c r="P165" s="513">
        <v>44181</v>
      </c>
      <c r="Q165" s="387"/>
      <c r="R165" s="471" t="s">
        <v>602</v>
      </c>
      <c r="Z165" s="393"/>
      <c r="AA165" s="393"/>
      <c r="AB165" s="393"/>
      <c r="AC165" s="393"/>
      <c r="AD165" s="393"/>
      <c r="AE165" s="393"/>
      <c r="AF165" s="393"/>
      <c r="AG165" s="393"/>
      <c r="AH165" s="393"/>
    </row>
    <row r="166" spans="1:34" s="40" customFormat="1" ht="14.25">
      <c r="A166" s="499">
        <v>17</v>
      </c>
      <c r="B166" s="490">
        <v>44181</v>
      </c>
      <c r="C166" s="447"/>
      <c r="D166" s="500" t="s">
        <v>3752</v>
      </c>
      <c r="E166" s="501" t="s">
        <v>600</v>
      </c>
      <c r="F166" s="493">
        <v>79</v>
      </c>
      <c r="G166" s="493"/>
      <c r="H166" s="493">
        <v>135</v>
      </c>
      <c r="I166" s="496">
        <v>200</v>
      </c>
      <c r="J166" s="496" t="s">
        <v>3755</v>
      </c>
      <c r="K166" s="496">
        <f t="shared" si="185"/>
        <v>56</v>
      </c>
      <c r="L166" s="497">
        <v>100</v>
      </c>
      <c r="M166" s="496">
        <f t="shared" si="186"/>
        <v>1300</v>
      </c>
      <c r="N166" s="496">
        <v>25</v>
      </c>
      <c r="O166" s="498" t="s">
        <v>599</v>
      </c>
      <c r="P166" s="513">
        <v>44181</v>
      </c>
      <c r="Q166" s="387"/>
      <c r="R166" s="471" t="s">
        <v>602</v>
      </c>
      <c r="Z166" s="393"/>
      <c r="AA166" s="393"/>
      <c r="AB166" s="393"/>
      <c r="AC166" s="393"/>
      <c r="AD166" s="393"/>
      <c r="AE166" s="393"/>
      <c r="AF166" s="393"/>
      <c r="AG166" s="393"/>
      <c r="AH166" s="393"/>
    </row>
    <row r="167" spans="1:34" s="40" customFormat="1" ht="14.25">
      <c r="A167" s="588">
        <v>18</v>
      </c>
      <c r="B167" s="589">
        <v>44181</v>
      </c>
      <c r="C167" s="522"/>
      <c r="D167" s="523" t="s">
        <v>3751</v>
      </c>
      <c r="E167" s="524" t="s">
        <v>600</v>
      </c>
      <c r="F167" s="525">
        <v>31</v>
      </c>
      <c r="G167" s="525"/>
      <c r="H167" s="525">
        <v>0</v>
      </c>
      <c r="I167" s="526">
        <v>80</v>
      </c>
      <c r="J167" s="584" t="s">
        <v>3766</v>
      </c>
      <c r="K167" s="526">
        <f t="shared" si="185"/>
        <v>-31</v>
      </c>
      <c r="L167" s="531">
        <v>100</v>
      </c>
      <c r="M167" s="526">
        <f t="shared" si="186"/>
        <v>-2425</v>
      </c>
      <c r="N167" s="526">
        <v>75</v>
      </c>
      <c r="O167" s="518" t="s">
        <v>663</v>
      </c>
      <c r="P167" s="519">
        <v>44182</v>
      </c>
      <c r="Q167" s="387"/>
      <c r="R167" s="471" t="s">
        <v>3186</v>
      </c>
      <c r="Z167" s="393"/>
      <c r="AA167" s="393"/>
      <c r="AB167" s="393"/>
      <c r="AC167" s="393"/>
      <c r="AD167" s="393"/>
      <c r="AE167" s="393"/>
      <c r="AF167" s="393"/>
      <c r="AG167" s="393"/>
      <c r="AH167" s="393"/>
    </row>
    <row r="168" spans="1:34" s="40" customFormat="1" ht="14.25">
      <c r="A168" s="588">
        <v>19</v>
      </c>
      <c r="B168" s="589">
        <v>44181</v>
      </c>
      <c r="C168" s="522"/>
      <c r="D168" s="523" t="s">
        <v>3753</v>
      </c>
      <c r="E168" s="524" t="s">
        <v>600</v>
      </c>
      <c r="F168" s="525">
        <v>88</v>
      </c>
      <c r="G168" s="525"/>
      <c r="H168" s="525">
        <v>0</v>
      </c>
      <c r="I168" s="526" t="s">
        <v>3754</v>
      </c>
      <c r="J168" s="584" t="s">
        <v>3767</v>
      </c>
      <c r="K168" s="526">
        <f t="shared" ref="K168:K170" si="187">H168-F168</f>
        <v>-88</v>
      </c>
      <c r="L168" s="531">
        <v>100</v>
      </c>
      <c r="M168" s="526">
        <f t="shared" ref="M168:M170" si="188">(K168*N168)-100</f>
        <v>-2300</v>
      </c>
      <c r="N168" s="526">
        <v>25</v>
      </c>
      <c r="O168" s="518" t="s">
        <v>663</v>
      </c>
      <c r="P168" s="519">
        <v>44182</v>
      </c>
      <c r="Q168" s="387"/>
      <c r="R168" s="471" t="s">
        <v>602</v>
      </c>
      <c r="Z168" s="393"/>
      <c r="AA168" s="393"/>
      <c r="AB168" s="393"/>
      <c r="AC168" s="393"/>
      <c r="AD168" s="393"/>
      <c r="AE168" s="393"/>
      <c r="AF168" s="393"/>
      <c r="AG168" s="393"/>
      <c r="AH168" s="393"/>
    </row>
    <row r="169" spans="1:34" s="40" customFormat="1" ht="14.25">
      <c r="A169" s="499">
        <v>20</v>
      </c>
      <c r="B169" s="490">
        <v>44187</v>
      </c>
      <c r="C169" s="447"/>
      <c r="D169" s="500" t="s">
        <v>3794</v>
      </c>
      <c r="E169" s="501" t="s">
        <v>600</v>
      </c>
      <c r="F169" s="493">
        <v>71</v>
      </c>
      <c r="G169" s="493">
        <v>25</v>
      </c>
      <c r="H169" s="493">
        <v>88</v>
      </c>
      <c r="I169" s="496">
        <v>150</v>
      </c>
      <c r="J169" s="496" t="s">
        <v>3662</v>
      </c>
      <c r="K169" s="496">
        <f t="shared" si="187"/>
        <v>17</v>
      </c>
      <c r="L169" s="497">
        <v>100</v>
      </c>
      <c r="M169" s="496">
        <f t="shared" si="188"/>
        <v>1175</v>
      </c>
      <c r="N169" s="496">
        <v>75</v>
      </c>
      <c r="O169" s="498" t="s">
        <v>599</v>
      </c>
      <c r="P169" s="513">
        <v>44187</v>
      </c>
      <c r="Q169" s="387"/>
      <c r="R169" s="343" t="s">
        <v>3186</v>
      </c>
      <c r="Z169" s="393"/>
      <c r="AA169" s="393"/>
      <c r="AB169" s="393"/>
      <c r="AC169" s="393"/>
      <c r="AD169" s="393"/>
      <c r="AE169" s="393"/>
      <c r="AF169" s="393"/>
      <c r="AG169" s="393"/>
      <c r="AH169" s="393"/>
    </row>
    <row r="170" spans="1:34" s="40" customFormat="1" ht="14.25">
      <c r="A170" s="651">
        <v>21</v>
      </c>
      <c r="B170" s="535">
        <v>44187</v>
      </c>
      <c r="C170" s="522"/>
      <c r="D170" s="523" t="s">
        <v>3794</v>
      </c>
      <c r="E170" s="524" t="s">
        <v>600</v>
      </c>
      <c r="F170" s="525">
        <v>64</v>
      </c>
      <c r="G170" s="525">
        <v>20</v>
      </c>
      <c r="H170" s="525">
        <v>20</v>
      </c>
      <c r="I170" s="526">
        <v>150</v>
      </c>
      <c r="J170" s="526" t="s">
        <v>3806</v>
      </c>
      <c r="K170" s="526">
        <f t="shared" si="187"/>
        <v>-44</v>
      </c>
      <c r="L170" s="531">
        <v>100</v>
      </c>
      <c r="M170" s="526">
        <f t="shared" si="188"/>
        <v>-3400</v>
      </c>
      <c r="N170" s="526">
        <v>75</v>
      </c>
      <c r="O170" s="518" t="s">
        <v>663</v>
      </c>
      <c r="P170" s="519">
        <v>44188</v>
      </c>
      <c r="Q170" s="387"/>
      <c r="R170" s="343" t="s">
        <v>3186</v>
      </c>
      <c r="Z170" s="393"/>
      <c r="AA170" s="393"/>
      <c r="AB170" s="393"/>
      <c r="AC170" s="393"/>
      <c r="AD170" s="393"/>
      <c r="AE170" s="393"/>
      <c r="AF170" s="393"/>
      <c r="AG170" s="393"/>
      <c r="AH170" s="393"/>
    </row>
    <row r="171" spans="1:34" s="40" customFormat="1" ht="14.25">
      <c r="A171" s="499">
        <v>22</v>
      </c>
      <c r="B171" s="490">
        <v>44189</v>
      </c>
      <c r="C171" s="447"/>
      <c r="D171" s="500" t="s">
        <v>3814</v>
      </c>
      <c r="E171" s="501" t="s">
        <v>600</v>
      </c>
      <c r="F171" s="493">
        <v>20</v>
      </c>
      <c r="G171" s="493"/>
      <c r="H171" s="493">
        <v>32</v>
      </c>
      <c r="I171" s="496">
        <v>50</v>
      </c>
      <c r="J171" s="496" t="s">
        <v>3818</v>
      </c>
      <c r="K171" s="496">
        <f t="shared" ref="K171" si="189">H171-F171</f>
        <v>12</v>
      </c>
      <c r="L171" s="497">
        <v>100</v>
      </c>
      <c r="M171" s="496">
        <f t="shared" ref="M171" si="190">(K171*N171)-100</f>
        <v>800</v>
      </c>
      <c r="N171" s="496">
        <v>75</v>
      </c>
      <c r="O171" s="498" t="s">
        <v>599</v>
      </c>
      <c r="P171" s="513">
        <v>44189</v>
      </c>
      <c r="Q171" s="387"/>
      <c r="R171" s="343" t="s">
        <v>3186</v>
      </c>
      <c r="Z171" s="393"/>
      <c r="AA171" s="393"/>
      <c r="AB171" s="393"/>
      <c r="AC171" s="393"/>
      <c r="AD171" s="393"/>
      <c r="AE171" s="393"/>
      <c r="AF171" s="393"/>
      <c r="AG171" s="393"/>
      <c r="AH171" s="393"/>
    </row>
    <row r="172" spans="1:34" s="40" customFormat="1" ht="14.25">
      <c r="A172" s="499">
        <v>23</v>
      </c>
      <c r="B172" s="490">
        <v>44189</v>
      </c>
      <c r="C172" s="447"/>
      <c r="D172" s="500" t="s">
        <v>3815</v>
      </c>
      <c r="E172" s="501" t="s">
        <v>600</v>
      </c>
      <c r="F172" s="493">
        <v>55</v>
      </c>
      <c r="G172" s="493">
        <v>15</v>
      </c>
      <c r="H172" s="493">
        <v>73</v>
      </c>
      <c r="I172" s="496">
        <v>100</v>
      </c>
      <c r="J172" s="496" t="s">
        <v>3742</v>
      </c>
      <c r="K172" s="496">
        <f t="shared" ref="K172:K173" si="191">H172-F172</f>
        <v>18</v>
      </c>
      <c r="L172" s="497">
        <v>100</v>
      </c>
      <c r="M172" s="496">
        <f t="shared" ref="M172:M173" si="192">(K172*N172)-100</f>
        <v>1250</v>
      </c>
      <c r="N172" s="496">
        <v>75</v>
      </c>
      <c r="O172" s="498" t="s">
        <v>599</v>
      </c>
      <c r="P172" s="513">
        <v>44189</v>
      </c>
      <c r="Q172" s="387"/>
      <c r="R172" s="343" t="s">
        <v>602</v>
      </c>
      <c r="Z172" s="393"/>
      <c r="AA172" s="393"/>
      <c r="AB172" s="393"/>
      <c r="AC172" s="393"/>
      <c r="AD172" s="393"/>
      <c r="AE172" s="393"/>
      <c r="AF172" s="393"/>
      <c r="AG172" s="393"/>
      <c r="AH172" s="393"/>
    </row>
    <row r="173" spans="1:34" s="40" customFormat="1" ht="14.25">
      <c r="A173" s="660">
        <v>24</v>
      </c>
      <c r="B173" s="535">
        <v>44189</v>
      </c>
      <c r="C173" s="522"/>
      <c r="D173" s="523" t="s">
        <v>3815</v>
      </c>
      <c r="E173" s="524" t="s">
        <v>600</v>
      </c>
      <c r="F173" s="525">
        <v>55.5</v>
      </c>
      <c r="G173" s="525">
        <v>15</v>
      </c>
      <c r="H173" s="525">
        <v>15</v>
      </c>
      <c r="I173" s="526">
        <v>100</v>
      </c>
      <c r="J173" s="526" t="s">
        <v>3837</v>
      </c>
      <c r="K173" s="526">
        <f t="shared" si="191"/>
        <v>-40.5</v>
      </c>
      <c r="L173" s="531">
        <v>100</v>
      </c>
      <c r="M173" s="526">
        <f t="shared" si="192"/>
        <v>-3137.5</v>
      </c>
      <c r="N173" s="526">
        <v>75</v>
      </c>
      <c r="O173" s="518" t="s">
        <v>663</v>
      </c>
      <c r="P173" s="519">
        <v>44193</v>
      </c>
      <c r="Q173" s="387"/>
      <c r="R173" s="343" t="s">
        <v>602</v>
      </c>
      <c r="Z173" s="393"/>
      <c r="AA173" s="393"/>
      <c r="AB173" s="393"/>
      <c r="AC173" s="393"/>
      <c r="AD173" s="393"/>
      <c r="AE173" s="393"/>
      <c r="AF173" s="393"/>
      <c r="AG173" s="393"/>
      <c r="AH173" s="393"/>
    </row>
    <row r="174" spans="1:34" s="40" customFormat="1" ht="14.25">
      <c r="A174" s="651">
        <v>25</v>
      </c>
      <c r="B174" s="535">
        <v>44189</v>
      </c>
      <c r="C174" s="522"/>
      <c r="D174" s="523" t="s">
        <v>3816</v>
      </c>
      <c r="E174" s="524" t="s">
        <v>600</v>
      </c>
      <c r="F174" s="525">
        <v>92.5</v>
      </c>
      <c r="G174" s="525"/>
      <c r="H174" s="525">
        <v>0</v>
      </c>
      <c r="I174" s="526">
        <v>250</v>
      </c>
      <c r="J174" s="526" t="s">
        <v>3817</v>
      </c>
      <c r="K174" s="526">
        <f t="shared" ref="K174" si="193">H174-F174</f>
        <v>-92.5</v>
      </c>
      <c r="L174" s="531">
        <v>100</v>
      </c>
      <c r="M174" s="526">
        <f t="shared" ref="M174" si="194">(K174*N174)-100</f>
        <v>-2412.5</v>
      </c>
      <c r="N174" s="526">
        <v>25</v>
      </c>
      <c r="O174" s="518" t="s">
        <v>663</v>
      </c>
      <c r="P174" s="575">
        <v>44189</v>
      </c>
      <c r="Q174" s="387"/>
      <c r="R174" s="343" t="s">
        <v>3186</v>
      </c>
      <c r="Z174" s="393"/>
      <c r="AA174" s="393"/>
      <c r="AB174" s="393"/>
      <c r="AC174" s="393"/>
      <c r="AD174" s="393"/>
      <c r="AE174" s="393"/>
      <c r="AF174" s="393"/>
      <c r="AG174" s="393"/>
      <c r="AH174" s="393"/>
    </row>
    <row r="175" spans="1:34" s="40" customFormat="1" ht="14.25">
      <c r="A175" s="424">
        <v>26</v>
      </c>
      <c r="B175" s="446">
        <v>44193</v>
      </c>
      <c r="C175" s="447"/>
      <c r="D175" s="440" t="s">
        <v>3835</v>
      </c>
      <c r="E175" s="441" t="s">
        <v>600</v>
      </c>
      <c r="F175" s="415" t="s">
        <v>3836</v>
      </c>
      <c r="G175" s="415">
        <v>8</v>
      </c>
      <c r="H175" s="415"/>
      <c r="I175" s="376">
        <v>40</v>
      </c>
      <c r="J175" s="376" t="s">
        <v>601</v>
      </c>
      <c r="K175" s="376"/>
      <c r="L175" s="432"/>
      <c r="M175" s="376"/>
      <c r="N175" s="376"/>
      <c r="O175" s="404"/>
      <c r="P175" s="437"/>
      <c r="Q175" s="387"/>
      <c r="R175" s="343" t="s">
        <v>602</v>
      </c>
      <c r="Z175" s="393"/>
      <c r="AA175" s="393"/>
      <c r="AB175" s="393"/>
      <c r="AC175" s="393"/>
      <c r="AD175" s="393"/>
      <c r="AE175" s="393"/>
      <c r="AF175" s="393"/>
      <c r="AG175" s="393"/>
      <c r="AH175" s="393"/>
    </row>
    <row r="176" spans="1:34" s="40" customFormat="1" ht="14.25">
      <c r="A176" s="424"/>
      <c r="B176" s="446"/>
      <c r="C176" s="447"/>
      <c r="D176" s="440"/>
      <c r="E176" s="441"/>
      <c r="F176" s="415"/>
      <c r="G176" s="415"/>
      <c r="H176" s="415"/>
      <c r="I176" s="376"/>
      <c r="J176" s="376"/>
      <c r="K176" s="376"/>
      <c r="L176" s="432"/>
      <c r="M176" s="376"/>
      <c r="N176" s="376"/>
      <c r="O176" s="404"/>
      <c r="P176" s="437"/>
      <c r="Q176" s="387"/>
      <c r="R176" s="343"/>
      <c r="Z176" s="393"/>
      <c r="AA176" s="393"/>
      <c r="AB176" s="393"/>
      <c r="AC176" s="393"/>
      <c r="AD176" s="393"/>
      <c r="AE176" s="393"/>
      <c r="AF176" s="393"/>
      <c r="AG176" s="393"/>
      <c r="AH176" s="393"/>
    </row>
    <row r="177" spans="1:34" s="40" customFormat="1" ht="14.25">
      <c r="A177" s="424"/>
      <c r="B177" s="413"/>
      <c r="C177" s="413"/>
      <c r="D177" s="414"/>
      <c r="E177" s="415"/>
      <c r="F177" s="415"/>
      <c r="G177" s="409"/>
      <c r="H177" s="409"/>
      <c r="I177" s="409"/>
      <c r="J177" s="376"/>
      <c r="K177" s="376"/>
      <c r="L177" s="432"/>
      <c r="M177" s="376"/>
      <c r="N177" s="376"/>
      <c r="O177" s="404"/>
      <c r="P177" s="437"/>
      <c r="Q177" s="387"/>
      <c r="R177" s="343"/>
      <c r="Z177" s="393"/>
      <c r="AA177" s="393"/>
      <c r="AB177" s="393"/>
      <c r="AC177" s="393"/>
      <c r="AD177" s="393"/>
      <c r="AE177" s="393"/>
      <c r="AF177" s="393"/>
      <c r="AG177" s="393"/>
      <c r="AH177" s="393"/>
    </row>
    <row r="178" spans="1:34" s="40" customFormat="1" ht="14.25">
      <c r="A178" s="36"/>
      <c r="B178" s="425"/>
      <c r="C178" s="425"/>
      <c r="D178" s="426"/>
      <c r="E178" s="427"/>
      <c r="F178" s="427"/>
      <c r="G178" s="428"/>
      <c r="H178" s="428"/>
      <c r="I178" s="427"/>
      <c r="J178" s="423"/>
      <c r="K178" s="423"/>
      <c r="L178" s="423"/>
      <c r="M178" s="423"/>
      <c r="N178" s="423"/>
      <c r="O178" s="423"/>
      <c r="P178" s="423"/>
      <c r="Q178" s="387"/>
      <c r="R178" s="343"/>
      <c r="Z178" s="393"/>
      <c r="AA178" s="393"/>
      <c r="AB178" s="393"/>
      <c r="AC178" s="393"/>
      <c r="AD178" s="393"/>
      <c r="AE178" s="393"/>
      <c r="AF178" s="393"/>
      <c r="AG178" s="393"/>
      <c r="AH178" s="393"/>
    </row>
    <row r="179" spans="1:34" s="40" customFormat="1" ht="14.25">
      <c r="A179" s="36"/>
      <c r="B179" s="425"/>
      <c r="C179" s="425"/>
      <c r="D179" s="426"/>
      <c r="E179" s="427"/>
      <c r="F179" s="427"/>
      <c r="G179" s="428"/>
      <c r="H179" s="428"/>
      <c r="I179" s="427"/>
      <c r="J179" s="423"/>
      <c r="K179" s="423"/>
      <c r="L179" s="423"/>
      <c r="M179" s="423"/>
      <c r="N179" s="423"/>
      <c r="O179" s="423"/>
      <c r="P179" s="423"/>
      <c r="Q179" s="387"/>
      <c r="R179" s="343"/>
      <c r="Z179" s="393"/>
      <c r="AA179" s="393"/>
      <c r="AB179" s="393"/>
      <c r="AC179" s="393"/>
      <c r="AD179" s="393"/>
      <c r="AE179" s="393"/>
      <c r="AF179" s="393"/>
      <c r="AG179" s="393"/>
      <c r="AH179" s="393"/>
    </row>
    <row r="180" spans="1:34" s="40" customFormat="1" ht="14.25">
      <c r="A180" s="36"/>
      <c r="B180" s="425"/>
      <c r="C180" s="425"/>
      <c r="D180" s="426"/>
      <c r="E180" s="427"/>
      <c r="F180" s="427"/>
      <c r="G180" s="428"/>
      <c r="H180" s="428"/>
      <c r="I180" s="427"/>
      <c r="J180" s="423"/>
      <c r="K180" s="423"/>
      <c r="L180" s="423"/>
      <c r="M180" s="423"/>
      <c r="N180" s="423"/>
      <c r="O180" s="429"/>
      <c r="P180" s="423"/>
      <c r="Q180" s="387"/>
      <c r="R180" s="343"/>
      <c r="Z180" s="393"/>
      <c r="AA180" s="393"/>
      <c r="AB180" s="393"/>
      <c r="AC180" s="393"/>
      <c r="AD180" s="393"/>
      <c r="AE180" s="393"/>
      <c r="AF180" s="393"/>
      <c r="AG180" s="393"/>
      <c r="AH180" s="393"/>
    </row>
    <row r="181" spans="1:34" s="40" customFormat="1" ht="14.25">
      <c r="A181" s="377"/>
      <c r="B181" s="378"/>
      <c r="C181" s="378"/>
      <c r="D181" s="379"/>
      <c r="E181" s="377"/>
      <c r="F181" s="394"/>
      <c r="G181" s="377"/>
      <c r="H181" s="377"/>
      <c r="I181" s="377"/>
      <c r="J181" s="378"/>
      <c r="K181" s="395"/>
      <c r="L181" s="377"/>
      <c r="M181" s="377"/>
      <c r="N181" s="377"/>
      <c r="O181" s="396"/>
      <c r="P181" s="387"/>
      <c r="Q181" s="387"/>
      <c r="R181" s="343"/>
      <c r="Z181" s="393"/>
      <c r="AA181" s="393"/>
      <c r="AB181" s="393"/>
      <c r="AC181" s="393"/>
      <c r="AD181" s="393"/>
      <c r="AE181" s="393"/>
      <c r="AF181" s="393"/>
      <c r="AG181" s="393"/>
      <c r="AH181" s="393"/>
    </row>
    <row r="182" spans="1:34" ht="15">
      <c r="A182" s="99" t="s">
        <v>618</v>
      </c>
      <c r="B182" s="100"/>
      <c r="C182" s="100"/>
      <c r="D182" s="101"/>
      <c r="E182" s="34"/>
      <c r="F182" s="32"/>
      <c r="G182" s="32"/>
      <c r="H182" s="73"/>
      <c r="I182" s="119"/>
      <c r="J182" s="120"/>
      <c r="K182" s="17"/>
      <c r="L182" s="17"/>
      <c r="M182" s="17"/>
      <c r="N182" s="11"/>
      <c r="O182" s="53"/>
      <c r="Q182" s="95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34" ht="38.25">
      <c r="A183" s="20" t="s">
        <v>16</v>
      </c>
      <c r="B183" s="21" t="s">
        <v>575</v>
      </c>
      <c r="C183" s="21"/>
      <c r="D183" s="22" t="s">
        <v>588</v>
      </c>
      <c r="E183" s="21" t="s">
        <v>589</v>
      </c>
      <c r="F183" s="21" t="s">
        <v>590</v>
      </c>
      <c r="G183" s="21" t="s">
        <v>591</v>
      </c>
      <c r="H183" s="21" t="s">
        <v>592</v>
      </c>
      <c r="I183" s="21" t="s">
        <v>593</v>
      </c>
      <c r="J183" s="20" t="s">
        <v>594</v>
      </c>
      <c r="K183" s="62" t="s">
        <v>610</v>
      </c>
      <c r="L183" s="420" t="s">
        <v>3630</v>
      </c>
      <c r="M183" s="63" t="s">
        <v>3629</v>
      </c>
      <c r="N183" s="21" t="s">
        <v>597</v>
      </c>
      <c r="O183" s="78" t="s">
        <v>598</v>
      </c>
      <c r="P183" s="97"/>
      <c r="Q183" s="11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34" s="393" customFormat="1" ht="14.25">
      <c r="A184" s="507">
        <v>1</v>
      </c>
      <c r="B184" s="508">
        <v>44173</v>
      </c>
      <c r="C184" s="601"/>
      <c r="D184" s="602" t="s">
        <v>3704</v>
      </c>
      <c r="E184" s="511" t="s">
        <v>600</v>
      </c>
      <c r="F184" s="493">
        <v>1570</v>
      </c>
      <c r="G184" s="603">
        <v>1415</v>
      </c>
      <c r="H184" s="493">
        <v>1740</v>
      </c>
      <c r="I184" s="512">
        <v>1900</v>
      </c>
      <c r="J184" s="654" t="s">
        <v>3822</v>
      </c>
      <c r="K184" s="654">
        <f t="shared" ref="K184" si="195">H184-F184</f>
        <v>170</v>
      </c>
      <c r="L184" s="475">
        <f t="shared" ref="L184" si="196">(F184*-0.8)/100</f>
        <v>-12.56</v>
      </c>
      <c r="M184" s="476">
        <f t="shared" ref="M184" si="197">(K184+L184)/F184</f>
        <v>0.10028025477707006</v>
      </c>
      <c r="N184" s="495" t="s">
        <v>599</v>
      </c>
      <c r="O184" s="477">
        <v>44189</v>
      </c>
      <c r="P184" s="98"/>
      <c r="Q184" s="444"/>
      <c r="R184" s="552" t="s">
        <v>602</v>
      </c>
      <c r="S184" s="438"/>
      <c r="T184" s="438"/>
      <c r="U184" s="438"/>
      <c r="V184" s="438"/>
      <c r="W184" s="438"/>
      <c r="X184" s="438"/>
      <c r="Y184" s="438"/>
      <c r="Z184" s="438"/>
    </row>
    <row r="185" spans="1:34" s="393" customFormat="1" ht="14.25">
      <c r="A185" s="507">
        <v>2</v>
      </c>
      <c r="B185" s="508">
        <v>44173</v>
      </c>
      <c r="C185" s="601"/>
      <c r="D185" s="602" t="s">
        <v>440</v>
      </c>
      <c r="E185" s="511" t="s">
        <v>600</v>
      </c>
      <c r="F185" s="493">
        <v>301</v>
      </c>
      <c r="G185" s="603">
        <v>265</v>
      </c>
      <c r="H185" s="493">
        <v>329</v>
      </c>
      <c r="I185" s="512" t="s">
        <v>3705</v>
      </c>
      <c r="J185" s="598" t="s">
        <v>3746</v>
      </c>
      <c r="K185" s="598">
        <f t="shared" ref="K185" si="198">H185-F185</f>
        <v>28</v>
      </c>
      <c r="L185" s="475">
        <f t="shared" ref="L185" si="199">(F185*-0.8)/100</f>
        <v>-2.4079999999999999</v>
      </c>
      <c r="M185" s="476">
        <f t="shared" ref="M185" si="200">(K185+L185)/F185</f>
        <v>8.502325581395348E-2</v>
      </c>
      <c r="N185" s="495" t="s">
        <v>599</v>
      </c>
      <c r="O185" s="477">
        <v>44183</v>
      </c>
      <c r="P185" s="98"/>
      <c r="Q185" s="444"/>
      <c r="R185" s="552" t="s">
        <v>602</v>
      </c>
      <c r="S185" s="438"/>
      <c r="T185" s="438"/>
      <c r="U185" s="438"/>
      <c r="V185" s="438"/>
      <c r="W185" s="438"/>
      <c r="X185" s="438"/>
      <c r="Y185" s="438"/>
      <c r="Z185" s="438"/>
    </row>
    <row r="186" spans="1:34" s="8" customFormat="1">
      <c r="A186" s="388"/>
      <c r="B186" s="389"/>
      <c r="C186" s="390"/>
      <c r="D186" s="391"/>
      <c r="E186" s="424"/>
      <c r="F186" s="424"/>
      <c r="G186" s="550"/>
      <c r="H186" s="550"/>
      <c r="I186" s="424"/>
      <c r="J186" s="551"/>
      <c r="K186" s="546"/>
      <c r="L186" s="547"/>
      <c r="M186" s="548"/>
      <c r="N186" s="549"/>
      <c r="O186" s="392"/>
      <c r="P186" s="123"/>
      <c r="Q186"/>
      <c r="R186" s="94"/>
      <c r="T186" s="57"/>
      <c r="U186" s="57"/>
      <c r="V186" s="57"/>
      <c r="W186" s="57"/>
      <c r="X186" s="57"/>
      <c r="Y186" s="57"/>
      <c r="Z186" s="57"/>
    </row>
    <row r="187" spans="1:34">
      <c r="A187" s="23" t="s">
        <v>603</v>
      </c>
      <c r="B187" s="23"/>
      <c r="C187" s="23"/>
      <c r="D187" s="23"/>
      <c r="E187" s="5"/>
      <c r="F187" s="30" t="s">
        <v>605</v>
      </c>
      <c r="G187" s="82"/>
      <c r="H187" s="82"/>
      <c r="I187" s="38"/>
      <c r="J187" s="85"/>
      <c r="K187" s="83"/>
      <c r="L187" s="84"/>
      <c r="M187" s="85"/>
      <c r="N187" s="86"/>
      <c r="O187" s="124"/>
      <c r="P187" s="11"/>
      <c r="Q187" s="16"/>
      <c r="R187" s="96"/>
      <c r="S187" s="16"/>
      <c r="T187" s="16"/>
      <c r="U187" s="16"/>
      <c r="V187" s="16"/>
      <c r="W187" s="16"/>
      <c r="X187" s="16"/>
      <c r="Y187" s="16"/>
    </row>
    <row r="188" spans="1:34">
      <c r="A188" s="29" t="s">
        <v>604</v>
      </c>
      <c r="B188" s="23"/>
      <c r="C188" s="23"/>
      <c r="D188" s="23"/>
      <c r="E188" s="32"/>
      <c r="F188" s="30" t="s">
        <v>607</v>
      </c>
      <c r="G188" s="12"/>
      <c r="H188" s="12"/>
      <c r="I188" s="12"/>
      <c r="J188" s="53"/>
      <c r="K188" s="12"/>
      <c r="L188" s="12"/>
      <c r="M188" s="12"/>
      <c r="N188" s="11"/>
      <c r="O188" s="53"/>
      <c r="Q188" s="7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34">
      <c r="A189" s="29"/>
      <c r="B189" s="23"/>
      <c r="C189" s="23"/>
      <c r="D189" s="23"/>
      <c r="E189" s="32"/>
      <c r="F189" s="30"/>
      <c r="G189" s="12"/>
      <c r="H189" s="12"/>
      <c r="I189" s="12"/>
      <c r="J189" s="53"/>
      <c r="K189" s="12"/>
      <c r="L189" s="12"/>
      <c r="M189" s="12"/>
      <c r="N189" s="11"/>
      <c r="O189" s="53"/>
      <c r="Q189" s="7"/>
      <c r="R189" s="82"/>
      <c r="S189" s="16"/>
      <c r="T189" s="16"/>
      <c r="U189" s="16"/>
      <c r="V189" s="16"/>
      <c r="W189" s="16"/>
      <c r="X189" s="16"/>
      <c r="Y189" s="16"/>
      <c r="Z189" s="16"/>
    </row>
    <row r="190" spans="1:34" ht="15">
      <c r="A190" s="11"/>
      <c r="B190" s="33" t="s">
        <v>3635</v>
      </c>
      <c r="C190" s="33"/>
      <c r="D190" s="33"/>
      <c r="E190" s="33"/>
      <c r="F190" s="34"/>
      <c r="G190" s="32"/>
      <c r="H190" s="32"/>
      <c r="I190" s="73"/>
      <c r="J190" s="74"/>
      <c r="K190" s="75"/>
      <c r="L190" s="419"/>
      <c r="M190" s="12"/>
      <c r="N190" s="11"/>
      <c r="O190" s="53"/>
      <c r="Q190" s="7"/>
      <c r="R190" s="82"/>
      <c r="S190" s="16"/>
      <c r="T190" s="16"/>
      <c r="U190" s="16"/>
      <c r="V190" s="16"/>
      <c r="W190" s="16"/>
      <c r="X190" s="16"/>
      <c r="Y190" s="16"/>
      <c r="Z190" s="16"/>
    </row>
    <row r="191" spans="1:34" ht="38.25">
      <c r="A191" s="20" t="s">
        <v>16</v>
      </c>
      <c r="B191" s="21" t="s">
        <v>575</v>
      </c>
      <c r="C191" s="21"/>
      <c r="D191" s="22" t="s">
        <v>588</v>
      </c>
      <c r="E191" s="21" t="s">
        <v>589</v>
      </c>
      <c r="F191" s="21" t="s">
        <v>590</v>
      </c>
      <c r="G191" s="21" t="s">
        <v>609</v>
      </c>
      <c r="H191" s="21" t="s">
        <v>592</v>
      </c>
      <c r="I191" s="21" t="s">
        <v>593</v>
      </c>
      <c r="J191" s="76" t="s">
        <v>594</v>
      </c>
      <c r="K191" s="62" t="s">
        <v>610</v>
      </c>
      <c r="L191" s="77" t="s">
        <v>611</v>
      </c>
      <c r="M191" s="21" t="s">
        <v>612</v>
      </c>
      <c r="N191" s="420" t="s">
        <v>3630</v>
      </c>
      <c r="O191" s="63" t="s">
        <v>3629</v>
      </c>
      <c r="P191" s="21" t="s">
        <v>597</v>
      </c>
      <c r="Q191" s="78" t="s">
        <v>598</v>
      </c>
      <c r="R191" s="82"/>
      <c r="S191" s="16"/>
      <c r="T191" s="16"/>
      <c r="U191" s="16"/>
      <c r="V191" s="16"/>
      <c r="W191" s="16"/>
      <c r="X191" s="16"/>
      <c r="Y191" s="16"/>
      <c r="Z191" s="16"/>
    </row>
    <row r="192" spans="1:34" ht="14.25">
      <c r="A192" s="382"/>
      <c r="B192" s="397"/>
      <c r="C192" s="401"/>
      <c r="D192" s="411"/>
      <c r="E192" s="402"/>
      <c r="F192" s="431"/>
      <c r="G192" s="409"/>
      <c r="H192" s="402"/>
      <c r="I192" s="399"/>
      <c r="J192" s="442"/>
      <c r="K192" s="442"/>
      <c r="L192" s="443"/>
      <c r="M192" s="441"/>
      <c r="N192" s="443"/>
      <c r="O192" s="430"/>
      <c r="P192" s="403"/>
      <c r="Q192" s="421"/>
      <c r="R192" s="439"/>
      <c r="S192" s="429"/>
      <c r="T192" s="16"/>
      <c r="U192" s="438"/>
      <c r="V192" s="438"/>
      <c r="W192" s="438"/>
      <c r="X192" s="438"/>
      <c r="Y192" s="438"/>
      <c r="Z192" s="438"/>
      <c r="AA192" s="393"/>
      <c r="AB192" s="393"/>
      <c r="AC192" s="393"/>
    </row>
    <row r="193" spans="1:29" ht="14.25">
      <c r="A193" s="382"/>
      <c r="B193" s="397"/>
      <c r="C193" s="401"/>
      <c r="D193" s="411"/>
      <c r="E193" s="402"/>
      <c r="F193" s="431"/>
      <c r="G193" s="409"/>
      <c r="H193" s="402"/>
      <c r="I193" s="399"/>
      <c r="J193" s="442"/>
      <c r="K193" s="442"/>
      <c r="L193" s="443"/>
      <c r="M193" s="441"/>
      <c r="N193" s="443"/>
      <c r="O193" s="430"/>
      <c r="P193" s="403"/>
      <c r="Q193" s="421"/>
      <c r="R193" s="439"/>
      <c r="S193" s="429"/>
      <c r="T193" s="16"/>
      <c r="U193" s="438"/>
      <c r="V193" s="438"/>
      <c r="W193" s="438"/>
      <c r="X193" s="438"/>
      <c r="Y193" s="438"/>
      <c r="Z193" s="438"/>
      <c r="AA193" s="393"/>
      <c r="AB193" s="393"/>
      <c r="AC193" s="393"/>
    </row>
    <row r="194" spans="1:29" s="393" customFormat="1" ht="14.25">
      <c r="A194" s="382"/>
      <c r="B194" s="397"/>
      <c r="C194" s="401"/>
      <c r="D194" s="411"/>
      <c r="E194" s="402"/>
      <c r="F194" s="431"/>
      <c r="G194" s="409"/>
      <c r="H194" s="402"/>
      <c r="I194" s="399"/>
      <c r="J194" s="442"/>
      <c r="K194" s="442"/>
      <c r="L194" s="443"/>
      <c r="M194" s="441"/>
      <c r="N194" s="443"/>
      <c r="O194" s="430"/>
      <c r="P194" s="403"/>
      <c r="Q194" s="421"/>
      <c r="R194" s="436"/>
      <c r="S194" s="438"/>
      <c r="T194" s="438"/>
      <c r="U194" s="438"/>
      <c r="V194" s="438"/>
      <c r="W194" s="438"/>
      <c r="X194" s="438"/>
      <c r="Y194" s="438"/>
      <c r="Z194" s="438"/>
    </row>
    <row r="195" spans="1:29" s="393" customFormat="1" ht="14.25">
      <c r="A195" s="382"/>
      <c r="B195" s="397"/>
      <c r="C195" s="401"/>
      <c r="D195" s="411"/>
      <c r="E195" s="402"/>
      <c r="F195" s="442"/>
      <c r="G195" s="415"/>
      <c r="H195" s="402"/>
      <c r="I195" s="399"/>
      <c r="J195" s="442"/>
      <c r="K195" s="442"/>
      <c r="L195" s="443"/>
      <c r="M195" s="441"/>
      <c r="N195" s="443"/>
      <c r="O195" s="430"/>
      <c r="P195" s="403"/>
      <c r="Q195" s="421"/>
      <c r="R195" s="436"/>
      <c r="S195" s="438"/>
      <c r="T195" s="438"/>
      <c r="U195" s="438"/>
      <c r="V195" s="438"/>
      <c r="W195" s="438"/>
      <c r="X195" s="438"/>
      <c r="Y195" s="438"/>
      <c r="Z195" s="438"/>
    </row>
    <row r="196" spans="1:29" s="393" customFormat="1" ht="14.25">
      <c r="A196" s="382"/>
      <c r="B196" s="397"/>
      <c r="C196" s="401"/>
      <c r="D196" s="411"/>
      <c r="E196" s="402"/>
      <c r="F196" s="442"/>
      <c r="G196" s="415"/>
      <c r="H196" s="402"/>
      <c r="I196" s="399"/>
      <c r="J196" s="442"/>
      <c r="K196" s="442"/>
      <c r="L196" s="443"/>
      <c r="M196" s="441"/>
      <c r="N196" s="443"/>
      <c r="O196" s="430"/>
      <c r="P196" s="403"/>
      <c r="Q196" s="421"/>
      <c r="R196" s="436"/>
      <c r="S196" s="438"/>
      <c r="T196" s="438"/>
      <c r="U196" s="438"/>
      <c r="V196" s="438"/>
      <c r="W196" s="438"/>
      <c r="X196" s="438"/>
      <c r="Y196" s="438"/>
      <c r="Z196" s="438"/>
    </row>
    <row r="197" spans="1:29" s="393" customFormat="1" ht="14.25">
      <c r="A197" s="382"/>
      <c r="B197" s="397"/>
      <c r="C197" s="401"/>
      <c r="D197" s="411"/>
      <c r="E197" s="402"/>
      <c r="F197" s="431"/>
      <c r="G197" s="409"/>
      <c r="H197" s="402"/>
      <c r="I197" s="399"/>
      <c r="J197" s="442"/>
      <c r="K197" s="433"/>
      <c r="L197" s="443"/>
      <c r="M197" s="441"/>
      <c r="N197" s="443"/>
      <c r="O197" s="430"/>
      <c r="P197" s="435"/>
      <c r="Q197" s="421"/>
      <c r="R197" s="436"/>
      <c r="S197" s="438"/>
      <c r="T197" s="438"/>
      <c r="U197" s="438"/>
      <c r="V197" s="438"/>
      <c r="W197" s="438"/>
      <c r="X197" s="438"/>
      <c r="Y197" s="438"/>
      <c r="Z197" s="438"/>
    </row>
    <row r="198" spans="1:29" s="393" customFormat="1" ht="14.25">
      <c r="A198" s="382"/>
      <c r="B198" s="397"/>
      <c r="C198" s="401"/>
      <c r="D198" s="411"/>
      <c r="E198" s="402"/>
      <c r="F198" s="431"/>
      <c r="G198" s="409"/>
      <c r="H198" s="402"/>
      <c r="I198" s="399"/>
      <c r="J198" s="433"/>
      <c r="K198" s="433"/>
      <c r="L198" s="433"/>
      <c r="M198" s="433"/>
      <c r="N198" s="434"/>
      <c r="O198" s="445"/>
      <c r="P198" s="435"/>
      <c r="Q198" s="421"/>
      <c r="R198" s="436"/>
      <c r="S198" s="438"/>
      <c r="T198" s="438"/>
      <c r="U198" s="438"/>
      <c r="V198" s="438"/>
      <c r="W198" s="438"/>
      <c r="X198" s="438"/>
      <c r="Y198" s="438"/>
      <c r="Z198" s="438"/>
    </row>
    <row r="199" spans="1:29" s="393" customFormat="1" ht="14.25">
      <c r="A199" s="382"/>
      <c r="B199" s="397"/>
      <c r="C199" s="401"/>
      <c r="D199" s="411"/>
      <c r="E199" s="402"/>
      <c r="F199" s="442"/>
      <c r="G199" s="415"/>
      <c r="H199" s="402"/>
      <c r="I199" s="399"/>
      <c r="J199" s="442"/>
      <c r="K199" s="442"/>
      <c r="L199" s="443"/>
      <c r="M199" s="441"/>
      <c r="N199" s="443"/>
      <c r="O199" s="430"/>
      <c r="P199" s="403"/>
      <c r="Q199" s="421"/>
      <c r="R199" s="439"/>
      <c r="S199" s="429"/>
      <c r="T199" s="438"/>
      <c r="U199" s="438"/>
      <c r="V199" s="438"/>
      <c r="W199" s="438"/>
      <c r="X199" s="438"/>
      <c r="Y199" s="438"/>
      <c r="Z199" s="438"/>
    </row>
    <row r="200" spans="1:29" s="393" customFormat="1" ht="14.25">
      <c r="A200" s="382"/>
      <c r="B200" s="397"/>
      <c r="C200" s="401"/>
      <c r="D200" s="411"/>
      <c r="E200" s="402"/>
      <c r="F200" s="431"/>
      <c r="G200" s="409"/>
      <c r="H200" s="402"/>
      <c r="I200" s="399"/>
      <c r="J200" s="376"/>
      <c r="K200" s="376"/>
      <c r="L200" s="376"/>
      <c r="M200" s="376"/>
      <c r="N200" s="432"/>
      <c r="O200" s="430"/>
      <c r="P200" s="404"/>
      <c r="Q200" s="421"/>
      <c r="R200" s="439"/>
      <c r="S200" s="429"/>
      <c r="T200" s="438"/>
      <c r="U200" s="438"/>
      <c r="V200" s="438"/>
      <c r="W200" s="438"/>
      <c r="X200" s="438"/>
      <c r="Y200" s="438"/>
      <c r="Z200" s="438"/>
    </row>
    <row r="201" spans="1:29">
      <c r="A201" s="29"/>
      <c r="B201" s="23"/>
      <c r="C201" s="23"/>
      <c r="D201" s="23"/>
      <c r="E201" s="32"/>
      <c r="F201" s="30"/>
      <c r="G201" s="12"/>
      <c r="H201" s="12"/>
      <c r="I201" s="12"/>
      <c r="J201" s="53"/>
      <c r="K201" s="12"/>
      <c r="L201" s="12"/>
      <c r="M201" s="12"/>
      <c r="N201" s="11"/>
      <c r="O201" s="53"/>
      <c r="P201" s="7"/>
      <c r="Q201" s="11"/>
      <c r="R201" s="141"/>
      <c r="S201" s="16"/>
      <c r="T201" s="16"/>
      <c r="U201" s="16"/>
      <c r="V201" s="16"/>
      <c r="W201" s="16"/>
      <c r="X201" s="16"/>
      <c r="Y201" s="16"/>
      <c r="Z201" s="16"/>
    </row>
    <row r="202" spans="1:29">
      <c r="A202" s="29"/>
      <c r="B202" s="23"/>
      <c r="C202" s="23"/>
      <c r="D202" s="23"/>
      <c r="E202" s="32"/>
      <c r="F202" s="30"/>
      <c r="G202" s="41"/>
      <c r="H202" s="42"/>
      <c r="I202" s="82"/>
      <c r="J202" s="17"/>
      <c r="K202" s="83"/>
      <c r="L202" s="84"/>
      <c r="M202" s="85"/>
      <c r="N202" s="86"/>
      <c r="O202" s="87"/>
      <c r="P202" s="11"/>
      <c r="Q202" s="16"/>
      <c r="R202" s="141"/>
      <c r="S202" s="16"/>
      <c r="T202" s="16"/>
      <c r="U202" s="16"/>
      <c r="V202" s="16"/>
      <c r="W202" s="16"/>
      <c r="X202" s="16"/>
      <c r="Y202" s="16"/>
      <c r="Z202" s="16"/>
    </row>
    <row r="203" spans="1:29">
      <c r="A203" s="37"/>
      <c r="B203" s="45"/>
      <c r="C203" s="102"/>
      <c r="D203" s="6"/>
      <c r="E203" s="38"/>
      <c r="F203" s="82"/>
      <c r="G203" s="41"/>
      <c r="H203" s="42"/>
      <c r="I203" s="82"/>
      <c r="J203" s="17"/>
      <c r="K203" s="83"/>
      <c r="L203" s="84"/>
      <c r="M203" s="85"/>
      <c r="N203" s="86"/>
      <c r="O203" s="87"/>
      <c r="P203" s="11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9" ht="15">
      <c r="A204" s="5"/>
      <c r="B204" s="103" t="s">
        <v>619</v>
      </c>
      <c r="C204" s="103"/>
      <c r="D204" s="103"/>
      <c r="E204" s="103"/>
      <c r="F204" s="17"/>
      <c r="G204" s="17"/>
      <c r="H204" s="104"/>
      <c r="I204" s="17"/>
      <c r="J204" s="74"/>
      <c r="K204" s="75"/>
      <c r="L204" s="17"/>
      <c r="M204" s="17"/>
      <c r="N204" s="16"/>
      <c r="O204" s="98"/>
      <c r="P204" s="11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9" ht="38.25">
      <c r="A205" s="20" t="s">
        <v>16</v>
      </c>
      <c r="B205" s="21" t="s">
        <v>575</v>
      </c>
      <c r="C205" s="21"/>
      <c r="D205" s="22" t="s">
        <v>588</v>
      </c>
      <c r="E205" s="21" t="s">
        <v>589</v>
      </c>
      <c r="F205" s="21" t="s">
        <v>590</v>
      </c>
      <c r="G205" s="21" t="s">
        <v>620</v>
      </c>
      <c r="H205" s="21" t="s">
        <v>621</v>
      </c>
      <c r="I205" s="21" t="s">
        <v>593</v>
      </c>
      <c r="J205" s="61" t="s">
        <v>594</v>
      </c>
      <c r="K205" s="21" t="s">
        <v>595</v>
      </c>
      <c r="L205" s="21" t="s">
        <v>596</v>
      </c>
      <c r="M205" s="21" t="s">
        <v>597</v>
      </c>
      <c r="N205" s="22" t="s">
        <v>598</v>
      </c>
      <c r="O205" s="98"/>
      <c r="P205" s="11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9">
      <c r="A206" s="202">
        <v>1</v>
      </c>
      <c r="B206" s="105">
        <v>41579</v>
      </c>
      <c r="C206" s="105"/>
      <c r="D206" s="106" t="s">
        <v>622</v>
      </c>
      <c r="E206" s="107" t="s">
        <v>623</v>
      </c>
      <c r="F206" s="108">
        <v>82</v>
      </c>
      <c r="G206" s="107" t="s">
        <v>624</v>
      </c>
      <c r="H206" s="107">
        <v>100</v>
      </c>
      <c r="I206" s="125">
        <v>100</v>
      </c>
      <c r="J206" s="126" t="s">
        <v>625</v>
      </c>
      <c r="K206" s="127">
        <f t="shared" ref="K206:K237" si="201">H206-F206</f>
        <v>18</v>
      </c>
      <c r="L206" s="128">
        <f t="shared" ref="L206:L237" si="202">K206/F206</f>
        <v>0.21951219512195122</v>
      </c>
      <c r="M206" s="129" t="s">
        <v>599</v>
      </c>
      <c r="N206" s="130">
        <v>42657</v>
      </c>
      <c r="O206" s="5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9">
      <c r="A207" s="202">
        <v>2</v>
      </c>
      <c r="B207" s="105">
        <v>41794</v>
      </c>
      <c r="C207" s="105"/>
      <c r="D207" s="106" t="s">
        <v>626</v>
      </c>
      <c r="E207" s="107" t="s">
        <v>600</v>
      </c>
      <c r="F207" s="108">
        <v>257</v>
      </c>
      <c r="G207" s="107" t="s">
        <v>624</v>
      </c>
      <c r="H207" s="107">
        <v>300</v>
      </c>
      <c r="I207" s="125">
        <v>300</v>
      </c>
      <c r="J207" s="126" t="s">
        <v>625</v>
      </c>
      <c r="K207" s="127">
        <f t="shared" si="201"/>
        <v>43</v>
      </c>
      <c r="L207" s="128">
        <f t="shared" si="202"/>
        <v>0.16731517509727625</v>
      </c>
      <c r="M207" s="129" t="s">
        <v>599</v>
      </c>
      <c r="N207" s="130">
        <v>41822</v>
      </c>
      <c r="O207" s="5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9">
      <c r="A208" s="202">
        <v>3</v>
      </c>
      <c r="B208" s="105">
        <v>41828</v>
      </c>
      <c r="C208" s="105"/>
      <c r="D208" s="106" t="s">
        <v>627</v>
      </c>
      <c r="E208" s="107" t="s">
        <v>600</v>
      </c>
      <c r="F208" s="108">
        <v>393</v>
      </c>
      <c r="G208" s="107" t="s">
        <v>624</v>
      </c>
      <c r="H208" s="107">
        <v>468</v>
      </c>
      <c r="I208" s="125">
        <v>468</v>
      </c>
      <c r="J208" s="126" t="s">
        <v>625</v>
      </c>
      <c r="K208" s="127">
        <f t="shared" si="201"/>
        <v>75</v>
      </c>
      <c r="L208" s="128">
        <f t="shared" si="202"/>
        <v>0.19083969465648856</v>
      </c>
      <c r="M208" s="129" t="s">
        <v>599</v>
      </c>
      <c r="N208" s="130">
        <v>41863</v>
      </c>
      <c r="O208" s="5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</v>
      </c>
      <c r="B209" s="105">
        <v>41857</v>
      </c>
      <c r="C209" s="105"/>
      <c r="D209" s="106" t="s">
        <v>628</v>
      </c>
      <c r="E209" s="107" t="s">
        <v>600</v>
      </c>
      <c r="F209" s="108">
        <v>205</v>
      </c>
      <c r="G209" s="107" t="s">
        <v>624</v>
      </c>
      <c r="H209" s="107">
        <v>275</v>
      </c>
      <c r="I209" s="125">
        <v>250</v>
      </c>
      <c r="J209" s="126" t="s">
        <v>625</v>
      </c>
      <c r="K209" s="127">
        <f t="shared" si="201"/>
        <v>70</v>
      </c>
      <c r="L209" s="128">
        <f t="shared" si="202"/>
        <v>0.34146341463414637</v>
      </c>
      <c r="M209" s="129" t="s">
        <v>599</v>
      </c>
      <c r="N209" s="130">
        <v>41962</v>
      </c>
      <c r="O209" s="5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</v>
      </c>
      <c r="B210" s="105">
        <v>41886</v>
      </c>
      <c r="C210" s="105"/>
      <c r="D210" s="106" t="s">
        <v>629</v>
      </c>
      <c r="E210" s="107" t="s">
        <v>600</v>
      </c>
      <c r="F210" s="108">
        <v>162</v>
      </c>
      <c r="G210" s="107" t="s">
        <v>624</v>
      </c>
      <c r="H210" s="107">
        <v>190</v>
      </c>
      <c r="I210" s="125">
        <v>190</v>
      </c>
      <c r="J210" s="126" t="s">
        <v>625</v>
      </c>
      <c r="K210" s="127">
        <f t="shared" si="201"/>
        <v>28</v>
      </c>
      <c r="L210" s="128">
        <f t="shared" si="202"/>
        <v>0.1728395061728395</v>
      </c>
      <c r="M210" s="129" t="s">
        <v>599</v>
      </c>
      <c r="N210" s="130">
        <v>42006</v>
      </c>
      <c r="O210" s="5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6</v>
      </c>
      <c r="B211" s="105">
        <v>41886</v>
      </c>
      <c r="C211" s="105"/>
      <c r="D211" s="106" t="s">
        <v>630</v>
      </c>
      <c r="E211" s="107" t="s">
        <v>600</v>
      </c>
      <c r="F211" s="108">
        <v>75</v>
      </c>
      <c r="G211" s="107" t="s">
        <v>624</v>
      </c>
      <c r="H211" s="107">
        <v>91.5</v>
      </c>
      <c r="I211" s="125" t="s">
        <v>631</v>
      </c>
      <c r="J211" s="126" t="s">
        <v>632</v>
      </c>
      <c r="K211" s="127">
        <f t="shared" si="201"/>
        <v>16.5</v>
      </c>
      <c r="L211" s="128">
        <f t="shared" si="202"/>
        <v>0.22</v>
      </c>
      <c r="M211" s="129" t="s">
        <v>599</v>
      </c>
      <c r="N211" s="130">
        <v>41954</v>
      </c>
      <c r="O211" s="5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7</v>
      </c>
      <c r="B212" s="105">
        <v>41913</v>
      </c>
      <c r="C212" s="105"/>
      <c r="D212" s="106" t="s">
        <v>633</v>
      </c>
      <c r="E212" s="107" t="s">
        <v>600</v>
      </c>
      <c r="F212" s="108">
        <v>850</v>
      </c>
      <c r="G212" s="107" t="s">
        <v>624</v>
      </c>
      <c r="H212" s="107">
        <v>982.5</v>
      </c>
      <c r="I212" s="125">
        <v>1050</v>
      </c>
      <c r="J212" s="126" t="s">
        <v>634</v>
      </c>
      <c r="K212" s="127">
        <f t="shared" si="201"/>
        <v>132.5</v>
      </c>
      <c r="L212" s="128">
        <f t="shared" si="202"/>
        <v>0.15588235294117647</v>
      </c>
      <c r="M212" s="129" t="s">
        <v>599</v>
      </c>
      <c r="N212" s="130">
        <v>42039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8</v>
      </c>
      <c r="B213" s="105">
        <v>41913</v>
      </c>
      <c r="C213" s="105"/>
      <c r="D213" s="106" t="s">
        <v>635</v>
      </c>
      <c r="E213" s="107" t="s">
        <v>600</v>
      </c>
      <c r="F213" s="108">
        <v>475</v>
      </c>
      <c r="G213" s="107" t="s">
        <v>624</v>
      </c>
      <c r="H213" s="107">
        <v>515</v>
      </c>
      <c r="I213" s="125">
        <v>600</v>
      </c>
      <c r="J213" s="126" t="s">
        <v>636</v>
      </c>
      <c r="K213" s="127">
        <f t="shared" si="201"/>
        <v>40</v>
      </c>
      <c r="L213" s="128">
        <f t="shared" si="202"/>
        <v>8.4210526315789472E-2</v>
      </c>
      <c r="M213" s="129" t="s">
        <v>599</v>
      </c>
      <c r="N213" s="130">
        <v>41939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9</v>
      </c>
      <c r="B214" s="105">
        <v>41913</v>
      </c>
      <c r="C214" s="105"/>
      <c r="D214" s="106" t="s">
        <v>637</v>
      </c>
      <c r="E214" s="107" t="s">
        <v>600</v>
      </c>
      <c r="F214" s="108">
        <v>86</v>
      </c>
      <c r="G214" s="107" t="s">
        <v>624</v>
      </c>
      <c r="H214" s="107">
        <v>99</v>
      </c>
      <c r="I214" s="125">
        <v>140</v>
      </c>
      <c r="J214" s="126" t="s">
        <v>638</v>
      </c>
      <c r="K214" s="127">
        <f t="shared" si="201"/>
        <v>13</v>
      </c>
      <c r="L214" s="128">
        <f t="shared" si="202"/>
        <v>0.15116279069767441</v>
      </c>
      <c r="M214" s="129" t="s">
        <v>599</v>
      </c>
      <c r="N214" s="130">
        <v>41939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10</v>
      </c>
      <c r="B215" s="105">
        <v>41926</v>
      </c>
      <c r="C215" s="105"/>
      <c r="D215" s="106" t="s">
        <v>639</v>
      </c>
      <c r="E215" s="107" t="s">
        <v>600</v>
      </c>
      <c r="F215" s="108">
        <v>496.6</v>
      </c>
      <c r="G215" s="107" t="s">
        <v>624</v>
      </c>
      <c r="H215" s="107">
        <v>621</v>
      </c>
      <c r="I215" s="125">
        <v>580</v>
      </c>
      <c r="J215" s="126" t="s">
        <v>625</v>
      </c>
      <c r="K215" s="127">
        <f t="shared" si="201"/>
        <v>124.39999999999998</v>
      </c>
      <c r="L215" s="128">
        <f t="shared" si="202"/>
        <v>0.25050342327829234</v>
      </c>
      <c r="M215" s="129" t="s">
        <v>599</v>
      </c>
      <c r="N215" s="130">
        <v>42605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11</v>
      </c>
      <c r="B216" s="105">
        <v>41926</v>
      </c>
      <c r="C216" s="105"/>
      <c r="D216" s="106" t="s">
        <v>640</v>
      </c>
      <c r="E216" s="107" t="s">
        <v>600</v>
      </c>
      <c r="F216" s="108">
        <v>2481.9</v>
      </c>
      <c r="G216" s="107" t="s">
        <v>624</v>
      </c>
      <c r="H216" s="107">
        <v>2840</v>
      </c>
      <c r="I216" s="125">
        <v>2870</v>
      </c>
      <c r="J216" s="126" t="s">
        <v>641</v>
      </c>
      <c r="K216" s="127">
        <f t="shared" si="201"/>
        <v>358.09999999999991</v>
      </c>
      <c r="L216" s="128">
        <f t="shared" si="202"/>
        <v>0.14428462065353154</v>
      </c>
      <c r="M216" s="129" t="s">
        <v>599</v>
      </c>
      <c r="N216" s="130">
        <v>42017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12</v>
      </c>
      <c r="B217" s="105">
        <v>41928</v>
      </c>
      <c r="C217" s="105"/>
      <c r="D217" s="106" t="s">
        <v>642</v>
      </c>
      <c r="E217" s="107" t="s">
        <v>600</v>
      </c>
      <c r="F217" s="108">
        <v>84.5</v>
      </c>
      <c r="G217" s="107" t="s">
        <v>624</v>
      </c>
      <c r="H217" s="107">
        <v>93</v>
      </c>
      <c r="I217" s="125">
        <v>110</v>
      </c>
      <c r="J217" s="126" t="s">
        <v>643</v>
      </c>
      <c r="K217" s="127">
        <f t="shared" si="201"/>
        <v>8.5</v>
      </c>
      <c r="L217" s="128">
        <f t="shared" si="202"/>
        <v>0.10059171597633136</v>
      </c>
      <c r="M217" s="129" t="s">
        <v>599</v>
      </c>
      <c r="N217" s="130">
        <v>41939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13</v>
      </c>
      <c r="B218" s="105">
        <v>41928</v>
      </c>
      <c r="C218" s="105"/>
      <c r="D218" s="106" t="s">
        <v>644</v>
      </c>
      <c r="E218" s="107" t="s">
        <v>600</v>
      </c>
      <c r="F218" s="108">
        <v>401</v>
      </c>
      <c r="G218" s="107" t="s">
        <v>624</v>
      </c>
      <c r="H218" s="107">
        <v>428</v>
      </c>
      <c r="I218" s="125">
        <v>450</v>
      </c>
      <c r="J218" s="126" t="s">
        <v>645</v>
      </c>
      <c r="K218" s="127">
        <f t="shared" si="201"/>
        <v>27</v>
      </c>
      <c r="L218" s="128">
        <f t="shared" si="202"/>
        <v>6.7331670822942641E-2</v>
      </c>
      <c r="M218" s="129" t="s">
        <v>599</v>
      </c>
      <c r="N218" s="130">
        <v>42020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14</v>
      </c>
      <c r="B219" s="105">
        <v>41928</v>
      </c>
      <c r="C219" s="105"/>
      <c r="D219" s="106" t="s">
        <v>646</v>
      </c>
      <c r="E219" s="107" t="s">
        <v>600</v>
      </c>
      <c r="F219" s="108">
        <v>101</v>
      </c>
      <c r="G219" s="107" t="s">
        <v>624</v>
      </c>
      <c r="H219" s="107">
        <v>112</v>
      </c>
      <c r="I219" s="125">
        <v>120</v>
      </c>
      <c r="J219" s="126" t="s">
        <v>647</v>
      </c>
      <c r="K219" s="127">
        <f t="shared" si="201"/>
        <v>11</v>
      </c>
      <c r="L219" s="128">
        <f t="shared" si="202"/>
        <v>0.10891089108910891</v>
      </c>
      <c r="M219" s="129" t="s">
        <v>599</v>
      </c>
      <c r="N219" s="130">
        <v>41939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15</v>
      </c>
      <c r="B220" s="105">
        <v>41954</v>
      </c>
      <c r="C220" s="105"/>
      <c r="D220" s="106" t="s">
        <v>648</v>
      </c>
      <c r="E220" s="107" t="s">
        <v>600</v>
      </c>
      <c r="F220" s="108">
        <v>59</v>
      </c>
      <c r="G220" s="107" t="s">
        <v>624</v>
      </c>
      <c r="H220" s="107">
        <v>76</v>
      </c>
      <c r="I220" s="125">
        <v>76</v>
      </c>
      <c r="J220" s="126" t="s">
        <v>625</v>
      </c>
      <c r="K220" s="127">
        <f t="shared" si="201"/>
        <v>17</v>
      </c>
      <c r="L220" s="128">
        <f t="shared" si="202"/>
        <v>0.28813559322033899</v>
      </c>
      <c r="M220" s="129" t="s">
        <v>599</v>
      </c>
      <c r="N220" s="130">
        <v>43032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16</v>
      </c>
      <c r="B221" s="105">
        <v>41954</v>
      </c>
      <c r="C221" s="105"/>
      <c r="D221" s="106" t="s">
        <v>637</v>
      </c>
      <c r="E221" s="107" t="s">
        <v>600</v>
      </c>
      <c r="F221" s="108">
        <v>99</v>
      </c>
      <c r="G221" s="107" t="s">
        <v>624</v>
      </c>
      <c r="H221" s="107">
        <v>120</v>
      </c>
      <c r="I221" s="125">
        <v>120</v>
      </c>
      <c r="J221" s="126" t="s">
        <v>649</v>
      </c>
      <c r="K221" s="127">
        <f t="shared" si="201"/>
        <v>21</v>
      </c>
      <c r="L221" s="128">
        <f t="shared" si="202"/>
        <v>0.21212121212121213</v>
      </c>
      <c r="M221" s="129" t="s">
        <v>599</v>
      </c>
      <c r="N221" s="130">
        <v>41960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17</v>
      </c>
      <c r="B222" s="105">
        <v>41956</v>
      </c>
      <c r="C222" s="105"/>
      <c r="D222" s="106" t="s">
        <v>650</v>
      </c>
      <c r="E222" s="107" t="s">
        <v>600</v>
      </c>
      <c r="F222" s="108">
        <v>22</v>
      </c>
      <c r="G222" s="107" t="s">
        <v>624</v>
      </c>
      <c r="H222" s="107">
        <v>33.549999999999997</v>
      </c>
      <c r="I222" s="125">
        <v>32</v>
      </c>
      <c r="J222" s="126" t="s">
        <v>651</v>
      </c>
      <c r="K222" s="127">
        <f t="shared" si="201"/>
        <v>11.549999999999997</v>
      </c>
      <c r="L222" s="128">
        <f t="shared" si="202"/>
        <v>0.52499999999999991</v>
      </c>
      <c r="M222" s="129" t="s">
        <v>599</v>
      </c>
      <c r="N222" s="130">
        <v>42188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18</v>
      </c>
      <c r="B223" s="105">
        <v>41976</v>
      </c>
      <c r="C223" s="105"/>
      <c r="D223" s="106" t="s">
        <v>652</v>
      </c>
      <c r="E223" s="107" t="s">
        <v>600</v>
      </c>
      <c r="F223" s="108">
        <v>440</v>
      </c>
      <c r="G223" s="107" t="s">
        <v>624</v>
      </c>
      <c r="H223" s="107">
        <v>520</v>
      </c>
      <c r="I223" s="125">
        <v>520</v>
      </c>
      <c r="J223" s="126" t="s">
        <v>653</v>
      </c>
      <c r="K223" s="127">
        <f t="shared" si="201"/>
        <v>80</v>
      </c>
      <c r="L223" s="128">
        <f t="shared" si="202"/>
        <v>0.18181818181818182</v>
      </c>
      <c r="M223" s="129" t="s">
        <v>599</v>
      </c>
      <c r="N223" s="130">
        <v>42208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19</v>
      </c>
      <c r="B224" s="105">
        <v>41976</v>
      </c>
      <c r="C224" s="105"/>
      <c r="D224" s="106" t="s">
        <v>654</v>
      </c>
      <c r="E224" s="107" t="s">
        <v>600</v>
      </c>
      <c r="F224" s="108">
        <v>360</v>
      </c>
      <c r="G224" s="107" t="s">
        <v>624</v>
      </c>
      <c r="H224" s="107">
        <v>427</v>
      </c>
      <c r="I224" s="125">
        <v>425</v>
      </c>
      <c r="J224" s="126" t="s">
        <v>655</v>
      </c>
      <c r="K224" s="127">
        <f t="shared" si="201"/>
        <v>67</v>
      </c>
      <c r="L224" s="128">
        <f t="shared" si="202"/>
        <v>0.18611111111111112</v>
      </c>
      <c r="M224" s="129" t="s">
        <v>599</v>
      </c>
      <c r="N224" s="130">
        <v>42058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20</v>
      </c>
      <c r="B225" s="105">
        <v>42012</v>
      </c>
      <c r="C225" s="105"/>
      <c r="D225" s="106" t="s">
        <v>656</v>
      </c>
      <c r="E225" s="107" t="s">
        <v>600</v>
      </c>
      <c r="F225" s="108">
        <v>360</v>
      </c>
      <c r="G225" s="107" t="s">
        <v>624</v>
      </c>
      <c r="H225" s="107">
        <v>455</v>
      </c>
      <c r="I225" s="125">
        <v>420</v>
      </c>
      <c r="J225" s="126" t="s">
        <v>657</v>
      </c>
      <c r="K225" s="127">
        <f t="shared" si="201"/>
        <v>95</v>
      </c>
      <c r="L225" s="128">
        <f t="shared" si="202"/>
        <v>0.2638888888888889</v>
      </c>
      <c r="M225" s="129" t="s">
        <v>599</v>
      </c>
      <c r="N225" s="130">
        <v>42024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21</v>
      </c>
      <c r="B226" s="105">
        <v>42012</v>
      </c>
      <c r="C226" s="105"/>
      <c r="D226" s="106" t="s">
        <v>658</v>
      </c>
      <c r="E226" s="107" t="s">
        <v>600</v>
      </c>
      <c r="F226" s="108">
        <v>130</v>
      </c>
      <c r="G226" s="107"/>
      <c r="H226" s="107">
        <v>175.5</v>
      </c>
      <c r="I226" s="125">
        <v>165</v>
      </c>
      <c r="J226" s="126" t="s">
        <v>659</v>
      </c>
      <c r="K226" s="127">
        <f t="shared" si="201"/>
        <v>45.5</v>
      </c>
      <c r="L226" s="128">
        <f t="shared" si="202"/>
        <v>0.35</v>
      </c>
      <c r="M226" s="129" t="s">
        <v>599</v>
      </c>
      <c r="N226" s="130">
        <v>43088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22</v>
      </c>
      <c r="B227" s="105">
        <v>42040</v>
      </c>
      <c r="C227" s="105"/>
      <c r="D227" s="106" t="s">
        <v>390</v>
      </c>
      <c r="E227" s="107" t="s">
        <v>623</v>
      </c>
      <c r="F227" s="108">
        <v>98</v>
      </c>
      <c r="G227" s="107"/>
      <c r="H227" s="107">
        <v>120</v>
      </c>
      <c r="I227" s="125">
        <v>120</v>
      </c>
      <c r="J227" s="126" t="s">
        <v>625</v>
      </c>
      <c r="K227" s="127">
        <f t="shared" si="201"/>
        <v>22</v>
      </c>
      <c r="L227" s="128">
        <f t="shared" si="202"/>
        <v>0.22448979591836735</v>
      </c>
      <c r="M227" s="129" t="s">
        <v>599</v>
      </c>
      <c r="N227" s="130">
        <v>42753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23</v>
      </c>
      <c r="B228" s="105">
        <v>42040</v>
      </c>
      <c r="C228" s="105"/>
      <c r="D228" s="106" t="s">
        <v>660</v>
      </c>
      <c r="E228" s="107" t="s">
        <v>623</v>
      </c>
      <c r="F228" s="108">
        <v>196</v>
      </c>
      <c r="G228" s="107"/>
      <c r="H228" s="107">
        <v>262</v>
      </c>
      <c r="I228" s="125">
        <v>255</v>
      </c>
      <c r="J228" s="126" t="s">
        <v>625</v>
      </c>
      <c r="K228" s="127">
        <f t="shared" si="201"/>
        <v>66</v>
      </c>
      <c r="L228" s="128">
        <f t="shared" si="202"/>
        <v>0.33673469387755101</v>
      </c>
      <c r="M228" s="129" t="s">
        <v>599</v>
      </c>
      <c r="N228" s="130">
        <v>42599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24</v>
      </c>
      <c r="B229" s="109">
        <v>42067</v>
      </c>
      <c r="C229" s="109"/>
      <c r="D229" s="110" t="s">
        <v>389</v>
      </c>
      <c r="E229" s="111" t="s">
        <v>623</v>
      </c>
      <c r="F229" s="112">
        <v>235</v>
      </c>
      <c r="G229" s="112"/>
      <c r="H229" s="113">
        <v>77</v>
      </c>
      <c r="I229" s="131" t="s">
        <v>661</v>
      </c>
      <c r="J229" s="132" t="s">
        <v>662</v>
      </c>
      <c r="K229" s="133">
        <f t="shared" si="201"/>
        <v>-158</v>
      </c>
      <c r="L229" s="134">
        <f t="shared" si="202"/>
        <v>-0.67234042553191486</v>
      </c>
      <c r="M229" s="135" t="s">
        <v>663</v>
      </c>
      <c r="N229" s="136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25</v>
      </c>
      <c r="B230" s="105">
        <v>42067</v>
      </c>
      <c r="C230" s="105"/>
      <c r="D230" s="106" t="s">
        <v>481</v>
      </c>
      <c r="E230" s="107" t="s">
        <v>623</v>
      </c>
      <c r="F230" s="108">
        <v>185</v>
      </c>
      <c r="G230" s="107"/>
      <c r="H230" s="107">
        <v>224</v>
      </c>
      <c r="I230" s="125" t="s">
        <v>664</v>
      </c>
      <c r="J230" s="126" t="s">
        <v>625</v>
      </c>
      <c r="K230" s="127">
        <f t="shared" si="201"/>
        <v>39</v>
      </c>
      <c r="L230" s="128">
        <f t="shared" si="202"/>
        <v>0.21081081081081082</v>
      </c>
      <c r="M230" s="129" t="s">
        <v>599</v>
      </c>
      <c r="N230" s="130">
        <v>42647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3">
        <v>26</v>
      </c>
      <c r="B231" s="114">
        <v>42090</v>
      </c>
      <c r="C231" s="114"/>
      <c r="D231" s="115" t="s">
        <v>665</v>
      </c>
      <c r="E231" s="116" t="s">
        <v>623</v>
      </c>
      <c r="F231" s="117">
        <v>49.5</v>
      </c>
      <c r="G231" s="118"/>
      <c r="H231" s="118">
        <v>15.85</v>
      </c>
      <c r="I231" s="118">
        <v>67</v>
      </c>
      <c r="J231" s="137" t="s">
        <v>666</v>
      </c>
      <c r="K231" s="118">
        <f t="shared" si="201"/>
        <v>-33.65</v>
      </c>
      <c r="L231" s="138">
        <f t="shared" si="202"/>
        <v>-0.67979797979797973</v>
      </c>
      <c r="M231" s="135" t="s">
        <v>663</v>
      </c>
      <c r="N231" s="139">
        <v>43627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27</v>
      </c>
      <c r="B232" s="105">
        <v>42093</v>
      </c>
      <c r="C232" s="105"/>
      <c r="D232" s="106" t="s">
        <v>667</v>
      </c>
      <c r="E232" s="107" t="s">
        <v>623</v>
      </c>
      <c r="F232" s="108">
        <v>183.5</v>
      </c>
      <c r="G232" s="107"/>
      <c r="H232" s="107">
        <v>219</v>
      </c>
      <c r="I232" s="125">
        <v>218</v>
      </c>
      <c r="J232" s="126" t="s">
        <v>668</v>
      </c>
      <c r="K232" s="127">
        <f t="shared" si="201"/>
        <v>35.5</v>
      </c>
      <c r="L232" s="128">
        <f t="shared" si="202"/>
        <v>0.19346049046321526</v>
      </c>
      <c r="M232" s="129" t="s">
        <v>599</v>
      </c>
      <c r="N232" s="130">
        <v>42103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28</v>
      </c>
      <c r="B233" s="105">
        <v>42114</v>
      </c>
      <c r="C233" s="105"/>
      <c r="D233" s="106" t="s">
        <v>669</v>
      </c>
      <c r="E233" s="107" t="s">
        <v>623</v>
      </c>
      <c r="F233" s="108">
        <f>(227+237)/2</f>
        <v>232</v>
      </c>
      <c r="G233" s="107"/>
      <c r="H233" s="107">
        <v>298</v>
      </c>
      <c r="I233" s="125">
        <v>298</v>
      </c>
      <c r="J233" s="126" t="s">
        <v>625</v>
      </c>
      <c r="K233" s="127">
        <f t="shared" si="201"/>
        <v>66</v>
      </c>
      <c r="L233" s="128">
        <f t="shared" si="202"/>
        <v>0.28448275862068967</v>
      </c>
      <c r="M233" s="129" t="s">
        <v>599</v>
      </c>
      <c r="N233" s="130">
        <v>42823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29</v>
      </c>
      <c r="B234" s="105">
        <v>42128</v>
      </c>
      <c r="C234" s="105"/>
      <c r="D234" s="106" t="s">
        <v>670</v>
      </c>
      <c r="E234" s="107" t="s">
        <v>600</v>
      </c>
      <c r="F234" s="108">
        <v>385</v>
      </c>
      <c r="G234" s="107"/>
      <c r="H234" s="107">
        <f>212.5+331</f>
        <v>543.5</v>
      </c>
      <c r="I234" s="125">
        <v>510</v>
      </c>
      <c r="J234" s="126" t="s">
        <v>671</v>
      </c>
      <c r="K234" s="127">
        <f t="shared" si="201"/>
        <v>158.5</v>
      </c>
      <c r="L234" s="128">
        <f t="shared" si="202"/>
        <v>0.41168831168831171</v>
      </c>
      <c r="M234" s="129" t="s">
        <v>599</v>
      </c>
      <c r="N234" s="130">
        <v>42235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30</v>
      </c>
      <c r="B235" s="105">
        <v>42128</v>
      </c>
      <c r="C235" s="105"/>
      <c r="D235" s="106" t="s">
        <v>672</v>
      </c>
      <c r="E235" s="107" t="s">
        <v>600</v>
      </c>
      <c r="F235" s="108">
        <v>115.5</v>
      </c>
      <c r="G235" s="107"/>
      <c r="H235" s="107">
        <v>146</v>
      </c>
      <c r="I235" s="125">
        <v>142</v>
      </c>
      <c r="J235" s="126" t="s">
        <v>673</v>
      </c>
      <c r="K235" s="127">
        <f t="shared" si="201"/>
        <v>30.5</v>
      </c>
      <c r="L235" s="128">
        <f t="shared" si="202"/>
        <v>0.26406926406926406</v>
      </c>
      <c r="M235" s="129" t="s">
        <v>599</v>
      </c>
      <c r="N235" s="130">
        <v>42202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31</v>
      </c>
      <c r="B236" s="105">
        <v>42151</v>
      </c>
      <c r="C236" s="105"/>
      <c r="D236" s="106" t="s">
        <v>674</v>
      </c>
      <c r="E236" s="107" t="s">
        <v>600</v>
      </c>
      <c r="F236" s="108">
        <v>237.5</v>
      </c>
      <c r="G236" s="107"/>
      <c r="H236" s="107">
        <v>279.5</v>
      </c>
      <c r="I236" s="125">
        <v>278</v>
      </c>
      <c r="J236" s="126" t="s">
        <v>625</v>
      </c>
      <c r="K236" s="127">
        <f t="shared" si="201"/>
        <v>42</v>
      </c>
      <c r="L236" s="128">
        <f t="shared" si="202"/>
        <v>0.17684210526315788</v>
      </c>
      <c r="M236" s="129" t="s">
        <v>599</v>
      </c>
      <c r="N236" s="130">
        <v>42222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32</v>
      </c>
      <c r="B237" s="105">
        <v>42174</v>
      </c>
      <c r="C237" s="105"/>
      <c r="D237" s="106" t="s">
        <v>644</v>
      </c>
      <c r="E237" s="107" t="s">
        <v>623</v>
      </c>
      <c r="F237" s="108">
        <v>340</v>
      </c>
      <c r="G237" s="107"/>
      <c r="H237" s="107">
        <v>448</v>
      </c>
      <c r="I237" s="125">
        <v>448</v>
      </c>
      <c r="J237" s="126" t="s">
        <v>625</v>
      </c>
      <c r="K237" s="127">
        <f t="shared" si="201"/>
        <v>108</v>
      </c>
      <c r="L237" s="128">
        <f t="shared" si="202"/>
        <v>0.31764705882352939</v>
      </c>
      <c r="M237" s="129" t="s">
        <v>599</v>
      </c>
      <c r="N237" s="130">
        <v>43018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33</v>
      </c>
      <c r="B238" s="105">
        <v>42191</v>
      </c>
      <c r="C238" s="105"/>
      <c r="D238" s="106" t="s">
        <v>675</v>
      </c>
      <c r="E238" s="107" t="s">
        <v>623</v>
      </c>
      <c r="F238" s="108">
        <v>390</v>
      </c>
      <c r="G238" s="107"/>
      <c r="H238" s="107">
        <v>460</v>
      </c>
      <c r="I238" s="125">
        <v>460</v>
      </c>
      <c r="J238" s="126" t="s">
        <v>625</v>
      </c>
      <c r="K238" s="127">
        <f t="shared" ref="K238:K258" si="203">H238-F238</f>
        <v>70</v>
      </c>
      <c r="L238" s="128">
        <f t="shared" ref="L238:L258" si="204">K238/F238</f>
        <v>0.17948717948717949</v>
      </c>
      <c r="M238" s="129" t="s">
        <v>599</v>
      </c>
      <c r="N238" s="130">
        <v>42478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34</v>
      </c>
      <c r="B239" s="109">
        <v>42195</v>
      </c>
      <c r="C239" s="109"/>
      <c r="D239" s="110" t="s">
        <v>676</v>
      </c>
      <c r="E239" s="111" t="s">
        <v>623</v>
      </c>
      <c r="F239" s="112">
        <v>122.5</v>
      </c>
      <c r="G239" s="112"/>
      <c r="H239" s="113">
        <v>61</v>
      </c>
      <c r="I239" s="131">
        <v>172</v>
      </c>
      <c r="J239" s="132" t="s">
        <v>677</v>
      </c>
      <c r="K239" s="133">
        <f t="shared" si="203"/>
        <v>-61.5</v>
      </c>
      <c r="L239" s="134">
        <f t="shared" si="204"/>
        <v>-0.50204081632653064</v>
      </c>
      <c r="M239" s="135" t="s">
        <v>663</v>
      </c>
      <c r="N239" s="136">
        <v>43333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35</v>
      </c>
      <c r="B240" s="105">
        <v>42219</v>
      </c>
      <c r="C240" s="105"/>
      <c r="D240" s="106" t="s">
        <v>678</v>
      </c>
      <c r="E240" s="107" t="s">
        <v>623</v>
      </c>
      <c r="F240" s="108">
        <v>297.5</v>
      </c>
      <c r="G240" s="107"/>
      <c r="H240" s="107">
        <v>350</v>
      </c>
      <c r="I240" s="125">
        <v>360</v>
      </c>
      <c r="J240" s="126" t="s">
        <v>679</v>
      </c>
      <c r="K240" s="127">
        <f t="shared" si="203"/>
        <v>52.5</v>
      </c>
      <c r="L240" s="128">
        <f t="shared" si="204"/>
        <v>0.17647058823529413</v>
      </c>
      <c r="M240" s="129" t="s">
        <v>599</v>
      </c>
      <c r="N240" s="130">
        <v>42232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36</v>
      </c>
      <c r="B241" s="105">
        <v>42219</v>
      </c>
      <c r="C241" s="105"/>
      <c r="D241" s="106" t="s">
        <v>680</v>
      </c>
      <c r="E241" s="107" t="s">
        <v>623</v>
      </c>
      <c r="F241" s="108">
        <v>115.5</v>
      </c>
      <c r="G241" s="107"/>
      <c r="H241" s="107">
        <v>149</v>
      </c>
      <c r="I241" s="125">
        <v>140</v>
      </c>
      <c r="J241" s="140" t="s">
        <v>681</v>
      </c>
      <c r="K241" s="127">
        <f t="shared" si="203"/>
        <v>33.5</v>
      </c>
      <c r="L241" s="128">
        <f t="shared" si="204"/>
        <v>0.29004329004329005</v>
      </c>
      <c r="M241" s="129" t="s">
        <v>599</v>
      </c>
      <c r="N241" s="130">
        <v>42740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37</v>
      </c>
      <c r="B242" s="105">
        <v>42251</v>
      </c>
      <c r="C242" s="105"/>
      <c r="D242" s="106" t="s">
        <v>674</v>
      </c>
      <c r="E242" s="107" t="s">
        <v>623</v>
      </c>
      <c r="F242" s="108">
        <v>226</v>
      </c>
      <c r="G242" s="107"/>
      <c r="H242" s="107">
        <v>292</v>
      </c>
      <c r="I242" s="125">
        <v>292</v>
      </c>
      <c r="J242" s="126" t="s">
        <v>682</v>
      </c>
      <c r="K242" s="127">
        <f t="shared" si="203"/>
        <v>66</v>
      </c>
      <c r="L242" s="128">
        <f t="shared" si="204"/>
        <v>0.29203539823008851</v>
      </c>
      <c r="M242" s="129" t="s">
        <v>599</v>
      </c>
      <c r="N242" s="130">
        <v>42286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38</v>
      </c>
      <c r="B243" s="105">
        <v>42254</v>
      </c>
      <c r="C243" s="105"/>
      <c r="D243" s="106" t="s">
        <v>669</v>
      </c>
      <c r="E243" s="107" t="s">
        <v>623</v>
      </c>
      <c r="F243" s="108">
        <v>232.5</v>
      </c>
      <c r="G243" s="107"/>
      <c r="H243" s="107">
        <v>312.5</v>
      </c>
      <c r="I243" s="125">
        <v>310</v>
      </c>
      <c r="J243" s="126" t="s">
        <v>625</v>
      </c>
      <c r="K243" s="127">
        <f t="shared" si="203"/>
        <v>80</v>
      </c>
      <c r="L243" s="128">
        <f t="shared" si="204"/>
        <v>0.34408602150537637</v>
      </c>
      <c r="M243" s="129" t="s">
        <v>599</v>
      </c>
      <c r="N243" s="130">
        <v>42823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39</v>
      </c>
      <c r="B244" s="105">
        <v>42268</v>
      </c>
      <c r="C244" s="105"/>
      <c r="D244" s="106" t="s">
        <v>683</v>
      </c>
      <c r="E244" s="107" t="s">
        <v>623</v>
      </c>
      <c r="F244" s="108">
        <v>196.5</v>
      </c>
      <c r="G244" s="107"/>
      <c r="H244" s="107">
        <v>238</v>
      </c>
      <c r="I244" s="125">
        <v>238</v>
      </c>
      <c r="J244" s="126" t="s">
        <v>682</v>
      </c>
      <c r="K244" s="127">
        <f t="shared" si="203"/>
        <v>41.5</v>
      </c>
      <c r="L244" s="128">
        <f t="shared" si="204"/>
        <v>0.21119592875318066</v>
      </c>
      <c r="M244" s="129" t="s">
        <v>599</v>
      </c>
      <c r="N244" s="130">
        <v>42291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40</v>
      </c>
      <c r="B245" s="105">
        <v>42271</v>
      </c>
      <c r="C245" s="105"/>
      <c r="D245" s="106" t="s">
        <v>622</v>
      </c>
      <c r="E245" s="107" t="s">
        <v>623</v>
      </c>
      <c r="F245" s="108">
        <v>65</v>
      </c>
      <c r="G245" s="107"/>
      <c r="H245" s="107">
        <v>82</v>
      </c>
      <c r="I245" s="125">
        <v>82</v>
      </c>
      <c r="J245" s="126" t="s">
        <v>682</v>
      </c>
      <c r="K245" s="127">
        <f t="shared" si="203"/>
        <v>17</v>
      </c>
      <c r="L245" s="128">
        <f t="shared" si="204"/>
        <v>0.26153846153846155</v>
      </c>
      <c r="M245" s="129" t="s">
        <v>599</v>
      </c>
      <c r="N245" s="130">
        <v>42578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41</v>
      </c>
      <c r="B246" s="105">
        <v>42291</v>
      </c>
      <c r="C246" s="105"/>
      <c r="D246" s="106" t="s">
        <v>684</v>
      </c>
      <c r="E246" s="107" t="s">
        <v>623</v>
      </c>
      <c r="F246" s="108">
        <v>144</v>
      </c>
      <c r="G246" s="107"/>
      <c r="H246" s="107">
        <v>182.5</v>
      </c>
      <c r="I246" s="125">
        <v>181</v>
      </c>
      <c r="J246" s="126" t="s">
        <v>682</v>
      </c>
      <c r="K246" s="127">
        <f t="shared" si="203"/>
        <v>38.5</v>
      </c>
      <c r="L246" s="128">
        <f t="shared" si="204"/>
        <v>0.2673611111111111</v>
      </c>
      <c r="M246" s="129" t="s">
        <v>599</v>
      </c>
      <c r="N246" s="130">
        <v>42817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42</v>
      </c>
      <c r="B247" s="105">
        <v>42291</v>
      </c>
      <c r="C247" s="105"/>
      <c r="D247" s="106" t="s">
        <v>685</v>
      </c>
      <c r="E247" s="107" t="s">
        <v>623</v>
      </c>
      <c r="F247" s="108">
        <v>264</v>
      </c>
      <c r="G247" s="107"/>
      <c r="H247" s="107">
        <v>311</v>
      </c>
      <c r="I247" s="125">
        <v>311</v>
      </c>
      <c r="J247" s="126" t="s">
        <v>682</v>
      </c>
      <c r="K247" s="127">
        <f t="shared" si="203"/>
        <v>47</v>
      </c>
      <c r="L247" s="128">
        <f t="shared" si="204"/>
        <v>0.17803030303030304</v>
      </c>
      <c r="M247" s="129" t="s">
        <v>599</v>
      </c>
      <c r="N247" s="130">
        <v>42604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43</v>
      </c>
      <c r="B248" s="105">
        <v>42318</v>
      </c>
      <c r="C248" s="105"/>
      <c r="D248" s="106" t="s">
        <v>686</v>
      </c>
      <c r="E248" s="107" t="s">
        <v>600</v>
      </c>
      <c r="F248" s="108">
        <v>549.5</v>
      </c>
      <c r="G248" s="107"/>
      <c r="H248" s="107">
        <v>630</v>
      </c>
      <c r="I248" s="125">
        <v>630</v>
      </c>
      <c r="J248" s="126" t="s">
        <v>682</v>
      </c>
      <c r="K248" s="127">
        <f t="shared" si="203"/>
        <v>80.5</v>
      </c>
      <c r="L248" s="128">
        <f t="shared" si="204"/>
        <v>0.1464968152866242</v>
      </c>
      <c r="M248" s="129" t="s">
        <v>599</v>
      </c>
      <c r="N248" s="130">
        <v>42419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44</v>
      </c>
      <c r="B249" s="105">
        <v>42342</v>
      </c>
      <c r="C249" s="105"/>
      <c r="D249" s="106" t="s">
        <v>687</v>
      </c>
      <c r="E249" s="107" t="s">
        <v>623</v>
      </c>
      <c r="F249" s="108">
        <v>1027.5</v>
      </c>
      <c r="G249" s="107"/>
      <c r="H249" s="107">
        <v>1315</v>
      </c>
      <c r="I249" s="125">
        <v>1250</v>
      </c>
      <c r="J249" s="126" t="s">
        <v>682</v>
      </c>
      <c r="K249" s="127">
        <f t="shared" si="203"/>
        <v>287.5</v>
      </c>
      <c r="L249" s="128">
        <f t="shared" si="204"/>
        <v>0.27980535279805352</v>
      </c>
      <c r="M249" s="129" t="s">
        <v>599</v>
      </c>
      <c r="N249" s="130">
        <v>43244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45</v>
      </c>
      <c r="B250" s="105">
        <v>42367</v>
      </c>
      <c r="C250" s="105"/>
      <c r="D250" s="106" t="s">
        <v>688</v>
      </c>
      <c r="E250" s="107" t="s">
        <v>623</v>
      </c>
      <c r="F250" s="108">
        <v>465</v>
      </c>
      <c r="G250" s="107"/>
      <c r="H250" s="107">
        <v>540</v>
      </c>
      <c r="I250" s="125">
        <v>540</v>
      </c>
      <c r="J250" s="126" t="s">
        <v>682</v>
      </c>
      <c r="K250" s="127">
        <f t="shared" si="203"/>
        <v>75</v>
      </c>
      <c r="L250" s="128">
        <f t="shared" si="204"/>
        <v>0.16129032258064516</v>
      </c>
      <c r="M250" s="129" t="s">
        <v>599</v>
      </c>
      <c r="N250" s="130">
        <v>42530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46</v>
      </c>
      <c r="B251" s="105">
        <v>42380</v>
      </c>
      <c r="C251" s="105"/>
      <c r="D251" s="106" t="s">
        <v>390</v>
      </c>
      <c r="E251" s="107" t="s">
        <v>600</v>
      </c>
      <c r="F251" s="108">
        <v>81</v>
      </c>
      <c r="G251" s="107"/>
      <c r="H251" s="107">
        <v>110</v>
      </c>
      <c r="I251" s="125">
        <v>110</v>
      </c>
      <c r="J251" s="126" t="s">
        <v>682</v>
      </c>
      <c r="K251" s="127">
        <f t="shared" si="203"/>
        <v>29</v>
      </c>
      <c r="L251" s="128">
        <f t="shared" si="204"/>
        <v>0.35802469135802467</v>
      </c>
      <c r="M251" s="129" t="s">
        <v>599</v>
      </c>
      <c r="N251" s="130">
        <v>42745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47</v>
      </c>
      <c r="B252" s="105">
        <v>42382</v>
      </c>
      <c r="C252" s="105"/>
      <c r="D252" s="106" t="s">
        <v>689</v>
      </c>
      <c r="E252" s="107" t="s">
        <v>600</v>
      </c>
      <c r="F252" s="108">
        <v>417.5</v>
      </c>
      <c r="G252" s="107"/>
      <c r="H252" s="107">
        <v>547</v>
      </c>
      <c r="I252" s="125">
        <v>535</v>
      </c>
      <c r="J252" s="126" t="s">
        <v>682</v>
      </c>
      <c r="K252" s="127">
        <f t="shared" si="203"/>
        <v>129.5</v>
      </c>
      <c r="L252" s="128">
        <f t="shared" si="204"/>
        <v>0.31017964071856285</v>
      </c>
      <c r="M252" s="129" t="s">
        <v>599</v>
      </c>
      <c r="N252" s="130">
        <v>42578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48</v>
      </c>
      <c r="B253" s="105">
        <v>42408</v>
      </c>
      <c r="C253" s="105"/>
      <c r="D253" s="106" t="s">
        <v>690</v>
      </c>
      <c r="E253" s="107" t="s">
        <v>623</v>
      </c>
      <c r="F253" s="108">
        <v>650</v>
      </c>
      <c r="G253" s="107"/>
      <c r="H253" s="107">
        <v>800</v>
      </c>
      <c r="I253" s="125">
        <v>800</v>
      </c>
      <c r="J253" s="126" t="s">
        <v>682</v>
      </c>
      <c r="K253" s="127">
        <f t="shared" si="203"/>
        <v>150</v>
      </c>
      <c r="L253" s="128">
        <f t="shared" si="204"/>
        <v>0.23076923076923078</v>
      </c>
      <c r="M253" s="129" t="s">
        <v>599</v>
      </c>
      <c r="N253" s="130">
        <v>43154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49</v>
      </c>
      <c r="B254" s="105">
        <v>42433</v>
      </c>
      <c r="C254" s="105"/>
      <c r="D254" s="106" t="s">
        <v>197</v>
      </c>
      <c r="E254" s="107" t="s">
        <v>623</v>
      </c>
      <c r="F254" s="108">
        <v>437.5</v>
      </c>
      <c r="G254" s="107"/>
      <c r="H254" s="107">
        <v>504.5</v>
      </c>
      <c r="I254" s="125">
        <v>522</v>
      </c>
      <c r="J254" s="126" t="s">
        <v>691</v>
      </c>
      <c r="K254" s="127">
        <f t="shared" si="203"/>
        <v>67</v>
      </c>
      <c r="L254" s="128">
        <f t="shared" si="204"/>
        <v>0.15314285714285714</v>
      </c>
      <c r="M254" s="129" t="s">
        <v>599</v>
      </c>
      <c r="N254" s="130">
        <v>42480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50</v>
      </c>
      <c r="B255" s="105">
        <v>42438</v>
      </c>
      <c r="C255" s="105"/>
      <c r="D255" s="106" t="s">
        <v>692</v>
      </c>
      <c r="E255" s="107" t="s">
        <v>623</v>
      </c>
      <c r="F255" s="108">
        <v>189.5</v>
      </c>
      <c r="G255" s="107"/>
      <c r="H255" s="107">
        <v>218</v>
      </c>
      <c r="I255" s="125">
        <v>218</v>
      </c>
      <c r="J255" s="126" t="s">
        <v>682</v>
      </c>
      <c r="K255" s="127">
        <f t="shared" si="203"/>
        <v>28.5</v>
      </c>
      <c r="L255" s="128">
        <f t="shared" si="204"/>
        <v>0.15039577836411611</v>
      </c>
      <c r="M255" s="129" t="s">
        <v>599</v>
      </c>
      <c r="N255" s="130">
        <v>43034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3">
        <v>51</v>
      </c>
      <c r="B256" s="114">
        <v>42471</v>
      </c>
      <c r="C256" s="114"/>
      <c r="D256" s="115" t="s">
        <v>693</v>
      </c>
      <c r="E256" s="116" t="s">
        <v>623</v>
      </c>
      <c r="F256" s="117">
        <v>36.5</v>
      </c>
      <c r="G256" s="118"/>
      <c r="H256" s="118">
        <v>15.85</v>
      </c>
      <c r="I256" s="118">
        <v>60</v>
      </c>
      <c r="J256" s="137" t="s">
        <v>694</v>
      </c>
      <c r="K256" s="133">
        <f t="shared" si="203"/>
        <v>-20.65</v>
      </c>
      <c r="L256" s="167">
        <f t="shared" si="204"/>
        <v>-0.5657534246575342</v>
      </c>
      <c r="M256" s="135" t="s">
        <v>663</v>
      </c>
      <c r="N256" s="168">
        <v>43627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52</v>
      </c>
      <c r="B257" s="105">
        <v>42472</v>
      </c>
      <c r="C257" s="105"/>
      <c r="D257" s="106" t="s">
        <v>695</v>
      </c>
      <c r="E257" s="107" t="s">
        <v>623</v>
      </c>
      <c r="F257" s="108">
        <v>93</v>
      </c>
      <c r="G257" s="107"/>
      <c r="H257" s="107">
        <v>149</v>
      </c>
      <c r="I257" s="125">
        <v>140</v>
      </c>
      <c r="J257" s="140" t="s">
        <v>696</v>
      </c>
      <c r="K257" s="127">
        <f t="shared" si="203"/>
        <v>56</v>
      </c>
      <c r="L257" s="128">
        <f t="shared" si="204"/>
        <v>0.60215053763440862</v>
      </c>
      <c r="M257" s="129" t="s">
        <v>599</v>
      </c>
      <c r="N257" s="130">
        <v>42740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53</v>
      </c>
      <c r="B258" s="105">
        <v>42472</v>
      </c>
      <c r="C258" s="105"/>
      <c r="D258" s="106" t="s">
        <v>697</v>
      </c>
      <c r="E258" s="107" t="s">
        <v>623</v>
      </c>
      <c r="F258" s="108">
        <v>130</v>
      </c>
      <c r="G258" s="107"/>
      <c r="H258" s="107">
        <v>150</v>
      </c>
      <c r="I258" s="125" t="s">
        <v>698</v>
      </c>
      <c r="J258" s="126" t="s">
        <v>682</v>
      </c>
      <c r="K258" s="127">
        <f t="shared" si="203"/>
        <v>20</v>
      </c>
      <c r="L258" s="128">
        <f t="shared" si="204"/>
        <v>0.15384615384615385</v>
      </c>
      <c r="M258" s="129" t="s">
        <v>599</v>
      </c>
      <c r="N258" s="130">
        <v>42564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54</v>
      </c>
      <c r="B259" s="105">
        <v>42473</v>
      </c>
      <c r="C259" s="105"/>
      <c r="D259" s="106" t="s">
        <v>354</v>
      </c>
      <c r="E259" s="107" t="s">
        <v>623</v>
      </c>
      <c r="F259" s="108">
        <v>196</v>
      </c>
      <c r="G259" s="107"/>
      <c r="H259" s="107">
        <v>299</v>
      </c>
      <c r="I259" s="125">
        <v>299</v>
      </c>
      <c r="J259" s="126" t="s">
        <v>682</v>
      </c>
      <c r="K259" s="127">
        <v>103</v>
      </c>
      <c r="L259" s="128">
        <v>0.52551020408163296</v>
      </c>
      <c r="M259" s="129" t="s">
        <v>599</v>
      </c>
      <c r="N259" s="130">
        <v>42620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55</v>
      </c>
      <c r="B260" s="105">
        <v>42473</v>
      </c>
      <c r="C260" s="105"/>
      <c r="D260" s="106" t="s">
        <v>756</v>
      </c>
      <c r="E260" s="107" t="s">
        <v>623</v>
      </c>
      <c r="F260" s="108">
        <v>88</v>
      </c>
      <c r="G260" s="107"/>
      <c r="H260" s="107">
        <v>103</v>
      </c>
      <c r="I260" s="125">
        <v>103</v>
      </c>
      <c r="J260" s="126" t="s">
        <v>682</v>
      </c>
      <c r="K260" s="127">
        <v>15</v>
      </c>
      <c r="L260" s="128">
        <v>0.170454545454545</v>
      </c>
      <c r="M260" s="129" t="s">
        <v>599</v>
      </c>
      <c r="N260" s="130">
        <v>42530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56</v>
      </c>
      <c r="B261" s="105">
        <v>42492</v>
      </c>
      <c r="C261" s="105"/>
      <c r="D261" s="106" t="s">
        <v>699</v>
      </c>
      <c r="E261" s="107" t="s">
        <v>623</v>
      </c>
      <c r="F261" s="108">
        <v>127.5</v>
      </c>
      <c r="G261" s="107"/>
      <c r="H261" s="107">
        <v>148</v>
      </c>
      <c r="I261" s="125" t="s">
        <v>700</v>
      </c>
      <c r="J261" s="126" t="s">
        <v>682</v>
      </c>
      <c r="K261" s="127">
        <f>H261-F261</f>
        <v>20.5</v>
      </c>
      <c r="L261" s="128">
        <f>K261/F261</f>
        <v>0.16078431372549021</v>
      </c>
      <c r="M261" s="129" t="s">
        <v>599</v>
      </c>
      <c r="N261" s="130">
        <v>42564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57</v>
      </c>
      <c r="B262" s="105">
        <v>42493</v>
      </c>
      <c r="C262" s="105"/>
      <c r="D262" s="106" t="s">
        <v>701</v>
      </c>
      <c r="E262" s="107" t="s">
        <v>623</v>
      </c>
      <c r="F262" s="108">
        <v>675</v>
      </c>
      <c r="G262" s="107"/>
      <c r="H262" s="107">
        <v>815</v>
      </c>
      <c r="I262" s="125" t="s">
        <v>702</v>
      </c>
      <c r="J262" s="126" t="s">
        <v>682</v>
      </c>
      <c r="K262" s="127">
        <f>H262-F262</f>
        <v>140</v>
      </c>
      <c r="L262" s="128">
        <f>K262/F262</f>
        <v>0.2074074074074074</v>
      </c>
      <c r="M262" s="129" t="s">
        <v>599</v>
      </c>
      <c r="N262" s="130">
        <v>43154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58</v>
      </c>
      <c r="B263" s="109">
        <v>42522</v>
      </c>
      <c r="C263" s="109"/>
      <c r="D263" s="110" t="s">
        <v>757</v>
      </c>
      <c r="E263" s="111" t="s">
        <v>623</v>
      </c>
      <c r="F263" s="112">
        <v>500</v>
      </c>
      <c r="G263" s="112"/>
      <c r="H263" s="113">
        <v>232.5</v>
      </c>
      <c r="I263" s="131" t="s">
        <v>758</v>
      </c>
      <c r="J263" s="132" t="s">
        <v>759</v>
      </c>
      <c r="K263" s="133">
        <f>H263-F263</f>
        <v>-267.5</v>
      </c>
      <c r="L263" s="134">
        <f>K263/F263</f>
        <v>-0.53500000000000003</v>
      </c>
      <c r="M263" s="135" t="s">
        <v>663</v>
      </c>
      <c r="N263" s="136">
        <v>43735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59</v>
      </c>
      <c r="B264" s="105">
        <v>42527</v>
      </c>
      <c r="C264" s="105"/>
      <c r="D264" s="106" t="s">
        <v>703</v>
      </c>
      <c r="E264" s="107" t="s">
        <v>623</v>
      </c>
      <c r="F264" s="108">
        <v>110</v>
      </c>
      <c r="G264" s="107"/>
      <c r="H264" s="107">
        <v>126.5</v>
      </c>
      <c r="I264" s="125">
        <v>125</v>
      </c>
      <c r="J264" s="126" t="s">
        <v>632</v>
      </c>
      <c r="K264" s="127">
        <f>H264-F264</f>
        <v>16.5</v>
      </c>
      <c r="L264" s="128">
        <f>K264/F264</f>
        <v>0.15</v>
      </c>
      <c r="M264" s="129" t="s">
        <v>599</v>
      </c>
      <c r="N264" s="130">
        <v>42552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60</v>
      </c>
      <c r="B265" s="105">
        <v>42538</v>
      </c>
      <c r="C265" s="105"/>
      <c r="D265" s="106" t="s">
        <v>704</v>
      </c>
      <c r="E265" s="107" t="s">
        <v>623</v>
      </c>
      <c r="F265" s="108">
        <v>44</v>
      </c>
      <c r="G265" s="107"/>
      <c r="H265" s="107">
        <v>69.5</v>
      </c>
      <c r="I265" s="125">
        <v>69.5</v>
      </c>
      <c r="J265" s="126" t="s">
        <v>705</v>
      </c>
      <c r="K265" s="127">
        <f>H265-F265</f>
        <v>25.5</v>
      </c>
      <c r="L265" s="128">
        <f>K265/F265</f>
        <v>0.57954545454545459</v>
      </c>
      <c r="M265" s="129" t="s">
        <v>599</v>
      </c>
      <c r="N265" s="130">
        <v>42977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61</v>
      </c>
      <c r="B266" s="105">
        <v>42549</v>
      </c>
      <c r="C266" s="105"/>
      <c r="D266" s="147" t="s">
        <v>760</v>
      </c>
      <c r="E266" s="107" t="s">
        <v>623</v>
      </c>
      <c r="F266" s="108">
        <v>262.5</v>
      </c>
      <c r="G266" s="107"/>
      <c r="H266" s="107">
        <v>340</v>
      </c>
      <c r="I266" s="125">
        <v>333</v>
      </c>
      <c r="J266" s="126" t="s">
        <v>761</v>
      </c>
      <c r="K266" s="127">
        <v>77.5</v>
      </c>
      <c r="L266" s="128">
        <v>0.29523809523809502</v>
      </c>
      <c r="M266" s="129" t="s">
        <v>599</v>
      </c>
      <c r="N266" s="130">
        <v>43017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62</v>
      </c>
      <c r="B267" s="105">
        <v>42549</v>
      </c>
      <c r="C267" s="105"/>
      <c r="D267" s="147" t="s">
        <v>762</v>
      </c>
      <c r="E267" s="107" t="s">
        <v>623</v>
      </c>
      <c r="F267" s="108">
        <v>840</v>
      </c>
      <c r="G267" s="107"/>
      <c r="H267" s="107">
        <v>1230</v>
      </c>
      <c r="I267" s="125">
        <v>1230</v>
      </c>
      <c r="J267" s="126" t="s">
        <v>682</v>
      </c>
      <c r="K267" s="127">
        <v>390</v>
      </c>
      <c r="L267" s="128">
        <v>0.46428571428571402</v>
      </c>
      <c r="M267" s="129" t="s">
        <v>599</v>
      </c>
      <c r="N267" s="130">
        <v>42649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4">
        <v>63</v>
      </c>
      <c r="B268" s="142">
        <v>42556</v>
      </c>
      <c r="C268" s="142"/>
      <c r="D268" s="143" t="s">
        <v>706</v>
      </c>
      <c r="E268" s="144" t="s">
        <v>623</v>
      </c>
      <c r="F268" s="145">
        <v>395</v>
      </c>
      <c r="G268" s="146"/>
      <c r="H268" s="146">
        <f>(468.5+342.5)/2</f>
        <v>405.5</v>
      </c>
      <c r="I268" s="146">
        <v>510</v>
      </c>
      <c r="J268" s="169" t="s">
        <v>707</v>
      </c>
      <c r="K268" s="170">
        <f t="shared" ref="K268:K274" si="205">H268-F268</f>
        <v>10.5</v>
      </c>
      <c r="L268" s="171">
        <f t="shared" ref="L268:L274" si="206">K268/F268</f>
        <v>2.6582278481012658E-2</v>
      </c>
      <c r="M268" s="172" t="s">
        <v>708</v>
      </c>
      <c r="N268" s="173">
        <v>43606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64</v>
      </c>
      <c r="B269" s="109">
        <v>42584</v>
      </c>
      <c r="C269" s="109"/>
      <c r="D269" s="110" t="s">
        <v>709</v>
      </c>
      <c r="E269" s="111" t="s">
        <v>600</v>
      </c>
      <c r="F269" s="112">
        <f>169.5-12.8</f>
        <v>156.69999999999999</v>
      </c>
      <c r="G269" s="112"/>
      <c r="H269" s="113">
        <v>77</v>
      </c>
      <c r="I269" s="131" t="s">
        <v>710</v>
      </c>
      <c r="J269" s="383" t="s">
        <v>3401</v>
      </c>
      <c r="K269" s="133">
        <f t="shared" si="205"/>
        <v>-79.699999999999989</v>
      </c>
      <c r="L269" s="134">
        <f t="shared" si="206"/>
        <v>-0.50861518825781749</v>
      </c>
      <c r="M269" s="135" t="s">
        <v>663</v>
      </c>
      <c r="N269" s="136">
        <v>43522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65</v>
      </c>
      <c r="B270" s="109">
        <v>42586</v>
      </c>
      <c r="C270" s="109"/>
      <c r="D270" s="110" t="s">
        <v>711</v>
      </c>
      <c r="E270" s="111" t="s">
        <v>623</v>
      </c>
      <c r="F270" s="112">
        <v>400</v>
      </c>
      <c r="G270" s="112"/>
      <c r="H270" s="113">
        <v>305</v>
      </c>
      <c r="I270" s="131">
        <v>475</v>
      </c>
      <c r="J270" s="132" t="s">
        <v>712</v>
      </c>
      <c r="K270" s="133">
        <f t="shared" si="205"/>
        <v>-95</v>
      </c>
      <c r="L270" s="134">
        <f t="shared" si="206"/>
        <v>-0.23749999999999999</v>
      </c>
      <c r="M270" s="135" t="s">
        <v>663</v>
      </c>
      <c r="N270" s="136">
        <v>43606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66</v>
      </c>
      <c r="B271" s="105">
        <v>42593</v>
      </c>
      <c r="C271" s="105"/>
      <c r="D271" s="106" t="s">
        <v>713</v>
      </c>
      <c r="E271" s="107" t="s">
        <v>623</v>
      </c>
      <c r="F271" s="108">
        <v>86.5</v>
      </c>
      <c r="G271" s="107"/>
      <c r="H271" s="107">
        <v>130</v>
      </c>
      <c r="I271" s="125">
        <v>130</v>
      </c>
      <c r="J271" s="140" t="s">
        <v>714</v>
      </c>
      <c r="K271" s="127">
        <f t="shared" si="205"/>
        <v>43.5</v>
      </c>
      <c r="L271" s="128">
        <f t="shared" si="206"/>
        <v>0.50289017341040465</v>
      </c>
      <c r="M271" s="129" t="s">
        <v>599</v>
      </c>
      <c r="N271" s="130">
        <v>43091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67</v>
      </c>
      <c r="B272" s="109">
        <v>42600</v>
      </c>
      <c r="C272" s="109"/>
      <c r="D272" s="110" t="s">
        <v>381</v>
      </c>
      <c r="E272" s="111" t="s">
        <v>623</v>
      </c>
      <c r="F272" s="112">
        <v>133.5</v>
      </c>
      <c r="G272" s="112"/>
      <c r="H272" s="113">
        <v>126.5</v>
      </c>
      <c r="I272" s="131">
        <v>178</v>
      </c>
      <c r="J272" s="132" t="s">
        <v>715</v>
      </c>
      <c r="K272" s="133">
        <f t="shared" si="205"/>
        <v>-7</v>
      </c>
      <c r="L272" s="134">
        <f t="shared" si="206"/>
        <v>-5.2434456928838954E-2</v>
      </c>
      <c r="M272" s="135" t="s">
        <v>663</v>
      </c>
      <c r="N272" s="136">
        <v>42615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68</v>
      </c>
      <c r="B273" s="105">
        <v>42613</v>
      </c>
      <c r="C273" s="105"/>
      <c r="D273" s="106" t="s">
        <v>716</v>
      </c>
      <c r="E273" s="107" t="s">
        <v>623</v>
      </c>
      <c r="F273" s="108">
        <v>560</v>
      </c>
      <c r="G273" s="107"/>
      <c r="H273" s="107">
        <v>725</v>
      </c>
      <c r="I273" s="125">
        <v>725</v>
      </c>
      <c r="J273" s="126" t="s">
        <v>625</v>
      </c>
      <c r="K273" s="127">
        <f t="shared" si="205"/>
        <v>165</v>
      </c>
      <c r="L273" s="128">
        <f t="shared" si="206"/>
        <v>0.29464285714285715</v>
      </c>
      <c r="M273" s="129" t="s">
        <v>599</v>
      </c>
      <c r="N273" s="130">
        <v>42456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69</v>
      </c>
      <c r="B274" s="105">
        <v>42614</v>
      </c>
      <c r="C274" s="105"/>
      <c r="D274" s="106" t="s">
        <v>717</v>
      </c>
      <c r="E274" s="107" t="s">
        <v>623</v>
      </c>
      <c r="F274" s="108">
        <v>160.5</v>
      </c>
      <c r="G274" s="107"/>
      <c r="H274" s="107">
        <v>210</v>
      </c>
      <c r="I274" s="125">
        <v>210</v>
      </c>
      <c r="J274" s="126" t="s">
        <v>625</v>
      </c>
      <c r="K274" s="127">
        <f t="shared" si="205"/>
        <v>49.5</v>
      </c>
      <c r="L274" s="128">
        <f t="shared" si="206"/>
        <v>0.30841121495327101</v>
      </c>
      <c r="M274" s="129" t="s">
        <v>599</v>
      </c>
      <c r="N274" s="130">
        <v>42871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70</v>
      </c>
      <c r="B275" s="105">
        <v>42646</v>
      </c>
      <c r="C275" s="105"/>
      <c r="D275" s="147" t="s">
        <v>405</v>
      </c>
      <c r="E275" s="107" t="s">
        <v>623</v>
      </c>
      <c r="F275" s="108">
        <v>430</v>
      </c>
      <c r="G275" s="107"/>
      <c r="H275" s="107">
        <v>596</v>
      </c>
      <c r="I275" s="125">
        <v>575</v>
      </c>
      <c r="J275" s="126" t="s">
        <v>763</v>
      </c>
      <c r="K275" s="127">
        <v>166</v>
      </c>
      <c r="L275" s="128">
        <v>0.38604651162790699</v>
      </c>
      <c r="M275" s="129" t="s">
        <v>599</v>
      </c>
      <c r="N275" s="130">
        <v>42769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71</v>
      </c>
      <c r="B276" s="105">
        <v>42657</v>
      </c>
      <c r="C276" s="105"/>
      <c r="D276" s="106" t="s">
        <v>718</v>
      </c>
      <c r="E276" s="107" t="s">
        <v>623</v>
      </c>
      <c r="F276" s="108">
        <v>280</v>
      </c>
      <c r="G276" s="107"/>
      <c r="H276" s="107">
        <v>345</v>
      </c>
      <c r="I276" s="125">
        <v>345</v>
      </c>
      <c r="J276" s="126" t="s">
        <v>625</v>
      </c>
      <c r="K276" s="127">
        <f t="shared" ref="K276:K281" si="207">H276-F276</f>
        <v>65</v>
      </c>
      <c r="L276" s="128">
        <f>K276/F276</f>
        <v>0.23214285714285715</v>
      </c>
      <c r="M276" s="129" t="s">
        <v>599</v>
      </c>
      <c r="N276" s="130">
        <v>42814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72</v>
      </c>
      <c r="B277" s="105">
        <v>42657</v>
      </c>
      <c r="C277" s="105"/>
      <c r="D277" s="106" t="s">
        <v>719</v>
      </c>
      <c r="E277" s="107" t="s">
        <v>623</v>
      </c>
      <c r="F277" s="108">
        <v>245</v>
      </c>
      <c r="G277" s="107"/>
      <c r="H277" s="107">
        <v>325.5</v>
      </c>
      <c r="I277" s="125">
        <v>330</v>
      </c>
      <c r="J277" s="126" t="s">
        <v>720</v>
      </c>
      <c r="K277" s="127">
        <f t="shared" si="207"/>
        <v>80.5</v>
      </c>
      <c r="L277" s="128">
        <f>K277/F277</f>
        <v>0.32857142857142857</v>
      </c>
      <c r="M277" s="129" t="s">
        <v>599</v>
      </c>
      <c r="N277" s="130">
        <v>42769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73</v>
      </c>
      <c r="B278" s="105">
        <v>42660</v>
      </c>
      <c r="C278" s="105"/>
      <c r="D278" s="106" t="s">
        <v>349</v>
      </c>
      <c r="E278" s="107" t="s">
        <v>623</v>
      </c>
      <c r="F278" s="108">
        <v>125</v>
      </c>
      <c r="G278" s="107"/>
      <c r="H278" s="107">
        <v>160</v>
      </c>
      <c r="I278" s="125">
        <v>160</v>
      </c>
      <c r="J278" s="126" t="s">
        <v>682</v>
      </c>
      <c r="K278" s="127">
        <f t="shared" si="207"/>
        <v>35</v>
      </c>
      <c r="L278" s="128">
        <v>0.28000000000000003</v>
      </c>
      <c r="M278" s="129" t="s">
        <v>599</v>
      </c>
      <c r="N278" s="130">
        <v>42803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74</v>
      </c>
      <c r="B279" s="105">
        <v>42660</v>
      </c>
      <c r="C279" s="105"/>
      <c r="D279" s="106" t="s">
        <v>483</v>
      </c>
      <c r="E279" s="107" t="s">
        <v>623</v>
      </c>
      <c r="F279" s="108">
        <v>114</v>
      </c>
      <c r="G279" s="107"/>
      <c r="H279" s="107">
        <v>145</v>
      </c>
      <c r="I279" s="125">
        <v>145</v>
      </c>
      <c r="J279" s="126" t="s">
        <v>682</v>
      </c>
      <c r="K279" s="127">
        <f t="shared" si="207"/>
        <v>31</v>
      </c>
      <c r="L279" s="128">
        <f>K279/F279</f>
        <v>0.27192982456140352</v>
      </c>
      <c r="M279" s="129" t="s">
        <v>599</v>
      </c>
      <c r="N279" s="130">
        <v>42859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75</v>
      </c>
      <c r="B280" s="105">
        <v>42660</v>
      </c>
      <c r="C280" s="105"/>
      <c r="D280" s="106" t="s">
        <v>721</v>
      </c>
      <c r="E280" s="107" t="s">
        <v>623</v>
      </c>
      <c r="F280" s="108">
        <v>212</v>
      </c>
      <c r="G280" s="107"/>
      <c r="H280" s="107">
        <v>280</v>
      </c>
      <c r="I280" s="125">
        <v>276</v>
      </c>
      <c r="J280" s="126" t="s">
        <v>722</v>
      </c>
      <c r="K280" s="127">
        <f t="shared" si="207"/>
        <v>68</v>
      </c>
      <c r="L280" s="128">
        <f>K280/F280</f>
        <v>0.32075471698113206</v>
      </c>
      <c r="M280" s="129" t="s">
        <v>599</v>
      </c>
      <c r="N280" s="130">
        <v>42858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76</v>
      </c>
      <c r="B281" s="105">
        <v>42678</v>
      </c>
      <c r="C281" s="105"/>
      <c r="D281" s="106" t="s">
        <v>151</v>
      </c>
      <c r="E281" s="107" t="s">
        <v>623</v>
      </c>
      <c r="F281" s="108">
        <v>155</v>
      </c>
      <c r="G281" s="107"/>
      <c r="H281" s="107">
        <v>210</v>
      </c>
      <c r="I281" s="125">
        <v>210</v>
      </c>
      <c r="J281" s="126" t="s">
        <v>723</v>
      </c>
      <c r="K281" s="127">
        <f t="shared" si="207"/>
        <v>55</v>
      </c>
      <c r="L281" s="128">
        <f>K281/F281</f>
        <v>0.35483870967741937</v>
      </c>
      <c r="M281" s="129" t="s">
        <v>599</v>
      </c>
      <c r="N281" s="130">
        <v>42944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77</v>
      </c>
      <c r="B282" s="109">
        <v>42710</v>
      </c>
      <c r="C282" s="109"/>
      <c r="D282" s="110" t="s">
        <v>764</v>
      </c>
      <c r="E282" s="111" t="s">
        <v>623</v>
      </c>
      <c r="F282" s="112">
        <v>150.5</v>
      </c>
      <c r="G282" s="112"/>
      <c r="H282" s="113">
        <v>72.5</v>
      </c>
      <c r="I282" s="131">
        <v>174</v>
      </c>
      <c r="J282" s="132" t="s">
        <v>765</v>
      </c>
      <c r="K282" s="133">
        <v>-78</v>
      </c>
      <c r="L282" s="134">
        <v>-0.51827242524916906</v>
      </c>
      <c r="M282" s="135" t="s">
        <v>663</v>
      </c>
      <c r="N282" s="136">
        <v>43333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78</v>
      </c>
      <c r="B283" s="105">
        <v>42712</v>
      </c>
      <c r="C283" s="105"/>
      <c r="D283" s="106" t="s">
        <v>125</v>
      </c>
      <c r="E283" s="107" t="s">
        <v>623</v>
      </c>
      <c r="F283" s="108">
        <v>380</v>
      </c>
      <c r="G283" s="107"/>
      <c r="H283" s="107">
        <v>478</v>
      </c>
      <c r="I283" s="125">
        <v>468</v>
      </c>
      <c r="J283" s="126" t="s">
        <v>682</v>
      </c>
      <c r="K283" s="127">
        <f>H283-F283</f>
        <v>98</v>
      </c>
      <c r="L283" s="128">
        <f>K283/F283</f>
        <v>0.25789473684210529</v>
      </c>
      <c r="M283" s="129" t="s">
        <v>599</v>
      </c>
      <c r="N283" s="130">
        <v>43025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79</v>
      </c>
      <c r="B284" s="105">
        <v>42734</v>
      </c>
      <c r="C284" s="105"/>
      <c r="D284" s="106" t="s">
        <v>248</v>
      </c>
      <c r="E284" s="107" t="s">
        <v>623</v>
      </c>
      <c r="F284" s="108">
        <v>305</v>
      </c>
      <c r="G284" s="107"/>
      <c r="H284" s="107">
        <v>375</v>
      </c>
      <c r="I284" s="125">
        <v>375</v>
      </c>
      <c r="J284" s="126" t="s">
        <v>682</v>
      </c>
      <c r="K284" s="127">
        <f>H284-F284</f>
        <v>70</v>
      </c>
      <c r="L284" s="128">
        <f>K284/F284</f>
        <v>0.22950819672131148</v>
      </c>
      <c r="M284" s="129" t="s">
        <v>599</v>
      </c>
      <c r="N284" s="130">
        <v>42768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80</v>
      </c>
      <c r="B285" s="105">
        <v>42739</v>
      </c>
      <c r="C285" s="105"/>
      <c r="D285" s="106" t="s">
        <v>351</v>
      </c>
      <c r="E285" s="107" t="s">
        <v>623</v>
      </c>
      <c r="F285" s="108">
        <v>99.5</v>
      </c>
      <c r="G285" s="107"/>
      <c r="H285" s="107">
        <v>158</v>
      </c>
      <c r="I285" s="125">
        <v>158</v>
      </c>
      <c r="J285" s="126" t="s">
        <v>682</v>
      </c>
      <c r="K285" s="127">
        <f>H285-F285</f>
        <v>58.5</v>
      </c>
      <c r="L285" s="128">
        <f>K285/F285</f>
        <v>0.5879396984924623</v>
      </c>
      <c r="M285" s="129" t="s">
        <v>599</v>
      </c>
      <c r="N285" s="130">
        <v>42898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81</v>
      </c>
      <c r="B286" s="105">
        <v>42739</v>
      </c>
      <c r="C286" s="105"/>
      <c r="D286" s="106" t="s">
        <v>351</v>
      </c>
      <c r="E286" s="107" t="s">
        <v>623</v>
      </c>
      <c r="F286" s="108">
        <v>99.5</v>
      </c>
      <c r="G286" s="107"/>
      <c r="H286" s="107">
        <v>158</v>
      </c>
      <c r="I286" s="125">
        <v>158</v>
      </c>
      <c r="J286" s="126" t="s">
        <v>682</v>
      </c>
      <c r="K286" s="127">
        <v>58.5</v>
      </c>
      <c r="L286" s="128">
        <v>0.58793969849246197</v>
      </c>
      <c r="M286" s="129" t="s">
        <v>599</v>
      </c>
      <c r="N286" s="130">
        <v>42898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82</v>
      </c>
      <c r="B287" s="105">
        <v>42786</v>
      </c>
      <c r="C287" s="105"/>
      <c r="D287" s="106" t="s">
        <v>169</v>
      </c>
      <c r="E287" s="107" t="s">
        <v>623</v>
      </c>
      <c r="F287" s="108">
        <v>140.5</v>
      </c>
      <c r="G287" s="107"/>
      <c r="H287" s="107">
        <v>220</v>
      </c>
      <c r="I287" s="125">
        <v>220</v>
      </c>
      <c r="J287" s="126" t="s">
        <v>682</v>
      </c>
      <c r="K287" s="127">
        <f>H287-F287</f>
        <v>79.5</v>
      </c>
      <c r="L287" s="128">
        <f>K287/F287</f>
        <v>0.5658362989323843</v>
      </c>
      <c r="M287" s="129" t="s">
        <v>599</v>
      </c>
      <c r="N287" s="130">
        <v>42864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83</v>
      </c>
      <c r="B288" s="105">
        <v>42786</v>
      </c>
      <c r="C288" s="105"/>
      <c r="D288" s="106" t="s">
        <v>766</v>
      </c>
      <c r="E288" s="107" t="s">
        <v>623</v>
      </c>
      <c r="F288" s="108">
        <v>202.5</v>
      </c>
      <c r="G288" s="107"/>
      <c r="H288" s="107">
        <v>234</v>
      </c>
      <c r="I288" s="125">
        <v>234</v>
      </c>
      <c r="J288" s="126" t="s">
        <v>682</v>
      </c>
      <c r="K288" s="127">
        <v>31.5</v>
      </c>
      <c r="L288" s="128">
        <v>0.155555555555556</v>
      </c>
      <c r="M288" s="129" t="s">
        <v>599</v>
      </c>
      <c r="N288" s="130">
        <v>42836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84</v>
      </c>
      <c r="B289" s="105">
        <v>42818</v>
      </c>
      <c r="C289" s="105"/>
      <c r="D289" s="106" t="s">
        <v>557</v>
      </c>
      <c r="E289" s="107" t="s">
        <v>623</v>
      </c>
      <c r="F289" s="108">
        <v>300.5</v>
      </c>
      <c r="G289" s="107"/>
      <c r="H289" s="107">
        <v>417.5</v>
      </c>
      <c r="I289" s="125">
        <v>420</v>
      </c>
      <c r="J289" s="126" t="s">
        <v>724</v>
      </c>
      <c r="K289" s="127">
        <f>H289-F289</f>
        <v>117</v>
      </c>
      <c r="L289" s="128">
        <f>K289/F289</f>
        <v>0.38935108153078202</v>
      </c>
      <c r="M289" s="129" t="s">
        <v>599</v>
      </c>
      <c r="N289" s="130">
        <v>43070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85</v>
      </c>
      <c r="B290" s="105">
        <v>42818</v>
      </c>
      <c r="C290" s="105"/>
      <c r="D290" s="106" t="s">
        <v>762</v>
      </c>
      <c r="E290" s="107" t="s">
        <v>623</v>
      </c>
      <c r="F290" s="108">
        <v>850</v>
      </c>
      <c r="G290" s="107"/>
      <c r="H290" s="107">
        <v>1042.5</v>
      </c>
      <c r="I290" s="125">
        <v>1023</v>
      </c>
      <c r="J290" s="126" t="s">
        <v>767</v>
      </c>
      <c r="K290" s="127">
        <v>192.5</v>
      </c>
      <c r="L290" s="128">
        <v>0.22647058823529401</v>
      </c>
      <c r="M290" s="129" t="s">
        <v>599</v>
      </c>
      <c r="N290" s="130">
        <v>42830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86</v>
      </c>
      <c r="B291" s="105">
        <v>42830</v>
      </c>
      <c r="C291" s="105"/>
      <c r="D291" s="106" t="s">
        <v>501</v>
      </c>
      <c r="E291" s="107" t="s">
        <v>623</v>
      </c>
      <c r="F291" s="108">
        <v>785</v>
      </c>
      <c r="G291" s="107"/>
      <c r="H291" s="107">
        <v>930</v>
      </c>
      <c r="I291" s="125">
        <v>920</v>
      </c>
      <c r="J291" s="126" t="s">
        <v>725</v>
      </c>
      <c r="K291" s="127">
        <f>H291-F291</f>
        <v>145</v>
      </c>
      <c r="L291" s="128">
        <f>K291/F291</f>
        <v>0.18471337579617833</v>
      </c>
      <c r="M291" s="129" t="s">
        <v>599</v>
      </c>
      <c r="N291" s="130">
        <v>42976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87</v>
      </c>
      <c r="B292" s="109">
        <v>42831</v>
      </c>
      <c r="C292" s="109"/>
      <c r="D292" s="110" t="s">
        <v>768</v>
      </c>
      <c r="E292" s="111" t="s">
        <v>623</v>
      </c>
      <c r="F292" s="112">
        <v>40</v>
      </c>
      <c r="G292" s="112"/>
      <c r="H292" s="113">
        <v>13.1</v>
      </c>
      <c r="I292" s="131">
        <v>60</v>
      </c>
      <c r="J292" s="137" t="s">
        <v>769</v>
      </c>
      <c r="K292" s="133">
        <v>-26.9</v>
      </c>
      <c r="L292" s="134">
        <v>-0.67249999999999999</v>
      </c>
      <c r="M292" s="135" t="s">
        <v>663</v>
      </c>
      <c r="N292" s="136">
        <v>43138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88</v>
      </c>
      <c r="B293" s="105">
        <v>42837</v>
      </c>
      <c r="C293" s="105"/>
      <c r="D293" s="106" t="s">
        <v>88</v>
      </c>
      <c r="E293" s="107" t="s">
        <v>623</v>
      </c>
      <c r="F293" s="108">
        <v>289.5</v>
      </c>
      <c r="G293" s="107"/>
      <c r="H293" s="107">
        <v>354</v>
      </c>
      <c r="I293" s="125">
        <v>360</v>
      </c>
      <c r="J293" s="126" t="s">
        <v>726</v>
      </c>
      <c r="K293" s="127">
        <f t="shared" ref="K293:K301" si="208">H293-F293</f>
        <v>64.5</v>
      </c>
      <c r="L293" s="128">
        <f t="shared" ref="L293:L301" si="209">K293/F293</f>
        <v>0.22279792746113988</v>
      </c>
      <c r="M293" s="129" t="s">
        <v>599</v>
      </c>
      <c r="N293" s="130">
        <v>43040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89</v>
      </c>
      <c r="B294" s="105">
        <v>42845</v>
      </c>
      <c r="C294" s="105"/>
      <c r="D294" s="106" t="s">
        <v>438</v>
      </c>
      <c r="E294" s="107" t="s">
        <v>623</v>
      </c>
      <c r="F294" s="108">
        <v>700</v>
      </c>
      <c r="G294" s="107"/>
      <c r="H294" s="107">
        <v>840</v>
      </c>
      <c r="I294" s="125">
        <v>840</v>
      </c>
      <c r="J294" s="126" t="s">
        <v>727</v>
      </c>
      <c r="K294" s="127">
        <f t="shared" si="208"/>
        <v>140</v>
      </c>
      <c r="L294" s="128">
        <f t="shared" si="209"/>
        <v>0.2</v>
      </c>
      <c r="M294" s="129" t="s">
        <v>599</v>
      </c>
      <c r="N294" s="130">
        <v>42893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90</v>
      </c>
      <c r="B295" s="105">
        <v>42887</v>
      </c>
      <c r="C295" s="105"/>
      <c r="D295" s="147" t="s">
        <v>363</v>
      </c>
      <c r="E295" s="107" t="s">
        <v>623</v>
      </c>
      <c r="F295" s="108">
        <v>130</v>
      </c>
      <c r="G295" s="107"/>
      <c r="H295" s="107">
        <v>144.25</v>
      </c>
      <c r="I295" s="125">
        <v>170</v>
      </c>
      <c r="J295" s="126" t="s">
        <v>728</v>
      </c>
      <c r="K295" s="127">
        <f t="shared" si="208"/>
        <v>14.25</v>
      </c>
      <c r="L295" s="128">
        <f t="shared" si="209"/>
        <v>0.10961538461538461</v>
      </c>
      <c r="M295" s="129" t="s">
        <v>599</v>
      </c>
      <c r="N295" s="130">
        <v>43675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91</v>
      </c>
      <c r="B296" s="105">
        <v>42901</v>
      </c>
      <c r="C296" s="105"/>
      <c r="D296" s="147" t="s">
        <v>729</v>
      </c>
      <c r="E296" s="107" t="s">
        <v>623</v>
      </c>
      <c r="F296" s="108">
        <v>214.5</v>
      </c>
      <c r="G296" s="107"/>
      <c r="H296" s="107">
        <v>262</v>
      </c>
      <c r="I296" s="125">
        <v>262</v>
      </c>
      <c r="J296" s="126" t="s">
        <v>730</v>
      </c>
      <c r="K296" s="127">
        <f t="shared" si="208"/>
        <v>47.5</v>
      </c>
      <c r="L296" s="128">
        <f t="shared" si="209"/>
        <v>0.22144522144522144</v>
      </c>
      <c r="M296" s="129" t="s">
        <v>599</v>
      </c>
      <c r="N296" s="130">
        <v>42977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4">
        <v>92</v>
      </c>
      <c r="B297" s="153">
        <v>42933</v>
      </c>
      <c r="C297" s="153"/>
      <c r="D297" s="154" t="s">
        <v>731</v>
      </c>
      <c r="E297" s="155" t="s">
        <v>623</v>
      </c>
      <c r="F297" s="156">
        <v>370</v>
      </c>
      <c r="G297" s="155"/>
      <c r="H297" s="155">
        <v>447.5</v>
      </c>
      <c r="I297" s="177">
        <v>450</v>
      </c>
      <c r="J297" s="230" t="s">
        <v>682</v>
      </c>
      <c r="K297" s="127">
        <f t="shared" si="208"/>
        <v>77.5</v>
      </c>
      <c r="L297" s="179">
        <f t="shared" si="209"/>
        <v>0.20945945945945946</v>
      </c>
      <c r="M297" s="180" t="s">
        <v>599</v>
      </c>
      <c r="N297" s="181">
        <v>43035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4">
        <v>93</v>
      </c>
      <c r="B298" s="153">
        <v>42943</v>
      </c>
      <c r="C298" s="153"/>
      <c r="D298" s="154" t="s">
        <v>167</v>
      </c>
      <c r="E298" s="155" t="s">
        <v>623</v>
      </c>
      <c r="F298" s="156">
        <v>657.5</v>
      </c>
      <c r="G298" s="155"/>
      <c r="H298" s="155">
        <v>825</v>
      </c>
      <c r="I298" s="177">
        <v>820</v>
      </c>
      <c r="J298" s="230" t="s">
        <v>682</v>
      </c>
      <c r="K298" s="127">
        <f t="shared" si="208"/>
        <v>167.5</v>
      </c>
      <c r="L298" s="179">
        <f t="shared" si="209"/>
        <v>0.25475285171102663</v>
      </c>
      <c r="M298" s="180" t="s">
        <v>599</v>
      </c>
      <c r="N298" s="181">
        <v>43090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2">
        <v>94</v>
      </c>
      <c r="B299" s="105">
        <v>42964</v>
      </c>
      <c r="C299" s="105"/>
      <c r="D299" s="106" t="s">
        <v>368</v>
      </c>
      <c r="E299" s="107" t="s">
        <v>623</v>
      </c>
      <c r="F299" s="108">
        <v>605</v>
      </c>
      <c r="G299" s="107"/>
      <c r="H299" s="107">
        <v>750</v>
      </c>
      <c r="I299" s="125">
        <v>750</v>
      </c>
      <c r="J299" s="126" t="s">
        <v>725</v>
      </c>
      <c r="K299" s="127">
        <f t="shared" si="208"/>
        <v>145</v>
      </c>
      <c r="L299" s="128">
        <f t="shared" si="209"/>
        <v>0.23966942148760331</v>
      </c>
      <c r="M299" s="129" t="s">
        <v>599</v>
      </c>
      <c r="N299" s="130">
        <v>43027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5">
        <v>95</v>
      </c>
      <c r="B300" s="148">
        <v>42979</v>
      </c>
      <c r="C300" s="148"/>
      <c r="D300" s="149" t="s">
        <v>509</v>
      </c>
      <c r="E300" s="150" t="s">
        <v>623</v>
      </c>
      <c r="F300" s="151">
        <v>255</v>
      </c>
      <c r="G300" s="152"/>
      <c r="H300" s="152">
        <v>217.25</v>
      </c>
      <c r="I300" s="152">
        <v>320</v>
      </c>
      <c r="J300" s="174" t="s">
        <v>732</v>
      </c>
      <c r="K300" s="133">
        <f t="shared" si="208"/>
        <v>-37.75</v>
      </c>
      <c r="L300" s="175">
        <f t="shared" si="209"/>
        <v>-0.14803921568627451</v>
      </c>
      <c r="M300" s="135" t="s">
        <v>663</v>
      </c>
      <c r="N300" s="176">
        <v>43661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96</v>
      </c>
      <c r="B301" s="105">
        <v>42997</v>
      </c>
      <c r="C301" s="105"/>
      <c r="D301" s="106" t="s">
        <v>733</v>
      </c>
      <c r="E301" s="107" t="s">
        <v>623</v>
      </c>
      <c r="F301" s="108">
        <v>215</v>
      </c>
      <c r="G301" s="107"/>
      <c r="H301" s="107">
        <v>258</v>
      </c>
      <c r="I301" s="125">
        <v>258</v>
      </c>
      <c r="J301" s="126" t="s">
        <v>682</v>
      </c>
      <c r="K301" s="127">
        <f t="shared" si="208"/>
        <v>43</v>
      </c>
      <c r="L301" s="128">
        <f t="shared" si="209"/>
        <v>0.2</v>
      </c>
      <c r="M301" s="129" t="s">
        <v>599</v>
      </c>
      <c r="N301" s="130">
        <v>43040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97</v>
      </c>
      <c r="B302" s="105">
        <v>42997</v>
      </c>
      <c r="C302" s="105"/>
      <c r="D302" s="106" t="s">
        <v>733</v>
      </c>
      <c r="E302" s="107" t="s">
        <v>623</v>
      </c>
      <c r="F302" s="108">
        <v>215</v>
      </c>
      <c r="G302" s="107"/>
      <c r="H302" s="107">
        <v>258</v>
      </c>
      <c r="I302" s="125">
        <v>258</v>
      </c>
      <c r="J302" s="230" t="s">
        <v>682</v>
      </c>
      <c r="K302" s="127">
        <v>43</v>
      </c>
      <c r="L302" s="128">
        <v>0.2</v>
      </c>
      <c r="M302" s="129" t="s">
        <v>599</v>
      </c>
      <c r="N302" s="130">
        <v>43040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98</v>
      </c>
      <c r="B303" s="206">
        <v>42998</v>
      </c>
      <c r="C303" s="206"/>
      <c r="D303" s="374" t="s">
        <v>2979</v>
      </c>
      <c r="E303" s="207" t="s">
        <v>623</v>
      </c>
      <c r="F303" s="208">
        <v>75</v>
      </c>
      <c r="G303" s="207"/>
      <c r="H303" s="207">
        <v>90</v>
      </c>
      <c r="I303" s="231">
        <v>90</v>
      </c>
      <c r="J303" s="126" t="s">
        <v>734</v>
      </c>
      <c r="K303" s="127">
        <f t="shared" ref="K303:K308" si="210">H303-F303</f>
        <v>15</v>
      </c>
      <c r="L303" s="128">
        <f t="shared" ref="L303:L308" si="211">K303/F303</f>
        <v>0.2</v>
      </c>
      <c r="M303" s="129" t="s">
        <v>599</v>
      </c>
      <c r="N303" s="130">
        <v>43019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99</v>
      </c>
      <c r="B304" s="153">
        <v>43011</v>
      </c>
      <c r="C304" s="153"/>
      <c r="D304" s="154" t="s">
        <v>735</v>
      </c>
      <c r="E304" s="155" t="s">
        <v>623</v>
      </c>
      <c r="F304" s="156">
        <v>315</v>
      </c>
      <c r="G304" s="155"/>
      <c r="H304" s="155">
        <v>392</v>
      </c>
      <c r="I304" s="177">
        <v>384</v>
      </c>
      <c r="J304" s="230" t="s">
        <v>736</v>
      </c>
      <c r="K304" s="127">
        <f t="shared" si="210"/>
        <v>77</v>
      </c>
      <c r="L304" s="179">
        <f t="shared" si="211"/>
        <v>0.24444444444444444</v>
      </c>
      <c r="M304" s="180" t="s">
        <v>599</v>
      </c>
      <c r="N304" s="181">
        <v>43017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100</v>
      </c>
      <c r="B305" s="153">
        <v>43013</v>
      </c>
      <c r="C305" s="153"/>
      <c r="D305" s="154" t="s">
        <v>737</v>
      </c>
      <c r="E305" s="155" t="s">
        <v>623</v>
      </c>
      <c r="F305" s="156">
        <v>145</v>
      </c>
      <c r="G305" s="155"/>
      <c r="H305" s="155">
        <v>179</v>
      </c>
      <c r="I305" s="177">
        <v>180</v>
      </c>
      <c r="J305" s="230" t="s">
        <v>613</v>
      </c>
      <c r="K305" s="127">
        <f t="shared" si="210"/>
        <v>34</v>
      </c>
      <c r="L305" s="179">
        <f t="shared" si="211"/>
        <v>0.23448275862068965</v>
      </c>
      <c r="M305" s="180" t="s">
        <v>599</v>
      </c>
      <c r="N305" s="181">
        <v>43025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101</v>
      </c>
      <c r="B306" s="153">
        <v>43014</v>
      </c>
      <c r="C306" s="153"/>
      <c r="D306" s="154" t="s">
        <v>339</v>
      </c>
      <c r="E306" s="155" t="s">
        <v>623</v>
      </c>
      <c r="F306" s="156">
        <v>256</v>
      </c>
      <c r="G306" s="155"/>
      <c r="H306" s="155">
        <v>323</v>
      </c>
      <c r="I306" s="177">
        <v>320</v>
      </c>
      <c r="J306" s="230" t="s">
        <v>682</v>
      </c>
      <c r="K306" s="127">
        <f t="shared" si="210"/>
        <v>67</v>
      </c>
      <c r="L306" s="179">
        <f t="shared" si="211"/>
        <v>0.26171875</v>
      </c>
      <c r="M306" s="180" t="s">
        <v>599</v>
      </c>
      <c r="N306" s="181">
        <v>43067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4">
        <v>102</v>
      </c>
      <c r="B307" s="153">
        <v>43017</v>
      </c>
      <c r="C307" s="153"/>
      <c r="D307" s="154" t="s">
        <v>360</v>
      </c>
      <c r="E307" s="155" t="s">
        <v>623</v>
      </c>
      <c r="F307" s="156">
        <v>137.5</v>
      </c>
      <c r="G307" s="155"/>
      <c r="H307" s="155">
        <v>184</v>
      </c>
      <c r="I307" s="177">
        <v>183</v>
      </c>
      <c r="J307" s="178" t="s">
        <v>738</v>
      </c>
      <c r="K307" s="127">
        <f t="shared" si="210"/>
        <v>46.5</v>
      </c>
      <c r="L307" s="179">
        <f t="shared" si="211"/>
        <v>0.33818181818181819</v>
      </c>
      <c r="M307" s="180" t="s">
        <v>599</v>
      </c>
      <c r="N307" s="181">
        <v>43108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4">
        <v>103</v>
      </c>
      <c r="B308" s="153">
        <v>43018</v>
      </c>
      <c r="C308" s="153"/>
      <c r="D308" s="154" t="s">
        <v>739</v>
      </c>
      <c r="E308" s="155" t="s">
        <v>623</v>
      </c>
      <c r="F308" s="156">
        <v>125.5</v>
      </c>
      <c r="G308" s="155"/>
      <c r="H308" s="155">
        <v>158</v>
      </c>
      <c r="I308" s="177">
        <v>155</v>
      </c>
      <c r="J308" s="178" t="s">
        <v>740</v>
      </c>
      <c r="K308" s="127">
        <f t="shared" si="210"/>
        <v>32.5</v>
      </c>
      <c r="L308" s="179">
        <f t="shared" si="211"/>
        <v>0.25896414342629481</v>
      </c>
      <c r="M308" s="180" t="s">
        <v>599</v>
      </c>
      <c r="N308" s="181">
        <v>43067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4">
        <v>104</v>
      </c>
      <c r="B309" s="153">
        <v>43018</v>
      </c>
      <c r="C309" s="153"/>
      <c r="D309" s="154" t="s">
        <v>770</v>
      </c>
      <c r="E309" s="155" t="s">
        <v>623</v>
      </c>
      <c r="F309" s="156">
        <v>895</v>
      </c>
      <c r="G309" s="155"/>
      <c r="H309" s="155">
        <v>1122.5</v>
      </c>
      <c r="I309" s="177">
        <v>1078</v>
      </c>
      <c r="J309" s="178" t="s">
        <v>771</v>
      </c>
      <c r="K309" s="127">
        <v>227.5</v>
      </c>
      <c r="L309" s="179">
        <v>0.25418994413407803</v>
      </c>
      <c r="M309" s="180" t="s">
        <v>599</v>
      </c>
      <c r="N309" s="181">
        <v>43117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105</v>
      </c>
      <c r="B310" s="153">
        <v>43020</v>
      </c>
      <c r="C310" s="153"/>
      <c r="D310" s="154" t="s">
        <v>347</v>
      </c>
      <c r="E310" s="155" t="s">
        <v>623</v>
      </c>
      <c r="F310" s="156">
        <v>525</v>
      </c>
      <c r="G310" s="155"/>
      <c r="H310" s="155">
        <v>629</v>
      </c>
      <c r="I310" s="177">
        <v>629</v>
      </c>
      <c r="J310" s="230" t="s">
        <v>682</v>
      </c>
      <c r="K310" s="127">
        <v>104</v>
      </c>
      <c r="L310" s="179">
        <v>0.19809523809523799</v>
      </c>
      <c r="M310" s="180" t="s">
        <v>599</v>
      </c>
      <c r="N310" s="181">
        <v>43119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106</v>
      </c>
      <c r="B311" s="153">
        <v>43046</v>
      </c>
      <c r="C311" s="153"/>
      <c r="D311" s="154" t="s">
        <v>393</v>
      </c>
      <c r="E311" s="155" t="s">
        <v>623</v>
      </c>
      <c r="F311" s="156">
        <v>740</v>
      </c>
      <c r="G311" s="155"/>
      <c r="H311" s="155">
        <v>892.5</v>
      </c>
      <c r="I311" s="177">
        <v>900</v>
      </c>
      <c r="J311" s="178" t="s">
        <v>741</v>
      </c>
      <c r="K311" s="127">
        <f>H311-F311</f>
        <v>152.5</v>
      </c>
      <c r="L311" s="179">
        <f>K311/F311</f>
        <v>0.20608108108108109</v>
      </c>
      <c r="M311" s="180" t="s">
        <v>599</v>
      </c>
      <c r="N311" s="181">
        <v>43052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2">
        <v>107</v>
      </c>
      <c r="B312" s="105">
        <v>43073</v>
      </c>
      <c r="C312" s="105"/>
      <c r="D312" s="106" t="s">
        <v>742</v>
      </c>
      <c r="E312" s="107" t="s">
        <v>623</v>
      </c>
      <c r="F312" s="108">
        <v>118.5</v>
      </c>
      <c r="G312" s="107"/>
      <c r="H312" s="107">
        <v>143.5</v>
      </c>
      <c r="I312" s="125">
        <v>145</v>
      </c>
      <c r="J312" s="140" t="s">
        <v>743</v>
      </c>
      <c r="K312" s="127">
        <f>H312-F312</f>
        <v>25</v>
      </c>
      <c r="L312" s="128">
        <f>K312/F312</f>
        <v>0.2109704641350211</v>
      </c>
      <c r="M312" s="129" t="s">
        <v>599</v>
      </c>
      <c r="N312" s="130">
        <v>43097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3">
        <v>108</v>
      </c>
      <c r="B313" s="109">
        <v>43090</v>
      </c>
      <c r="C313" s="109"/>
      <c r="D313" s="157" t="s">
        <v>443</v>
      </c>
      <c r="E313" s="111" t="s">
        <v>623</v>
      </c>
      <c r="F313" s="112">
        <v>715</v>
      </c>
      <c r="G313" s="112"/>
      <c r="H313" s="113">
        <v>500</v>
      </c>
      <c r="I313" s="131">
        <v>872</v>
      </c>
      <c r="J313" s="137" t="s">
        <v>744</v>
      </c>
      <c r="K313" s="133">
        <f>H313-F313</f>
        <v>-215</v>
      </c>
      <c r="L313" s="134">
        <f>K313/F313</f>
        <v>-0.30069930069930068</v>
      </c>
      <c r="M313" s="135" t="s">
        <v>663</v>
      </c>
      <c r="N313" s="136">
        <v>43670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2">
        <v>109</v>
      </c>
      <c r="B314" s="105">
        <v>43098</v>
      </c>
      <c r="C314" s="105"/>
      <c r="D314" s="106" t="s">
        <v>735</v>
      </c>
      <c r="E314" s="107" t="s">
        <v>623</v>
      </c>
      <c r="F314" s="108">
        <v>435</v>
      </c>
      <c r="G314" s="107"/>
      <c r="H314" s="107">
        <v>542.5</v>
      </c>
      <c r="I314" s="125">
        <v>539</v>
      </c>
      <c r="J314" s="140" t="s">
        <v>682</v>
      </c>
      <c r="K314" s="127">
        <v>107.5</v>
      </c>
      <c r="L314" s="128">
        <v>0.247126436781609</v>
      </c>
      <c r="M314" s="129" t="s">
        <v>599</v>
      </c>
      <c r="N314" s="130">
        <v>43206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2">
        <v>110</v>
      </c>
      <c r="B315" s="105">
        <v>43098</v>
      </c>
      <c r="C315" s="105"/>
      <c r="D315" s="106" t="s">
        <v>571</v>
      </c>
      <c r="E315" s="107" t="s">
        <v>623</v>
      </c>
      <c r="F315" s="108">
        <v>885</v>
      </c>
      <c r="G315" s="107"/>
      <c r="H315" s="107">
        <v>1090</v>
      </c>
      <c r="I315" s="125">
        <v>1084</v>
      </c>
      <c r="J315" s="140" t="s">
        <v>682</v>
      </c>
      <c r="K315" s="127">
        <v>205</v>
      </c>
      <c r="L315" s="128">
        <v>0.23163841807909599</v>
      </c>
      <c r="M315" s="129" t="s">
        <v>599</v>
      </c>
      <c r="N315" s="130">
        <v>43213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66">
        <v>111</v>
      </c>
      <c r="B316" s="347">
        <v>43192</v>
      </c>
      <c r="C316" s="347"/>
      <c r="D316" s="115" t="s">
        <v>752</v>
      </c>
      <c r="E316" s="350" t="s">
        <v>623</v>
      </c>
      <c r="F316" s="353">
        <v>478.5</v>
      </c>
      <c r="G316" s="350"/>
      <c r="H316" s="350">
        <v>442</v>
      </c>
      <c r="I316" s="356">
        <v>613</v>
      </c>
      <c r="J316" s="383" t="s">
        <v>3403</v>
      </c>
      <c r="K316" s="133">
        <f>H316-F316</f>
        <v>-36.5</v>
      </c>
      <c r="L316" s="134">
        <f>K316/F316</f>
        <v>-7.6280041797283177E-2</v>
      </c>
      <c r="M316" s="135" t="s">
        <v>663</v>
      </c>
      <c r="N316" s="136">
        <v>43762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3">
        <v>112</v>
      </c>
      <c r="B317" s="109">
        <v>43194</v>
      </c>
      <c r="C317" s="109"/>
      <c r="D317" s="373" t="s">
        <v>2978</v>
      </c>
      <c r="E317" s="111" t="s">
        <v>623</v>
      </c>
      <c r="F317" s="112">
        <f>141.5-7.3</f>
        <v>134.19999999999999</v>
      </c>
      <c r="G317" s="112"/>
      <c r="H317" s="113">
        <v>77</v>
      </c>
      <c r="I317" s="131">
        <v>180</v>
      </c>
      <c r="J317" s="383" t="s">
        <v>3402</v>
      </c>
      <c r="K317" s="133">
        <f>H317-F317</f>
        <v>-57.199999999999989</v>
      </c>
      <c r="L317" s="134">
        <f>K317/F317</f>
        <v>-0.42622950819672129</v>
      </c>
      <c r="M317" s="135" t="s">
        <v>663</v>
      </c>
      <c r="N317" s="136">
        <v>43522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3">
        <v>113</v>
      </c>
      <c r="B318" s="109">
        <v>43209</v>
      </c>
      <c r="C318" s="109"/>
      <c r="D318" s="110" t="s">
        <v>745</v>
      </c>
      <c r="E318" s="111" t="s">
        <v>623</v>
      </c>
      <c r="F318" s="112">
        <v>430</v>
      </c>
      <c r="G318" s="112"/>
      <c r="H318" s="113">
        <v>220</v>
      </c>
      <c r="I318" s="131">
        <v>537</v>
      </c>
      <c r="J318" s="137" t="s">
        <v>746</v>
      </c>
      <c r="K318" s="133">
        <f>H318-F318</f>
        <v>-210</v>
      </c>
      <c r="L318" s="134">
        <f>K318/F318</f>
        <v>-0.48837209302325579</v>
      </c>
      <c r="M318" s="135" t="s">
        <v>663</v>
      </c>
      <c r="N318" s="136">
        <v>43252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7">
        <v>114</v>
      </c>
      <c r="B319" s="158">
        <v>43220</v>
      </c>
      <c r="C319" s="158"/>
      <c r="D319" s="159" t="s">
        <v>394</v>
      </c>
      <c r="E319" s="160" t="s">
        <v>623</v>
      </c>
      <c r="F319" s="162">
        <v>153.5</v>
      </c>
      <c r="G319" s="162"/>
      <c r="H319" s="162">
        <v>196</v>
      </c>
      <c r="I319" s="162">
        <v>196</v>
      </c>
      <c r="J319" s="358" t="s">
        <v>3494</v>
      </c>
      <c r="K319" s="182">
        <f>H319-F319</f>
        <v>42.5</v>
      </c>
      <c r="L319" s="183">
        <f>K319/F319</f>
        <v>0.27687296416938112</v>
      </c>
      <c r="M319" s="161" t="s">
        <v>599</v>
      </c>
      <c r="N319" s="184">
        <v>43605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3">
        <v>115</v>
      </c>
      <c r="B320" s="109">
        <v>43306</v>
      </c>
      <c r="C320" s="109"/>
      <c r="D320" s="110" t="s">
        <v>768</v>
      </c>
      <c r="E320" s="111" t="s">
        <v>623</v>
      </c>
      <c r="F320" s="112">
        <v>27.5</v>
      </c>
      <c r="G320" s="112"/>
      <c r="H320" s="113">
        <v>13.1</v>
      </c>
      <c r="I320" s="131">
        <v>60</v>
      </c>
      <c r="J320" s="137" t="s">
        <v>772</v>
      </c>
      <c r="K320" s="133">
        <v>-14.4</v>
      </c>
      <c r="L320" s="134">
        <v>-0.52363636363636401</v>
      </c>
      <c r="M320" s="135" t="s">
        <v>663</v>
      </c>
      <c r="N320" s="136">
        <v>43138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6">
        <v>116</v>
      </c>
      <c r="B321" s="347">
        <v>43318</v>
      </c>
      <c r="C321" s="347"/>
      <c r="D321" s="115" t="s">
        <v>747</v>
      </c>
      <c r="E321" s="350" t="s">
        <v>623</v>
      </c>
      <c r="F321" s="350">
        <v>148.5</v>
      </c>
      <c r="G321" s="350"/>
      <c r="H321" s="350">
        <v>102</v>
      </c>
      <c r="I321" s="356">
        <v>182</v>
      </c>
      <c r="J321" s="137" t="s">
        <v>3493</v>
      </c>
      <c r="K321" s="133">
        <f>H321-F321</f>
        <v>-46.5</v>
      </c>
      <c r="L321" s="134">
        <f>K321/F321</f>
        <v>-0.31313131313131315</v>
      </c>
      <c r="M321" s="135" t="s">
        <v>663</v>
      </c>
      <c r="N321" s="136">
        <v>43661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2">
        <v>117</v>
      </c>
      <c r="B322" s="105">
        <v>43335</v>
      </c>
      <c r="C322" s="105"/>
      <c r="D322" s="106" t="s">
        <v>773</v>
      </c>
      <c r="E322" s="107" t="s">
        <v>623</v>
      </c>
      <c r="F322" s="155">
        <v>285</v>
      </c>
      <c r="G322" s="107"/>
      <c r="H322" s="107">
        <v>355</v>
      </c>
      <c r="I322" s="125">
        <v>364</v>
      </c>
      <c r="J322" s="140" t="s">
        <v>774</v>
      </c>
      <c r="K322" s="127">
        <v>70</v>
      </c>
      <c r="L322" s="128">
        <v>0.24561403508771901</v>
      </c>
      <c r="M322" s="129" t="s">
        <v>599</v>
      </c>
      <c r="N322" s="130">
        <v>43455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2">
        <v>118</v>
      </c>
      <c r="B323" s="105">
        <v>43341</v>
      </c>
      <c r="C323" s="105"/>
      <c r="D323" s="106" t="s">
        <v>384</v>
      </c>
      <c r="E323" s="107" t="s">
        <v>623</v>
      </c>
      <c r="F323" s="155">
        <v>525</v>
      </c>
      <c r="G323" s="107"/>
      <c r="H323" s="107">
        <v>585</v>
      </c>
      <c r="I323" s="125">
        <v>635</v>
      </c>
      <c r="J323" s="140" t="s">
        <v>748</v>
      </c>
      <c r="K323" s="127">
        <f t="shared" ref="K323:K335" si="212">H323-F323</f>
        <v>60</v>
      </c>
      <c r="L323" s="128">
        <f t="shared" ref="L323:L335" si="213">K323/F323</f>
        <v>0.11428571428571428</v>
      </c>
      <c r="M323" s="129" t="s">
        <v>599</v>
      </c>
      <c r="N323" s="130">
        <v>43662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2">
        <v>119</v>
      </c>
      <c r="B324" s="105">
        <v>43395</v>
      </c>
      <c r="C324" s="105"/>
      <c r="D324" s="106" t="s">
        <v>368</v>
      </c>
      <c r="E324" s="107" t="s">
        <v>623</v>
      </c>
      <c r="F324" s="155">
        <v>475</v>
      </c>
      <c r="G324" s="107"/>
      <c r="H324" s="107">
        <v>574</v>
      </c>
      <c r="I324" s="125">
        <v>570</v>
      </c>
      <c r="J324" s="140" t="s">
        <v>682</v>
      </c>
      <c r="K324" s="127">
        <f t="shared" si="212"/>
        <v>99</v>
      </c>
      <c r="L324" s="128">
        <f t="shared" si="213"/>
        <v>0.20842105263157895</v>
      </c>
      <c r="M324" s="129" t="s">
        <v>599</v>
      </c>
      <c r="N324" s="130">
        <v>43403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4">
        <v>120</v>
      </c>
      <c r="B325" s="153">
        <v>43397</v>
      </c>
      <c r="C325" s="153"/>
      <c r="D325" s="400" t="s">
        <v>391</v>
      </c>
      <c r="E325" s="155" t="s">
        <v>623</v>
      </c>
      <c r="F325" s="155">
        <v>707.5</v>
      </c>
      <c r="G325" s="155"/>
      <c r="H325" s="155">
        <v>872</v>
      </c>
      <c r="I325" s="177">
        <v>872</v>
      </c>
      <c r="J325" s="178" t="s">
        <v>682</v>
      </c>
      <c r="K325" s="127">
        <f t="shared" si="212"/>
        <v>164.5</v>
      </c>
      <c r="L325" s="179">
        <f t="shared" si="213"/>
        <v>0.23250883392226149</v>
      </c>
      <c r="M325" s="180" t="s">
        <v>599</v>
      </c>
      <c r="N325" s="181">
        <v>43482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4">
        <v>121</v>
      </c>
      <c r="B326" s="153">
        <v>43398</v>
      </c>
      <c r="C326" s="153"/>
      <c r="D326" s="400" t="s">
        <v>348</v>
      </c>
      <c r="E326" s="155" t="s">
        <v>623</v>
      </c>
      <c r="F326" s="155">
        <v>162</v>
      </c>
      <c r="G326" s="155"/>
      <c r="H326" s="155">
        <v>204</v>
      </c>
      <c r="I326" s="177">
        <v>209</v>
      </c>
      <c r="J326" s="178" t="s">
        <v>3492</v>
      </c>
      <c r="K326" s="127">
        <f t="shared" si="212"/>
        <v>42</v>
      </c>
      <c r="L326" s="179">
        <f t="shared" si="213"/>
        <v>0.25925925925925924</v>
      </c>
      <c r="M326" s="180" t="s">
        <v>599</v>
      </c>
      <c r="N326" s="181">
        <v>43539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5">
        <v>122</v>
      </c>
      <c r="B327" s="206">
        <v>43399</v>
      </c>
      <c r="C327" s="206"/>
      <c r="D327" s="154" t="s">
        <v>495</v>
      </c>
      <c r="E327" s="207" t="s">
        <v>623</v>
      </c>
      <c r="F327" s="207">
        <v>240</v>
      </c>
      <c r="G327" s="207"/>
      <c r="H327" s="207">
        <v>297</v>
      </c>
      <c r="I327" s="231">
        <v>297</v>
      </c>
      <c r="J327" s="178" t="s">
        <v>682</v>
      </c>
      <c r="K327" s="232">
        <f t="shared" si="212"/>
        <v>57</v>
      </c>
      <c r="L327" s="233">
        <f t="shared" si="213"/>
        <v>0.23749999999999999</v>
      </c>
      <c r="M327" s="234" t="s">
        <v>599</v>
      </c>
      <c r="N327" s="235">
        <v>43417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2">
        <v>123</v>
      </c>
      <c r="B328" s="105">
        <v>43439</v>
      </c>
      <c r="C328" s="105"/>
      <c r="D328" s="147" t="s">
        <v>749</v>
      </c>
      <c r="E328" s="107" t="s">
        <v>623</v>
      </c>
      <c r="F328" s="107">
        <v>202.5</v>
      </c>
      <c r="G328" s="107"/>
      <c r="H328" s="107">
        <v>255</v>
      </c>
      <c r="I328" s="125">
        <v>252</v>
      </c>
      <c r="J328" s="140" t="s">
        <v>682</v>
      </c>
      <c r="K328" s="127">
        <f t="shared" si="212"/>
        <v>52.5</v>
      </c>
      <c r="L328" s="128">
        <f t="shared" si="213"/>
        <v>0.25925925925925924</v>
      </c>
      <c r="M328" s="129" t="s">
        <v>599</v>
      </c>
      <c r="N328" s="130">
        <v>43542</v>
      </c>
      <c r="O328" s="57"/>
      <c r="P328" s="16"/>
      <c r="Q328" s="16"/>
      <c r="R328" s="93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5">
        <v>124</v>
      </c>
      <c r="B329" s="206">
        <v>43465</v>
      </c>
      <c r="C329" s="105"/>
      <c r="D329" s="400" t="s">
        <v>423</v>
      </c>
      <c r="E329" s="207" t="s">
        <v>623</v>
      </c>
      <c r="F329" s="207">
        <v>710</v>
      </c>
      <c r="G329" s="207"/>
      <c r="H329" s="207">
        <v>866</v>
      </c>
      <c r="I329" s="231">
        <v>866</v>
      </c>
      <c r="J329" s="178" t="s">
        <v>682</v>
      </c>
      <c r="K329" s="127">
        <f t="shared" si="212"/>
        <v>156</v>
      </c>
      <c r="L329" s="128">
        <f t="shared" si="213"/>
        <v>0.21971830985915494</v>
      </c>
      <c r="M329" s="129" t="s">
        <v>599</v>
      </c>
      <c r="N329" s="361">
        <v>43553</v>
      </c>
      <c r="O329" s="57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125</v>
      </c>
      <c r="B330" s="206">
        <v>43522</v>
      </c>
      <c r="C330" s="206"/>
      <c r="D330" s="400" t="s">
        <v>141</v>
      </c>
      <c r="E330" s="207" t="s">
        <v>623</v>
      </c>
      <c r="F330" s="207">
        <v>337.25</v>
      </c>
      <c r="G330" s="207"/>
      <c r="H330" s="207">
        <v>398.5</v>
      </c>
      <c r="I330" s="231">
        <v>411</v>
      </c>
      <c r="J330" s="140" t="s">
        <v>3491</v>
      </c>
      <c r="K330" s="127">
        <f t="shared" si="212"/>
        <v>61.25</v>
      </c>
      <c r="L330" s="128">
        <f t="shared" si="213"/>
        <v>0.1816160118606375</v>
      </c>
      <c r="M330" s="129" t="s">
        <v>599</v>
      </c>
      <c r="N330" s="361">
        <v>43760</v>
      </c>
      <c r="O330" s="57"/>
      <c r="P330" s="16"/>
      <c r="Q330" s="16"/>
      <c r="R330" s="93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68">
        <v>126</v>
      </c>
      <c r="B331" s="163">
        <v>43559</v>
      </c>
      <c r="C331" s="163"/>
      <c r="D331" s="164" t="s">
        <v>410</v>
      </c>
      <c r="E331" s="165" t="s">
        <v>623</v>
      </c>
      <c r="F331" s="165">
        <v>130</v>
      </c>
      <c r="G331" s="165"/>
      <c r="H331" s="165">
        <v>65</v>
      </c>
      <c r="I331" s="185">
        <v>158</v>
      </c>
      <c r="J331" s="137" t="s">
        <v>750</v>
      </c>
      <c r="K331" s="133">
        <f t="shared" si="212"/>
        <v>-65</v>
      </c>
      <c r="L331" s="134">
        <f t="shared" si="213"/>
        <v>-0.5</v>
      </c>
      <c r="M331" s="135" t="s">
        <v>663</v>
      </c>
      <c r="N331" s="136">
        <v>43726</v>
      </c>
      <c r="O331" s="57"/>
      <c r="P331" s="16"/>
      <c r="Q331" s="16"/>
      <c r="R331" s="17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9">
        <v>127</v>
      </c>
      <c r="B332" s="186">
        <v>43017</v>
      </c>
      <c r="C332" s="186"/>
      <c r="D332" s="187" t="s">
        <v>169</v>
      </c>
      <c r="E332" s="188" t="s">
        <v>623</v>
      </c>
      <c r="F332" s="189">
        <v>141.5</v>
      </c>
      <c r="G332" s="190"/>
      <c r="H332" s="190">
        <v>183.5</v>
      </c>
      <c r="I332" s="190">
        <v>210</v>
      </c>
      <c r="J332" s="217" t="s">
        <v>3440</v>
      </c>
      <c r="K332" s="218">
        <f t="shared" si="212"/>
        <v>42</v>
      </c>
      <c r="L332" s="219">
        <f t="shared" si="213"/>
        <v>0.29681978798586572</v>
      </c>
      <c r="M332" s="189" t="s">
        <v>599</v>
      </c>
      <c r="N332" s="220">
        <v>43042</v>
      </c>
      <c r="O332" s="57"/>
      <c r="P332" s="16"/>
      <c r="Q332" s="16"/>
      <c r="R332" s="93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68">
        <v>128</v>
      </c>
      <c r="B333" s="163">
        <v>43074</v>
      </c>
      <c r="C333" s="163"/>
      <c r="D333" s="164" t="s">
        <v>303</v>
      </c>
      <c r="E333" s="165" t="s">
        <v>623</v>
      </c>
      <c r="F333" s="166">
        <v>172</v>
      </c>
      <c r="G333" s="165"/>
      <c r="H333" s="165">
        <v>155.25</v>
      </c>
      <c r="I333" s="185">
        <v>230</v>
      </c>
      <c r="J333" s="383" t="s">
        <v>3400</v>
      </c>
      <c r="K333" s="133">
        <f t="shared" ref="K333" si="214">H333-F333</f>
        <v>-16.75</v>
      </c>
      <c r="L333" s="134">
        <f t="shared" ref="L333" si="215">K333/F333</f>
        <v>-9.7383720930232565E-2</v>
      </c>
      <c r="M333" s="135" t="s">
        <v>663</v>
      </c>
      <c r="N333" s="136">
        <v>43787</v>
      </c>
      <c r="O333" s="57"/>
      <c r="P333" s="16"/>
      <c r="Q333" s="16"/>
      <c r="R333" s="17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9">
        <v>129</v>
      </c>
      <c r="B334" s="186">
        <v>43398</v>
      </c>
      <c r="C334" s="186"/>
      <c r="D334" s="187" t="s">
        <v>104</v>
      </c>
      <c r="E334" s="188" t="s">
        <v>623</v>
      </c>
      <c r="F334" s="190">
        <v>698.5</v>
      </c>
      <c r="G334" s="190"/>
      <c r="H334" s="190">
        <v>850</v>
      </c>
      <c r="I334" s="190">
        <v>890</v>
      </c>
      <c r="J334" s="221" t="s">
        <v>3488</v>
      </c>
      <c r="K334" s="218">
        <f t="shared" si="212"/>
        <v>151.5</v>
      </c>
      <c r="L334" s="219">
        <f t="shared" si="213"/>
        <v>0.21689334287759485</v>
      </c>
      <c r="M334" s="189" t="s">
        <v>599</v>
      </c>
      <c r="N334" s="220">
        <v>43453</v>
      </c>
      <c r="O334" s="57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130</v>
      </c>
      <c r="B335" s="158">
        <v>42877</v>
      </c>
      <c r="C335" s="158"/>
      <c r="D335" s="159" t="s">
        <v>383</v>
      </c>
      <c r="E335" s="160" t="s">
        <v>623</v>
      </c>
      <c r="F335" s="161">
        <v>127.6</v>
      </c>
      <c r="G335" s="162"/>
      <c r="H335" s="162">
        <v>138</v>
      </c>
      <c r="I335" s="162">
        <v>190</v>
      </c>
      <c r="J335" s="384" t="s">
        <v>3404</v>
      </c>
      <c r="K335" s="182">
        <f t="shared" si="212"/>
        <v>10.400000000000006</v>
      </c>
      <c r="L335" s="183">
        <f t="shared" si="213"/>
        <v>8.1504702194357417E-2</v>
      </c>
      <c r="M335" s="161" t="s">
        <v>599</v>
      </c>
      <c r="N335" s="184">
        <v>43774</v>
      </c>
      <c r="O335" s="57"/>
      <c r="P335" s="16"/>
      <c r="Q335" s="16"/>
      <c r="R335" s="93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0">
        <v>131</v>
      </c>
      <c r="B336" s="194">
        <v>43158</v>
      </c>
      <c r="C336" s="194"/>
      <c r="D336" s="191" t="s">
        <v>754</v>
      </c>
      <c r="E336" s="195" t="s">
        <v>623</v>
      </c>
      <c r="F336" s="196">
        <v>317</v>
      </c>
      <c r="G336" s="195"/>
      <c r="H336" s="195"/>
      <c r="I336" s="224">
        <v>398</v>
      </c>
      <c r="J336" s="237" t="s">
        <v>601</v>
      </c>
      <c r="K336" s="193"/>
      <c r="L336" s="192"/>
      <c r="M336" s="223" t="s">
        <v>601</v>
      </c>
      <c r="N336" s="222"/>
      <c r="O336" s="57"/>
      <c r="P336" s="16"/>
      <c r="Q336" s="16"/>
      <c r="R336" s="341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8">
        <v>132</v>
      </c>
      <c r="B337" s="163">
        <v>43164</v>
      </c>
      <c r="C337" s="163"/>
      <c r="D337" s="164" t="s">
        <v>135</v>
      </c>
      <c r="E337" s="165" t="s">
        <v>623</v>
      </c>
      <c r="F337" s="166">
        <f>510-14.4</f>
        <v>495.6</v>
      </c>
      <c r="G337" s="165"/>
      <c r="H337" s="165">
        <v>350</v>
      </c>
      <c r="I337" s="185">
        <v>672</v>
      </c>
      <c r="J337" s="383" t="s">
        <v>3461</v>
      </c>
      <c r="K337" s="133">
        <f t="shared" ref="K337" si="216">H337-F337</f>
        <v>-145.60000000000002</v>
      </c>
      <c r="L337" s="134">
        <f t="shared" ref="L337" si="217">K337/F337</f>
        <v>-0.29378531073446329</v>
      </c>
      <c r="M337" s="135" t="s">
        <v>663</v>
      </c>
      <c r="N337" s="136">
        <v>43887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8">
        <v>133</v>
      </c>
      <c r="B338" s="163">
        <v>43237</v>
      </c>
      <c r="C338" s="163"/>
      <c r="D338" s="164" t="s">
        <v>489</v>
      </c>
      <c r="E338" s="165" t="s">
        <v>623</v>
      </c>
      <c r="F338" s="166">
        <v>230.3</v>
      </c>
      <c r="G338" s="165"/>
      <c r="H338" s="165">
        <v>102.5</v>
      </c>
      <c r="I338" s="185">
        <v>348</v>
      </c>
      <c r="J338" s="383" t="s">
        <v>3482</v>
      </c>
      <c r="K338" s="133">
        <f t="shared" ref="K338" si="218">H338-F338</f>
        <v>-127.80000000000001</v>
      </c>
      <c r="L338" s="134">
        <f t="shared" ref="L338" si="219">K338/F338</f>
        <v>-0.55492835432045162</v>
      </c>
      <c r="M338" s="135" t="s">
        <v>663</v>
      </c>
      <c r="N338" s="136">
        <v>43896</v>
      </c>
      <c r="O338" s="57"/>
      <c r="P338" s="16"/>
      <c r="Q338" s="16"/>
      <c r="R338" s="343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14">
        <v>134</v>
      </c>
      <c r="B339" s="197">
        <v>43258</v>
      </c>
      <c r="C339" s="197"/>
      <c r="D339" s="200" t="s">
        <v>449</v>
      </c>
      <c r="E339" s="198" t="s">
        <v>623</v>
      </c>
      <c r="F339" s="196">
        <f>342.5-5.1</f>
        <v>337.4</v>
      </c>
      <c r="G339" s="198"/>
      <c r="H339" s="198"/>
      <c r="I339" s="225">
        <v>439</v>
      </c>
      <c r="J339" s="237" t="s">
        <v>601</v>
      </c>
      <c r="K339" s="227"/>
      <c r="L339" s="228"/>
      <c r="M339" s="226" t="s">
        <v>601</v>
      </c>
      <c r="N339" s="229"/>
      <c r="O339" s="57"/>
      <c r="P339" s="16"/>
      <c r="Q339" s="16"/>
      <c r="R339" s="341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14">
        <v>135</v>
      </c>
      <c r="B340" s="197">
        <v>43285</v>
      </c>
      <c r="C340" s="197"/>
      <c r="D340" s="201" t="s">
        <v>49</v>
      </c>
      <c r="E340" s="198" t="s">
        <v>623</v>
      </c>
      <c r="F340" s="196">
        <f>127.5-5.53</f>
        <v>121.97</v>
      </c>
      <c r="G340" s="198"/>
      <c r="H340" s="198"/>
      <c r="I340" s="225">
        <v>170</v>
      </c>
      <c r="J340" s="237" t="s">
        <v>601</v>
      </c>
      <c r="K340" s="227"/>
      <c r="L340" s="228"/>
      <c r="M340" s="226" t="s">
        <v>601</v>
      </c>
      <c r="N340" s="229"/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68">
        <v>136</v>
      </c>
      <c r="B341" s="163">
        <v>43294</v>
      </c>
      <c r="C341" s="163"/>
      <c r="D341" s="164" t="s">
        <v>243</v>
      </c>
      <c r="E341" s="165" t="s">
        <v>623</v>
      </c>
      <c r="F341" s="166">
        <v>46.5</v>
      </c>
      <c r="G341" s="165"/>
      <c r="H341" s="165">
        <v>17</v>
      </c>
      <c r="I341" s="185">
        <v>59</v>
      </c>
      <c r="J341" s="383" t="s">
        <v>3460</v>
      </c>
      <c r="K341" s="133">
        <f t="shared" ref="K341" si="220">H341-F341</f>
        <v>-29.5</v>
      </c>
      <c r="L341" s="134">
        <f t="shared" ref="L341" si="221">K341/F341</f>
        <v>-0.63440860215053763</v>
      </c>
      <c r="M341" s="135" t="s">
        <v>663</v>
      </c>
      <c r="N341" s="136">
        <v>43887</v>
      </c>
      <c r="O341" s="57"/>
      <c r="P341" s="16"/>
      <c r="Q341" s="16"/>
      <c r="R341" s="17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70">
        <v>137</v>
      </c>
      <c r="B342" s="194">
        <v>43396</v>
      </c>
      <c r="C342" s="194"/>
      <c r="D342" s="201" t="s">
        <v>425</v>
      </c>
      <c r="E342" s="198" t="s">
        <v>623</v>
      </c>
      <c r="F342" s="199">
        <v>156.5</v>
      </c>
      <c r="G342" s="198"/>
      <c r="H342" s="198"/>
      <c r="I342" s="225">
        <v>191</v>
      </c>
      <c r="J342" s="237" t="s">
        <v>601</v>
      </c>
      <c r="K342" s="227"/>
      <c r="L342" s="228"/>
      <c r="M342" s="226" t="s">
        <v>601</v>
      </c>
      <c r="N342" s="229"/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0">
        <v>138</v>
      </c>
      <c r="B343" s="194">
        <v>43439</v>
      </c>
      <c r="C343" s="194"/>
      <c r="D343" s="201" t="s">
        <v>330</v>
      </c>
      <c r="E343" s="198" t="s">
        <v>623</v>
      </c>
      <c r="F343" s="199">
        <v>259.5</v>
      </c>
      <c r="G343" s="198"/>
      <c r="H343" s="198"/>
      <c r="I343" s="225">
        <v>321</v>
      </c>
      <c r="J343" s="237" t="s">
        <v>601</v>
      </c>
      <c r="K343" s="227"/>
      <c r="L343" s="228"/>
      <c r="M343" s="226" t="s">
        <v>601</v>
      </c>
      <c r="N343" s="229"/>
      <c r="O343" s="16"/>
      <c r="P343" s="16"/>
      <c r="Q343" s="16"/>
      <c r="R343" s="17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8">
        <v>139</v>
      </c>
      <c r="B344" s="163">
        <v>43439</v>
      </c>
      <c r="C344" s="163"/>
      <c r="D344" s="164" t="s">
        <v>775</v>
      </c>
      <c r="E344" s="165" t="s">
        <v>623</v>
      </c>
      <c r="F344" s="165">
        <v>715</v>
      </c>
      <c r="G344" s="165"/>
      <c r="H344" s="165">
        <v>445</v>
      </c>
      <c r="I344" s="185">
        <v>840</v>
      </c>
      <c r="J344" s="137" t="s">
        <v>2994</v>
      </c>
      <c r="K344" s="133">
        <f t="shared" ref="K344:K347" si="222">H344-F344</f>
        <v>-270</v>
      </c>
      <c r="L344" s="134">
        <f t="shared" ref="L344:L347" si="223">K344/F344</f>
        <v>-0.3776223776223776</v>
      </c>
      <c r="M344" s="135" t="s">
        <v>663</v>
      </c>
      <c r="N344" s="136">
        <v>43800</v>
      </c>
      <c r="O344" s="57"/>
      <c r="P344" s="16"/>
      <c r="Q344" s="16"/>
      <c r="R344" s="17" t="s">
        <v>751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5">
        <v>140</v>
      </c>
      <c r="B345" s="206">
        <v>43469</v>
      </c>
      <c r="C345" s="206"/>
      <c r="D345" s="154" t="s">
        <v>145</v>
      </c>
      <c r="E345" s="207" t="s">
        <v>623</v>
      </c>
      <c r="F345" s="207">
        <v>875</v>
      </c>
      <c r="G345" s="207"/>
      <c r="H345" s="207">
        <v>1165</v>
      </c>
      <c r="I345" s="231">
        <v>1185</v>
      </c>
      <c r="J345" s="140" t="s">
        <v>3489</v>
      </c>
      <c r="K345" s="127">
        <f t="shared" si="222"/>
        <v>290</v>
      </c>
      <c r="L345" s="128">
        <f t="shared" si="223"/>
        <v>0.33142857142857141</v>
      </c>
      <c r="M345" s="129" t="s">
        <v>599</v>
      </c>
      <c r="N345" s="361">
        <v>43847</v>
      </c>
      <c r="O345" s="57"/>
      <c r="P345" s="16"/>
      <c r="Q345" s="16"/>
      <c r="R345" s="343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5">
        <v>141</v>
      </c>
      <c r="B346" s="206">
        <v>43559</v>
      </c>
      <c r="C346" s="206"/>
      <c r="D346" s="400" t="s">
        <v>345</v>
      </c>
      <c r="E346" s="207" t="s">
        <v>623</v>
      </c>
      <c r="F346" s="207">
        <f>387-14.63</f>
        <v>372.37</v>
      </c>
      <c r="G346" s="207"/>
      <c r="H346" s="207">
        <v>490</v>
      </c>
      <c r="I346" s="231">
        <v>490</v>
      </c>
      <c r="J346" s="140" t="s">
        <v>682</v>
      </c>
      <c r="K346" s="127">
        <f t="shared" si="222"/>
        <v>117.63</v>
      </c>
      <c r="L346" s="128">
        <f t="shared" si="223"/>
        <v>0.31589548030185027</v>
      </c>
      <c r="M346" s="129" t="s">
        <v>599</v>
      </c>
      <c r="N346" s="361">
        <v>43850</v>
      </c>
      <c r="O346" s="57"/>
      <c r="P346" s="16"/>
      <c r="Q346" s="16"/>
      <c r="R346" s="343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68">
        <v>142</v>
      </c>
      <c r="B347" s="163">
        <v>43578</v>
      </c>
      <c r="C347" s="163"/>
      <c r="D347" s="164" t="s">
        <v>776</v>
      </c>
      <c r="E347" s="165" t="s">
        <v>600</v>
      </c>
      <c r="F347" s="165">
        <v>220</v>
      </c>
      <c r="G347" s="165"/>
      <c r="H347" s="165">
        <v>127.5</v>
      </c>
      <c r="I347" s="185">
        <v>284</v>
      </c>
      <c r="J347" s="383" t="s">
        <v>3483</v>
      </c>
      <c r="K347" s="133">
        <f t="shared" si="222"/>
        <v>-92.5</v>
      </c>
      <c r="L347" s="134">
        <f t="shared" si="223"/>
        <v>-0.42045454545454547</v>
      </c>
      <c r="M347" s="135" t="s">
        <v>663</v>
      </c>
      <c r="N347" s="136">
        <v>43896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5">
        <v>143</v>
      </c>
      <c r="B348" s="206">
        <v>43622</v>
      </c>
      <c r="C348" s="206"/>
      <c r="D348" s="400" t="s">
        <v>496</v>
      </c>
      <c r="E348" s="207" t="s">
        <v>600</v>
      </c>
      <c r="F348" s="207">
        <v>332.8</v>
      </c>
      <c r="G348" s="207"/>
      <c r="H348" s="207">
        <v>405</v>
      </c>
      <c r="I348" s="231">
        <v>419</v>
      </c>
      <c r="J348" s="140" t="s">
        <v>3490</v>
      </c>
      <c r="K348" s="127">
        <f t="shared" ref="K348" si="224">H348-F348</f>
        <v>72.199999999999989</v>
      </c>
      <c r="L348" s="128">
        <f t="shared" ref="L348" si="225">K348/F348</f>
        <v>0.21694711538461534</v>
      </c>
      <c r="M348" s="129" t="s">
        <v>599</v>
      </c>
      <c r="N348" s="361">
        <v>43860</v>
      </c>
      <c r="O348" s="57"/>
      <c r="P348" s="16"/>
      <c r="Q348" s="16"/>
      <c r="R348" s="17" t="s">
        <v>753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143">
        <v>144</v>
      </c>
      <c r="B349" s="142">
        <v>43641</v>
      </c>
      <c r="C349" s="142"/>
      <c r="D349" s="143" t="s">
        <v>139</v>
      </c>
      <c r="E349" s="144" t="s">
        <v>623</v>
      </c>
      <c r="F349" s="145">
        <v>386</v>
      </c>
      <c r="G349" s="146"/>
      <c r="H349" s="146">
        <v>395</v>
      </c>
      <c r="I349" s="146">
        <v>452</v>
      </c>
      <c r="J349" s="169" t="s">
        <v>3405</v>
      </c>
      <c r="K349" s="170">
        <f t="shared" ref="K349" si="226">H349-F349</f>
        <v>9</v>
      </c>
      <c r="L349" s="171">
        <f t="shared" ref="L349" si="227">K349/F349</f>
        <v>2.3316062176165803E-2</v>
      </c>
      <c r="M349" s="172" t="s">
        <v>708</v>
      </c>
      <c r="N349" s="173">
        <v>43868</v>
      </c>
      <c r="O349" s="16"/>
      <c r="P349" s="16"/>
      <c r="Q349" s="16"/>
      <c r="R349" s="17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71">
        <v>145</v>
      </c>
      <c r="B350" s="194">
        <v>43707</v>
      </c>
      <c r="C350" s="194"/>
      <c r="D350" s="201" t="s">
        <v>260</v>
      </c>
      <c r="E350" s="198" t="s">
        <v>623</v>
      </c>
      <c r="F350" s="198" t="s">
        <v>755</v>
      </c>
      <c r="G350" s="198"/>
      <c r="H350" s="198"/>
      <c r="I350" s="225">
        <v>190</v>
      </c>
      <c r="J350" s="237" t="s">
        <v>601</v>
      </c>
      <c r="K350" s="227"/>
      <c r="L350" s="228"/>
      <c r="M350" s="357" t="s">
        <v>601</v>
      </c>
      <c r="N350" s="229"/>
      <c r="O350" s="16"/>
      <c r="P350" s="16"/>
      <c r="Q350" s="16"/>
      <c r="R350" s="343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146</v>
      </c>
      <c r="B351" s="206">
        <v>43731</v>
      </c>
      <c r="C351" s="206"/>
      <c r="D351" s="154" t="s">
        <v>440</v>
      </c>
      <c r="E351" s="207" t="s">
        <v>623</v>
      </c>
      <c r="F351" s="207">
        <v>235</v>
      </c>
      <c r="G351" s="207"/>
      <c r="H351" s="207">
        <v>295</v>
      </c>
      <c r="I351" s="231">
        <v>296</v>
      </c>
      <c r="J351" s="140" t="s">
        <v>3147</v>
      </c>
      <c r="K351" s="127">
        <f t="shared" ref="K351" si="228">H351-F351</f>
        <v>60</v>
      </c>
      <c r="L351" s="128">
        <f t="shared" ref="L351" si="229">K351/F351</f>
        <v>0.25531914893617019</v>
      </c>
      <c r="M351" s="129" t="s">
        <v>599</v>
      </c>
      <c r="N351" s="361">
        <v>43844</v>
      </c>
      <c r="O351" s="57"/>
      <c r="P351" s="16"/>
      <c r="Q351" s="16"/>
      <c r="R351" s="17" t="s">
        <v>753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5">
        <v>147</v>
      </c>
      <c r="B352" s="206">
        <v>43752</v>
      </c>
      <c r="C352" s="206"/>
      <c r="D352" s="154" t="s">
        <v>2977</v>
      </c>
      <c r="E352" s="207" t="s">
        <v>623</v>
      </c>
      <c r="F352" s="207">
        <v>277.5</v>
      </c>
      <c r="G352" s="207"/>
      <c r="H352" s="207">
        <v>333</v>
      </c>
      <c r="I352" s="231">
        <v>333</v>
      </c>
      <c r="J352" s="140" t="s">
        <v>3148</v>
      </c>
      <c r="K352" s="127">
        <f t="shared" ref="K352" si="230">H352-F352</f>
        <v>55.5</v>
      </c>
      <c r="L352" s="128">
        <f t="shared" ref="L352" si="231">K352/F352</f>
        <v>0.2</v>
      </c>
      <c r="M352" s="129" t="s">
        <v>599</v>
      </c>
      <c r="N352" s="361">
        <v>43846</v>
      </c>
      <c r="O352" s="57"/>
      <c r="P352" s="16"/>
      <c r="Q352" s="16"/>
      <c r="R352" s="343" t="s">
        <v>751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5">
        <v>148</v>
      </c>
      <c r="B353" s="206">
        <v>43752</v>
      </c>
      <c r="C353" s="206"/>
      <c r="D353" s="154" t="s">
        <v>2976</v>
      </c>
      <c r="E353" s="207" t="s">
        <v>623</v>
      </c>
      <c r="F353" s="207">
        <v>930</v>
      </c>
      <c r="G353" s="207"/>
      <c r="H353" s="207">
        <v>1165</v>
      </c>
      <c r="I353" s="231">
        <v>1200</v>
      </c>
      <c r="J353" s="140" t="s">
        <v>3150</v>
      </c>
      <c r="K353" s="127">
        <f t="shared" ref="K353" si="232">H353-F353</f>
        <v>235</v>
      </c>
      <c r="L353" s="128">
        <f t="shared" ref="L353" si="233">K353/F353</f>
        <v>0.25268817204301075</v>
      </c>
      <c r="M353" s="129" t="s">
        <v>599</v>
      </c>
      <c r="N353" s="361">
        <v>43847</v>
      </c>
      <c r="O353" s="57"/>
      <c r="P353" s="16"/>
      <c r="Q353" s="16"/>
      <c r="R353" s="343" t="s">
        <v>753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370">
        <v>149</v>
      </c>
      <c r="B354" s="346">
        <v>43753</v>
      </c>
      <c r="C354" s="211"/>
      <c r="D354" s="372" t="s">
        <v>2975</v>
      </c>
      <c r="E354" s="349" t="s">
        <v>623</v>
      </c>
      <c r="F354" s="352">
        <v>111</v>
      </c>
      <c r="G354" s="349"/>
      <c r="H354" s="349"/>
      <c r="I354" s="355">
        <v>141</v>
      </c>
      <c r="J354" s="237" t="s">
        <v>601</v>
      </c>
      <c r="K354" s="237"/>
      <c r="L354" s="122"/>
      <c r="M354" s="360" t="s">
        <v>601</v>
      </c>
      <c r="N354" s="239"/>
      <c r="O354" s="16"/>
      <c r="P354" s="16"/>
      <c r="Q354" s="16"/>
      <c r="R354" s="343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5">
        <v>150</v>
      </c>
      <c r="B355" s="206">
        <v>43753</v>
      </c>
      <c r="C355" s="206"/>
      <c r="D355" s="154" t="s">
        <v>2974</v>
      </c>
      <c r="E355" s="207" t="s">
        <v>623</v>
      </c>
      <c r="F355" s="208">
        <v>296</v>
      </c>
      <c r="G355" s="207"/>
      <c r="H355" s="207">
        <v>370</v>
      </c>
      <c r="I355" s="231">
        <v>370</v>
      </c>
      <c r="J355" s="140" t="s">
        <v>682</v>
      </c>
      <c r="K355" s="127">
        <f t="shared" ref="K355" si="234">H355-F355</f>
        <v>74</v>
      </c>
      <c r="L355" s="128">
        <f t="shared" ref="L355" si="235">K355/F355</f>
        <v>0.25</v>
      </c>
      <c r="M355" s="129" t="s">
        <v>599</v>
      </c>
      <c r="N355" s="361">
        <v>43853</v>
      </c>
      <c r="O355" s="57"/>
      <c r="P355" s="16"/>
      <c r="Q355" s="16"/>
      <c r="R355" s="343" t="s">
        <v>753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371">
        <v>151</v>
      </c>
      <c r="B356" s="210">
        <v>43754</v>
      </c>
      <c r="C356" s="210"/>
      <c r="D356" s="191" t="s">
        <v>2973</v>
      </c>
      <c r="E356" s="348" t="s">
        <v>623</v>
      </c>
      <c r="F356" s="351" t="s">
        <v>2939</v>
      </c>
      <c r="G356" s="348"/>
      <c r="H356" s="348"/>
      <c r="I356" s="354">
        <v>344</v>
      </c>
      <c r="J356" s="237" t="s">
        <v>601</v>
      </c>
      <c r="K356" s="240"/>
      <c r="L356" s="359"/>
      <c r="M356" s="342" t="s">
        <v>601</v>
      </c>
      <c r="N356" s="362"/>
      <c r="O356" s="16"/>
      <c r="P356" s="16"/>
      <c r="Q356" s="16"/>
      <c r="R356" s="343" t="s">
        <v>753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45">
        <v>152</v>
      </c>
      <c r="B357" s="211">
        <v>43832</v>
      </c>
      <c r="C357" s="211"/>
      <c r="D357" s="215" t="s">
        <v>2253</v>
      </c>
      <c r="E357" s="212" t="s">
        <v>623</v>
      </c>
      <c r="F357" s="213" t="s">
        <v>3135</v>
      </c>
      <c r="G357" s="212"/>
      <c r="H357" s="212"/>
      <c r="I357" s="236">
        <v>590</v>
      </c>
      <c r="J357" s="237" t="s">
        <v>601</v>
      </c>
      <c r="K357" s="237"/>
      <c r="L357" s="122"/>
      <c r="M357" s="342" t="s">
        <v>601</v>
      </c>
      <c r="N357" s="239"/>
      <c r="O357" s="16"/>
      <c r="P357" s="16"/>
      <c r="Q357" s="16"/>
      <c r="R357" s="343" t="s">
        <v>753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5">
        <v>153</v>
      </c>
      <c r="B358" s="206">
        <v>43966</v>
      </c>
      <c r="C358" s="206"/>
      <c r="D358" s="154" t="s">
        <v>65</v>
      </c>
      <c r="E358" s="207" t="s">
        <v>623</v>
      </c>
      <c r="F358" s="208">
        <v>67.5</v>
      </c>
      <c r="G358" s="207"/>
      <c r="H358" s="207">
        <v>86</v>
      </c>
      <c r="I358" s="231">
        <v>86</v>
      </c>
      <c r="J358" s="140" t="s">
        <v>3628</v>
      </c>
      <c r="K358" s="127">
        <f t="shared" ref="K358" si="236">H358-F358</f>
        <v>18.5</v>
      </c>
      <c r="L358" s="128">
        <f t="shared" ref="L358" si="237">K358/F358</f>
        <v>0.27407407407407408</v>
      </c>
      <c r="M358" s="129" t="s">
        <v>599</v>
      </c>
      <c r="N358" s="361">
        <v>44008</v>
      </c>
      <c r="O358" s="57"/>
      <c r="P358" s="16"/>
      <c r="Q358" s="16"/>
      <c r="R358" s="343" t="s">
        <v>753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9">
        <v>154</v>
      </c>
      <c r="B359" s="211">
        <v>44035</v>
      </c>
      <c r="C359" s="211"/>
      <c r="D359" s="215" t="s">
        <v>495</v>
      </c>
      <c r="E359" s="212" t="s">
        <v>623</v>
      </c>
      <c r="F359" s="213" t="s">
        <v>3631</v>
      </c>
      <c r="G359" s="212"/>
      <c r="H359" s="212"/>
      <c r="I359" s="236">
        <v>296</v>
      </c>
      <c r="J359" s="237" t="s">
        <v>601</v>
      </c>
      <c r="K359" s="237"/>
      <c r="L359" s="122"/>
      <c r="M359" s="238"/>
      <c r="N359" s="239"/>
      <c r="O359" s="16"/>
      <c r="P359" s="16"/>
      <c r="Q359" s="16"/>
      <c r="R359" s="343" t="s">
        <v>753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9">
        <v>155</v>
      </c>
      <c r="B360" s="211">
        <v>44092</v>
      </c>
      <c r="C360" s="211"/>
      <c r="D360" s="215" t="s">
        <v>416</v>
      </c>
      <c r="E360" s="212" t="s">
        <v>623</v>
      </c>
      <c r="F360" s="213" t="s">
        <v>3636</v>
      </c>
      <c r="G360" s="212"/>
      <c r="H360" s="212"/>
      <c r="I360" s="236">
        <v>248</v>
      </c>
      <c r="J360" s="237" t="s">
        <v>601</v>
      </c>
      <c r="K360" s="237"/>
      <c r="L360" s="122"/>
      <c r="M360" s="238"/>
      <c r="N360" s="239"/>
      <c r="O360" s="16"/>
      <c r="P360" s="16"/>
      <c r="Q360" s="16"/>
      <c r="R360" s="343" t="s">
        <v>753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369">
        <v>156</v>
      </c>
      <c r="B361" s="186">
        <v>44140</v>
      </c>
      <c r="C361" s="186"/>
      <c r="D361" s="187" t="s">
        <v>416</v>
      </c>
      <c r="E361" s="188" t="s">
        <v>623</v>
      </c>
      <c r="F361" s="190">
        <v>182.5</v>
      </c>
      <c r="G361" s="190"/>
      <c r="H361" s="190">
        <v>221</v>
      </c>
      <c r="I361" s="190">
        <v>248</v>
      </c>
      <c r="J361" s="506" t="s">
        <v>3657</v>
      </c>
      <c r="K361" s="218">
        <f t="shared" ref="K361" si="238">H361-F361</f>
        <v>38.5</v>
      </c>
      <c r="L361" s="219">
        <f t="shared" ref="L361" si="239">K361/F361</f>
        <v>0.21095890410958903</v>
      </c>
      <c r="M361" s="189" t="s">
        <v>599</v>
      </c>
      <c r="N361" s="220">
        <v>44167</v>
      </c>
      <c r="O361" s="16"/>
      <c r="P361" s="16"/>
      <c r="Q361" s="16"/>
      <c r="R361" s="343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09">
        <v>157</v>
      </c>
      <c r="B362" s="211">
        <v>44140</v>
      </c>
      <c r="C362" s="211"/>
      <c r="D362" s="215" t="s">
        <v>330</v>
      </c>
      <c r="E362" s="212" t="s">
        <v>623</v>
      </c>
      <c r="F362" s="213" t="s">
        <v>3637</v>
      </c>
      <c r="G362" s="212"/>
      <c r="H362" s="212"/>
      <c r="I362" s="236">
        <v>320</v>
      </c>
      <c r="J362" s="237" t="s">
        <v>601</v>
      </c>
      <c r="K362" s="237"/>
      <c r="L362" s="122"/>
      <c r="M362" s="238"/>
      <c r="N362" s="239"/>
      <c r="O362" s="16"/>
      <c r="P362" s="16"/>
      <c r="Q362" s="16"/>
      <c r="R362" s="343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09">
        <v>158</v>
      </c>
      <c r="B363" s="211">
        <v>44140</v>
      </c>
      <c r="C363" s="211"/>
      <c r="D363" s="215" t="s">
        <v>491</v>
      </c>
      <c r="E363" s="212" t="s">
        <v>623</v>
      </c>
      <c r="F363" s="213" t="s">
        <v>3638</v>
      </c>
      <c r="G363" s="212"/>
      <c r="H363" s="212"/>
      <c r="I363" s="236">
        <v>1093</v>
      </c>
      <c r="J363" s="237" t="s">
        <v>601</v>
      </c>
      <c r="K363" s="237"/>
      <c r="L363" s="122"/>
      <c r="M363" s="238"/>
      <c r="N363" s="239"/>
      <c r="O363" s="16"/>
      <c r="P363" s="16"/>
      <c r="Q363" s="16"/>
      <c r="R363" s="343" t="s">
        <v>753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9">
        <v>159</v>
      </c>
      <c r="B364" s="211">
        <v>44140</v>
      </c>
      <c r="C364" s="211"/>
      <c r="D364" s="215" t="s">
        <v>345</v>
      </c>
      <c r="E364" s="212" t="s">
        <v>623</v>
      </c>
      <c r="F364" s="213" t="s">
        <v>3639</v>
      </c>
      <c r="G364" s="212"/>
      <c r="H364" s="212"/>
      <c r="I364" s="236">
        <v>406</v>
      </c>
      <c r="J364" s="237" t="s">
        <v>601</v>
      </c>
      <c r="K364" s="237"/>
      <c r="L364" s="122"/>
      <c r="M364" s="238"/>
      <c r="N364" s="239"/>
      <c r="O364" s="16"/>
      <c r="P364" s="16"/>
      <c r="Q364" s="16"/>
      <c r="R364" s="343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9">
        <v>160</v>
      </c>
      <c r="B365" s="211">
        <v>44141</v>
      </c>
      <c r="C365" s="211"/>
      <c r="D365" s="215" t="s">
        <v>495</v>
      </c>
      <c r="E365" s="212" t="s">
        <v>623</v>
      </c>
      <c r="F365" s="213" t="s">
        <v>3640</v>
      </c>
      <c r="G365" s="212"/>
      <c r="H365" s="212"/>
      <c r="I365" s="236">
        <v>290</v>
      </c>
      <c r="J365" s="237" t="s">
        <v>601</v>
      </c>
      <c r="K365" s="237"/>
      <c r="L365" s="122"/>
      <c r="M365" s="238"/>
      <c r="N365" s="239"/>
      <c r="O365" s="16"/>
      <c r="P365" s="16"/>
      <c r="Q365" s="16"/>
      <c r="R365" s="343" t="s">
        <v>753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9"/>
      <c r="B366" s="211">
        <v>44187</v>
      </c>
      <c r="C366" s="211"/>
      <c r="D366" s="215" t="s">
        <v>1975</v>
      </c>
      <c r="E366" s="212" t="s">
        <v>623</v>
      </c>
      <c r="F366" s="642" t="s">
        <v>3795</v>
      </c>
      <c r="G366" s="212"/>
      <c r="H366" s="212"/>
      <c r="I366" s="236">
        <v>239</v>
      </c>
      <c r="J366" s="643" t="s">
        <v>601</v>
      </c>
      <c r="K366" s="237"/>
      <c r="L366" s="122"/>
      <c r="M366" s="238"/>
      <c r="N366" s="239"/>
      <c r="O366" s="16"/>
      <c r="P366" s="16"/>
      <c r="Q366" s="16"/>
      <c r="R366" s="343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9"/>
      <c r="B367" s="211"/>
      <c r="C367" s="211"/>
      <c r="D367" s="215"/>
      <c r="E367" s="212"/>
      <c r="F367" s="213"/>
      <c r="G367" s="212"/>
      <c r="H367" s="212"/>
      <c r="I367" s="236"/>
      <c r="J367" s="237"/>
      <c r="K367" s="237"/>
      <c r="L367" s="122"/>
      <c r="M367" s="238"/>
      <c r="N367" s="239"/>
      <c r="O367" s="16"/>
      <c r="P367" s="16"/>
      <c r="R367" s="343"/>
    </row>
    <row r="368" spans="1:26">
      <c r="A368" s="209"/>
      <c r="B368" s="211"/>
      <c r="C368" s="211"/>
      <c r="D368" s="215"/>
      <c r="E368" s="212"/>
      <c r="F368" s="213"/>
      <c r="G368" s="212"/>
      <c r="H368" s="212"/>
      <c r="I368" s="236"/>
      <c r="J368" s="237"/>
      <c r="K368" s="237"/>
      <c r="L368" s="122"/>
      <c r="M368" s="238"/>
      <c r="N368" s="239"/>
      <c r="O368" s="16"/>
      <c r="R368" s="241"/>
    </row>
    <row r="369" spans="1:18">
      <c r="A369" s="209"/>
      <c r="B369" s="211"/>
      <c r="C369" s="211"/>
      <c r="D369" s="215"/>
      <c r="E369" s="212"/>
      <c r="F369" s="213"/>
      <c r="G369" s="212"/>
      <c r="H369" s="212"/>
      <c r="I369" s="236"/>
      <c r="J369" s="237"/>
      <c r="K369" s="237"/>
      <c r="L369" s="122"/>
      <c r="M369" s="238"/>
      <c r="N369" s="239"/>
      <c r="O369" s="16"/>
      <c r="R369" s="241"/>
    </row>
    <row r="370" spans="1:18">
      <c r="A370" s="209"/>
      <c r="B370" s="211"/>
      <c r="C370" s="211"/>
      <c r="D370" s="215"/>
      <c r="E370" s="212"/>
      <c r="F370" s="213"/>
      <c r="G370" s="212"/>
      <c r="H370" s="212"/>
      <c r="I370" s="236"/>
      <c r="J370" s="237"/>
      <c r="K370" s="237"/>
      <c r="L370" s="122"/>
      <c r="M370" s="238"/>
      <c r="N370" s="239"/>
      <c r="O370" s="16"/>
      <c r="R370" s="241"/>
    </row>
    <row r="371" spans="1:18">
      <c r="A371" s="209"/>
      <c r="B371" s="199" t="s">
        <v>2980</v>
      </c>
      <c r="O371" s="16"/>
      <c r="R371" s="241"/>
    </row>
    <row r="372" spans="1:18">
      <c r="R372" s="241"/>
    </row>
    <row r="373" spans="1:18">
      <c r="R373" s="241"/>
    </row>
    <row r="374" spans="1:18">
      <c r="R374" s="241"/>
    </row>
    <row r="375" spans="1:18">
      <c r="R375" s="241"/>
    </row>
    <row r="376" spans="1:18">
      <c r="R376" s="241"/>
    </row>
    <row r="377" spans="1:18">
      <c r="R377" s="241"/>
    </row>
    <row r="378" spans="1:18">
      <c r="R378" s="241"/>
    </row>
    <row r="388" spans="1:6">
      <c r="A388" s="216"/>
    </row>
    <row r="389" spans="1:6">
      <c r="A389" s="216"/>
      <c r="F389" s="657"/>
    </row>
    <row r="390" spans="1:6">
      <c r="A390" s="212"/>
    </row>
  </sheetData>
  <autoFilter ref="R1:R386"/>
  <mergeCells count="32">
    <mergeCell ref="A162:A163"/>
    <mergeCell ref="B162:B163"/>
    <mergeCell ref="J162:J163"/>
    <mergeCell ref="I86:I87"/>
    <mergeCell ref="O86:O87"/>
    <mergeCell ref="A159:A160"/>
    <mergeCell ref="P162:P163"/>
    <mergeCell ref="M162:M163"/>
    <mergeCell ref="N162:N163"/>
    <mergeCell ref="O162:O163"/>
    <mergeCell ref="B159:B160"/>
    <mergeCell ref="P159:P160"/>
    <mergeCell ref="J159:J160"/>
    <mergeCell ref="M159:M160"/>
    <mergeCell ref="N159:N160"/>
    <mergeCell ref="O159:O160"/>
    <mergeCell ref="P86:P87"/>
    <mergeCell ref="A105:A106"/>
    <mergeCell ref="B105:B106"/>
    <mergeCell ref="J105:J106"/>
    <mergeCell ref="M105:M106"/>
    <mergeCell ref="N105:N106"/>
    <mergeCell ref="A86:A87"/>
    <mergeCell ref="B86:B87"/>
    <mergeCell ref="J86:J87"/>
    <mergeCell ref="M86:M87"/>
    <mergeCell ref="N86:N87"/>
    <mergeCell ref="G86:G87"/>
    <mergeCell ref="O105:O106"/>
    <mergeCell ref="P105:P106"/>
    <mergeCell ref="G105:G106"/>
    <mergeCell ref="I105:I10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2020-12-30T02:31:03Z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