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F&amp;O)'!$R$1:$R$338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5" i="6" l="1"/>
  <c r="M75" i="6"/>
  <c r="P25" i="6"/>
  <c r="P26" i="6"/>
  <c r="L50" i="6"/>
  <c r="K50" i="6"/>
  <c r="M50" i="6" s="1"/>
  <c r="M139" i="6"/>
  <c r="K139" i="6"/>
  <c r="K135" i="6"/>
  <c r="M135" i="6" s="1"/>
  <c r="K128" i="6" l="1"/>
  <c r="M128" i="6" s="1"/>
  <c r="K137" i="6"/>
  <c r="M137" i="6" s="1"/>
  <c r="K74" i="6"/>
  <c r="M74" i="6" s="1"/>
  <c r="L42" i="6"/>
  <c r="K42" i="6"/>
  <c r="L48" i="6"/>
  <c r="K48" i="6"/>
  <c r="L14" i="6"/>
  <c r="K14" i="6"/>
  <c r="M14" i="6" s="1"/>
  <c r="F23" i="6"/>
  <c r="L23" i="6" s="1"/>
  <c r="M42" i="6" l="1"/>
  <c r="K23" i="6"/>
  <c r="M23" i="6" s="1"/>
  <c r="M48" i="6"/>
  <c r="K134" i="6"/>
  <c r="M134" i="6" s="1"/>
  <c r="K133" i="6"/>
  <c r="M133" i="6" s="1"/>
  <c r="L21" i="6"/>
  <c r="K21" i="6"/>
  <c r="M21" i="6" l="1"/>
  <c r="K136" i="6"/>
  <c r="M136" i="6" s="1"/>
  <c r="K127" i="6"/>
  <c r="M127" i="6" s="1"/>
  <c r="K124" i="6"/>
  <c r="M124" i="6" s="1"/>
  <c r="K129" i="6"/>
  <c r="M129" i="6" s="1"/>
  <c r="K131" i="6"/>
  <c r="M131" i="6" s="1"/>
  <c r="K130" i="6"/>
  <c r="M130" i="6" s="1"/>
  <c r="K69" i="6"/>
  <c r="M69" i="6" s="1"/>
  <c r="L45" i="6"/>
  <c r="K45" i="6"/>
  <c r="M45" i="6" l="1"/>
  <c r="P24" i="6"/>
  <c r="P22" i="6"/>
  <c r="P21" i="6"/>
  <c r="P19" i="6"/>
  <c r="P16" i="6"/>
  <c r="P13" i="6"/>
  <c r="P11" i="6"/>
  <c r="L12" i="6"/>
  <c r="H12" i="6"/>
  <c r="K12" i="6" s="1"/>
  <c r="K72" i="6"/>
  <c r="M72" i="6" s="1"/>
  <c r="L15" i="6"/>
  <c r="K15" i="6"/>
  <c r="M12" i="6" l="1"/>
  <c r="M15" i="6"/>
  <c r="K71" i="6"/>
  <c r="M71" i="6" s="1"/>
  <c r="K123" i="6"/>
  <c r="M123" i="6" s="1"/>
  <c r="K70" i="6" l="1"/>
  <c r="M70" i="6" s="1"/>
  <c r="M67" i="6"/>
  <c r="K126" i="6"/>
  <c r="M126" i="6" s="1"/>
  <c r="K125" i="6"/>
  <c r="M125" i="6" s="1"/>
  <c r="H10" i="6"/>
  <c r="K99" i="6"/>
  <c r="M99" i="6" s="1"/>
  <c r="K67" i="6"/>
  <c r="K66" i="6"/>
  <c r="M66" i="6" s="1"/>
  <c r="L46" i="6" l="1"/>
  <c r="K46" i="6"/>
  <c r="K122" i="6"/>
  <c r="M122" i="6" s="1"/>
  <c r="K121" i="6"/>
  <c r="M121" i="6" s="1"/>
  <c r="K120" i="6"/>
  <c r="M120" i="6" s="1"/>
  <c r="K65" i="6"/>
  <c r="M65" i="6" s="1"/>
  <c r="K118" i="6"/>
  <c r="M118" i="6" s="1"/>
  <c r="K119" i="6"/>
  <c r="M119" i="6" s="1"/>
  <c r="M46" i="6" l="1"/>
  <c r="K68" i="6"/>
  <c r="M68" i="6" s="1"/>
  <c r="K111" i="6"/>
  <c r="M111" i="6" s="1"/>
  <c r="K116" i="6"/>
  <c r="M116" i="6" s="1"/>
  <c r="K117" i="6"/>
  <c r="M117" i="6" s="1"/>
  <c r="K115" i="6"/>
  <c r="M115" i="6" s="1"/>
  <c r="K114" i="6"/>
  <c r="M114" i="6" s="1"/>
  <c r="L37" i="6"/>
  <c r="K37" i="6"/>
  <c r="F18" i="6"/>
  <c r="K18" i="6" s="1"/>
  <c r="M37" i="6" l="1"/>
  <c r="L18" i="6"/>
  <c r="M18" i="6" s="1"/>
  <c r="K113" i="6"/>
  <c r="M113" i="6" s="1"/>
  <c r="K112" i="6"/>
  <c r="M112" i="6" s="1"/>
  <c r="K108" i="6"/>
  <c r="M108" i="6" s="1"/>
  <c r="K107" i="6"/>
  <c r="M107" i="6" s="1"/>
  <c r="K109" i="6"/>
  <c r="M109" i="6" s="1"/>
  <c r="K110" i="6" l="1"/>
  <c r="M110" i="6" s="1"/>
  <c r="K106" i="6"/>
  <c r="M106" i="6" s="1"/>
  <c r="K105" i="6"/>
  <c r="M105" i="6" s="1"/>
  <c r="K64" i="6"/>
  <c r="M64" i="6" s="1"/>
  <c r="L43" i="6"/>
  <c r="K43" i="6"/>
  <c r="M43" i="6" s="1"/>
  <c r="K102" i="6"/>
  <c r="M102" i="6" s="1"/>
  <c r="L41" i="6" l="1"/>
  <c r="K41" i="6"/>
  <c r="K104" i="6"/>
  <c r="M104" i="6" s="1"/>
  <c r="K103" i="6"/>
  <c r="M103" i="6" s="1"/>
  <c r="K101" i="6"/>
  <c r="M101" i="6" s="1"/>
  <c r="K97" i="6"/>
  <c r="M97" i="6" s="1"/>
  <c r="K93" i="6"/>
  <c r="M93" i="6" s="1"/>
  <c r="K90" i="6"/>
  <c r="M90" i="6" s="1"/>
  <c r="M41" i="6" l="1"/>
  <c r="L40" i="6"/>
  <c r="K40" i="6"/>
  <c r="K100" i="6"/>
  <c r="M100" i="6" s="1"/>
  <c r="K98" i="6"/>
  <c r="M98" i="6" s="1"/>
  <c r="K96" i="6"/>
  <c r="M96" i="6" s="1"/>
  <c r="K95" i="6"/>
  <c r="M95" i="6" s="1"/>
  <c r="M40" i="6" l="1"/>
  <c r="K94" i="6"/>
  <c r="M94" i="6" s="1"/>
  <c r="K91" i="6"/>
  <c r="M91" i="6" s="1"/>
  <c r="K92" i="6" l="1"/>
  <c r="M92" i="6" s="1"/>
  <c r="L39" i="6"/>
  <c r="K39" i="6"/>
  <c r="K62" i="6"/>
  <c r="M62" i="6" s="1"/>
  <c r="K61" i="6"/>
  <c r="M61" i="6" s="1"/>
  <c r="K59" i="6"/>
  <c r="M59" i="6" s="1"/>
  <c r="L20" i="6"/>
  <c r="K20" i="6"/>
  <c r="L17" i="6"/>
  <c r="K17" i="6"/>
  <c r="M39" i="6" l="1"/>
  <c r="M17" i="6"/>
  <c r="M20" i="6"/>
  <c r="K89" i="6"/>
  <c r="M89" i="6" s="1"/>
  <c r="K88" i="6"/>
  <c r="M88" i="6" s="1"/>
  <c r="K82" i="6"/>
  <c r="M82" i="6" s="1"/>
  <c r="K63" i="6"/>
  <c r="M63" i="6" s="1"/>
  <c r="K86" i="6"/>
  <c r="M86" i="6" s="1"/>
  <c r="L38" i="6"/>
  <c r="K38" i="6"/>
  <c r="M38" i="6" l="1"/>
  <c r="K85" i="6"/>
  <c r="M85" i="6" s="1"/>
  <c r="K87" i="6" l="1"/>
  <c r="M87" i="6" s="1"/>
  <c r="L10" i="6" l="1"/>
  <c r="K10" i="6"/>
  <c r="M10" i="6" l="1"/>
  <c r="K324" i="6" l="1"/>
  <c r="L324" i="6" s="1"/>
  <c r="K330" i="6" l="1"/>
  <c r="L330" i="6" s="1"/>
  <c r="K313" i="6" l="1"/>
  <c r="L313" i="6" s="1"/>
  <c r="K327" i="6" l="1"/>
  <c r="L327" i="6" s="1"/>
  <c r="K319" i="6" l="1"/>
  <c r="L319" i="6" s="1"/>
  <c r="K329" i="6" l="1"/>
  <c r="L329" i="6" s="1"/>
  <c r="H325" i="6" l="1"/>
  <c r="K325" i="6" l="1"/>
  <c r="L325" i="6" s="1"/>
  <c r="K314" i="6"/>
  <c r="L314" i="6" s="1"/>
  <c r="K304" i="6"/>
  <c r="L304" i="6" s="1"/>
  <c r="K320" i="6" l="1"/>
  <c r="L320" i="6" s="1"/>
  <c r="K321" i="6" l="1"/>
  <c r="L321" i="6" s="1"/>
  <c r="K318" i="6" l="1"/>
  <c r="L318" i="6" s="1"/>
  <c r="K297" i="6"/>
  <c r="L297" i="6" s="1"/>
  <c r="K317" i="6"/>
  <c r="L317" i="6" s="1"/>
  <c r="K316" i="6"/>
  <c r="L316" i="6" s="1"/>
  <c r="K315" i="6"/>
  <c r="L315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6" i="6"/>
  <c r="L296" i="6" s="1"/>
  <c r="K295" i="6"/>
  <c r="L295" i="6" s="1"/>
  <c r="K294" i="6"/>
  <c r="L294" i="6" s="1"/>
  <c r="F293" i="6"/>
  <c r="K293" i="6" s="1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F287" i="6"/>
  <c r="K287" i="6" s="1"/>
  <c r="L287" i="6" s="1"/>
  <c r="F286" i="6"/>
  <c r="K286" i="6" s="1"/>
  <c r="L286" i="6" s="1"/>
  <c r="K285" i="6"/>
  <c r="L285" i="6" s="1"/>
  <c r="F284" i="6"/>
  <c r="K284" i="6" s="1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8" i="6"/>
  <c r="L268" i="6" s="1"/>
  <c r="K266" i="6"/>
  <c r="L266" i="6" s="1"/>
  <c r="K265" i="6"/>
  <c r="L265" i="6" s="1"/>
  <c r="F264" i="6"/>
  <c r="K264" i="6" s="1"/>
  <c r="L264" i="6" s="1"/>
  <c r="K263" i="6"/>
  <c r="L263" i="6" s="1"/>
  <c r="K260" i="6"/>
  <c r="L260" i="6" s="1"/>
  <c r="K259" i="6"/>
  <c r="L259" i="6" s="1"/>
  <c r="K258" i="6"/>
  <c r="L258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8" i="6"/>
  <c r="L238" i="6" s="1"/>
  <c r="K236" i="6"/>
  <c r="L236" i="6" s="1"/>
  <c r="K234" i="6"/>
  <c r="L234" i="6" s="1"/>
  <c r="K232" i="6"/>
  <c r="L232" i="6" s="1"/>
  <c r="K231" i="6"/>
  <c r="L231" i="6" s="1"/>
  <c r="K230" i="6"/>
  <c r="L230" i="6" s="1"/>
  <c r="K228" i="6"/>
  <c r="L228" i="6" s="1"/>
  <c r="K227" i="6"/>
  <c r="L227" i="6" s="1"/>
  <c r="K226" i="6"/>
  <c r="L226" i="6" s="1"/>
  <c r="K225" i="6"/>
  <c r="K224" i="6"/>
  <c r="L224" i="6" s="1"/>
  <c r="K223" i="6"/>
  <c r="L223" i="6" s="1"/>
  <c r="K221" i="6"/>
  <c r="L221" i="6" s="1"/>
  <c r="K220" i="6"/>
  <c r="L220" i="6" s="1"/>
  <c r="K219" i="6"/>
  <c r="L219" i="6" s="1"/>
  <c r="K218" i="6"/>
  <c r="L218" i="6" s="1"/>
  <c r="K217" i="6"/>
  <c r="L217" i="6" s="1"/>
  <c r="F216" i="6"/>
  <c r="K216" i="6" s="1"/>
  <c r="L216" i="6" s="1"/>
  <c r="H215" i="6"/>
  <c r="K215" i="6" s="1"/>
  <c r="L215" i="6" s="1"/>
  <c r="K212" i="6"/>
  <c r="L212" i="6" s="1"/>
  <c r="K211" i="6"/>
  <c r="L211" i="6" s="1"/>
  <c r="K210" i="6"/>
  <c r="L210" i="6" s="1"/>
  <c r="K209" i="6"/>
  <c r="L209" i="6" s="1"/>
  <c r="K208" i="6"/>
  <c r="L208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H181" i="6"/>
  <c r="K181" i="6" s="1"/>
  <c r="L181" i="6" s="1"/>
  <c r="F180" i="6"/>
  <c r="K180" i="6" s="1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<sst xmlns="http://schemas.openxmlformats.org/spreadsheetml/2006/main" count="3474" uniqueCount="1314">
  <si>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</si>
  <si>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</si>
  <si>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</si>
  <si>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</si>
  <si>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</si>
  <si>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</si>
  <si>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</si>
  <si>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</si>
  <si>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</si>
  <si>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</si>
  <si>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</si>
  <si>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</si>
  <si>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</si>
  <si>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</si>
  <si>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</si>
  <si>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</si>
  <si>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</si>
  <si>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</si>
  <si>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</si>
  <si>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</si>
  <si>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</si>
  <si>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</si>
  <si>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</si>
  <si>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</si>
  <si>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</si>
  <si>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</si>
  <si>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</si>
  <si>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</si>
  <si>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</si>
  <si>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</si>
  <si>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</si>
  <si>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</si>
  <si>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</si>
  <si>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</si>
  <si>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</si>
  <si>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</si>
  <si>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</si>
  <si>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</si>
  <si>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</si>
  <si>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</si>
  <si>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</si>
  <si>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</si>
  <si>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</si>
  <si>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</si>
  <si>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</si>
  <si>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</si>
  <si>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</si>
  <si>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</si>
  <si>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</si>
  <si>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</si>
  <si>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</si>
  <si>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</si>
  <si>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</si>
  <si>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</si>
  <si>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</si>
  <si>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</si>
  <si>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</si>
  <si>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</si>
  <si>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</si>
  <si>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</si>
  <si>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</si>
  <si>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</si>
  <si>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</si>
  <si>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</si>
  <si>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</si>
  <si>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</si>
  <si>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</si>
  <si>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</si>
  <si>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</si>
  <si>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</si>
  <si>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</si>
  <si>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</si>
  <si>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</si>
  <si>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</si>
  <si>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</si>
  <si>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</si>
  <si>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</si>
  <si>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</si>
  <si>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</si>
  <si>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</si>
  <si>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</si>
  <si>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</si>
  <si>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</si>
  <si>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</si>
  <si>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</si>
  <si>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</si>
  <si>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</si>
  <si>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</si>
  <si>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</si>
  <si>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</si>
  <si>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</si>
  <si>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</si>
  <si>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</si>
  <si>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</si>
  <si>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</si>
  <si>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</si>
  <si>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</si>
  <si>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</si>
  <si>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</si>
  <si>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</si>
  <si>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</si>
  <si>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</si>
  <si>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</si>
  <si>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</si>
  <si>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</si>
  <si>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</si>
  <si>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</si>
  <si>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</si>
  <si>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</si>
  <si>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</si>
  <si>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</si>
  <si>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</si>
  <si>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</si>
  <si>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</si>
  <si>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</si>
  <si>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</si>
  <si>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</si>
  <si>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</si>
  <si>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</si>
  <si>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</si>
  <si>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</si>
  <si>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</si>
  <si>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</si>
  <si>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</si>
  <si>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</si>
  <si>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</si>
  <si>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</si>
  <si>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</si>
  <si>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</si>
  <si>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</si>
  <si>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</si>
  <si>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</si>
  <si>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</si>
  <si>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</si>
  <si>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</si>
  <si>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</si>
  <si>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</si>
  <si>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</si>
  <si>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</si>
  <si>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</si>
  <si>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</si>
  <si>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</si>
  <si>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</si>
  <si>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</si>
  <si>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</si>
  <si>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</si>
  <si>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</si>
  <si>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</si>
  <si>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</si>
  <si>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</si>
  <si>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</si>
  <si>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</si>
  <si>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</si>
  <si>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</si>
  <si>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</si>
  <si>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</si>
  <si>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</si>
  <si>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</si>
  <si>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</si>
  <si>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</si>
  <si>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</si>
  <si>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</si>
  <si>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</si>
  <si>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</si>
  <si>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</si>
  <si>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</si>
  <si>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</si>
  <si>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</si>
  <si>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</si>
  <si>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</si>
  <si>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</si>
  <si>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</si>
  <si>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</si>
  <si>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</si>
  <si>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</si>
  <si>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</si>
  <si>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</si>
  <si>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</si>
  <si>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</si>
  <si>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</si>
  <si>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</si>
  <si>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</si>
  <si>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</si>
  <si>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</si>
  <si>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</si>
  <si>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</si>
  <si>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</si>
  <si>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</si>
  <si>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</si>
  <si>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</si>
  <si>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</si>
  <si>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</si>
  <si>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</si>
  <si>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</si>
  <si>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</si>
  <si>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</si>
  <si>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</si>
  <si>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</si>
  <si>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</si>
  <si>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</si>
  <si>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</si>
  <si>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</si>
  <si>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</si>
  <si>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</si>
  <si>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</si>
  <si>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</si>
  <si>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</si>
  <si>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</si>
  <si>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</si>
  <si>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</si>
  <si>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</si>
  <si>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</si>
  <si>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</si>
  <si>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</si>
  <si>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</si>
  <si>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</si>
  <si>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</si>
  <si>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</si>
  <si>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</si>
  <si>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</si>
  <si>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</si>
  <si>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</si>
  <si>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</si>
  <si>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</si>
  <si>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</si>
  <si>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</si>
  <si>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</si>
  <si>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</si>
  <si>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</si>
  <si>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</si>
  <si>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</si>
  <si>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</si>
  <si>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</si>
  <si>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</si>
  <si>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</si>
  <si>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</si>
  <si>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</si>
  <si>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</si>
  <si>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</si>
  <si>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</si>
  <si>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</si>
  <si>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</si>
  <si>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</si>
  <si>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</si>
  <si>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</si>
  <si>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</si>
  <si>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</si>
  <si>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</si>
  <si>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</si>
  <si>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</si>
  <si>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</si>
  <si>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</si>
  <si>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</si>
  <si>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</si>
  <si>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</si>
  <si>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</si>
  <si>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</si>
  <si>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</si>
  <si>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</si>
  <si>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</si>
  <si>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</si>
  <si>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</si>
  <si>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</si>
  <si>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</si>
  <si>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</si>
  <si>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</si>
  <si>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</si>
  <si>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</si>
  <si>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</si>
  <si>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</si>
  <si>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</si>
  <si>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</si>
  <si>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</si>
  <si>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</si>
  <si>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</si>
  <si>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</si>
  <si>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</si>
  <si>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</si>
  <si>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</si>
  <si>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</si>
  <si>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</si>
  <si>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</si>
  <si>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</si>
  <si>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</si>
  <si>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</si>
  <si>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</si>
  <si>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</si>
  <si>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</si>
  <si>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</si>
  <si>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</si>
  <si>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</si>
  <si>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</si>
  <si>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</si>
  <si>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</si>
  <si>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</si>
  <si>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</si>
  <si>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</si>
  <si>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</si>
  <si>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</si>
  <si>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</si>
  <si>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</si>
  <si>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</si>
  <si>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</si>
  <si>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</si>
  <si>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</si>
  <si>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</si>
  <si>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</si>
  <si>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</si>
  <si>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</si>
  <si>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</si>
  <si>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</si>
  <si>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</si>
  <si>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</si>
  <si>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</si>
  <si>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</si>
  <si>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</si>
  <si>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</si>
  <si>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</si>
  <si>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</si>
  <si>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</si>
  <si>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</si>
  <si>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</si>
  <si>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</si>
  <si>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</si>
  <si>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</si>
  <si>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</si>
  <si>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</si>
  <si>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</si>
  <si>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</si>
  <si>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</si>
  <si>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</si>
  <si>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</si>
  <si>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</si>
  <si>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</si>
  <si>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</si>
  <si>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</si>
  <si>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</si>
  <si>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</si>
  <si>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</si>
  <si>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</si>
  <si>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</si>
  <si>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</si>
  <si>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</si>
  <si>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</si>
  <si>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</si>
  <si>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</si>
  <si>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</si>
  <si>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</si>
  <si>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</si>
  <si>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</si>
  <si>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</si>
  <si>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</si>
  <si>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</si>
  <si>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</si>
  <si>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</si>
  <si>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</si>
  <si>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</si>
  <si>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</si>
  <si>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</si>
  <si>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</si>
  <si>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</si>
  <si>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</si>
  <si>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</si>
  <si>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</si>
  <si>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</si>
  <si>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</si>
  <si>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</si>
  <si>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</si>
  <si>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</si>
  <si>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</si>
  <si>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</si>
  <si>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</si>
  <si>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</si>
  <si>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</si>
  <si>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</si>
  <si>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</si>
  <si>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</si>
  <si>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</si>
  <si>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</si>
  <si>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</si>
  <si>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</si>
  <si>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</si>
  <si>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</si>
  <si>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</si>
  <si>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</si>
  <si>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</si>
  <si>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</si>
  <si>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</si>
  <si>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</si>
  <si>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</si>
  <si>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</si>
  <si>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</si>
  <si>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</si>
  <si>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</si>
  <si>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</si>
  <si>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</si>
  <si>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</si>
  <si>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</si>
  <si>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</si>
  <si>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</si>
  <si>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</si>
  <si>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</si>
  <si>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</si>
  <si>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</si>
  <si>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</si>
  <si>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</si>
  <si>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</si>
  <si>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</si>
  <si>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</si>
  <si>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</si>
  <si>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</si>
  <si>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</si>
  <si>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</si>
  <si>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</si>
  <si>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</si>
  <si>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</si>
  <si>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</si>
  <si>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</si>
  <si>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</si>
  <si>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</si>
  <si>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</si>
  <si>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</si>
  <si>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</si>
  <si>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</si>
  <si>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</si>
  <si>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</si>
  <si>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</si>
  <si>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</si>
  <si>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</si>
  <si>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</si>
  <si>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</si>
  <si>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</si>
  <si>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</si>
  <si>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</si>
  <si>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</si>
  <si>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</si>
  <si>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</si>
  <si>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</si>
  <si>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</si>
  <si>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</si>
  <si>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</si>
  <si>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</si>
  <si>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</si>
  <si>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</si>
  <si>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</si>
  <si>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</si>
  <si>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</si>
  <si>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</si>
  <si>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</si>
  <si>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</si>
  <si>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</si>
  <si>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</si>
  <si>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</si>
  <si>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</si>
  <si>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</si>
  <si>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</si>
  <si>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</si>
  <si>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</si>
  <si>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</si>
  <si>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</si>
  <si>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</si>
  <si>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</si>
  <si>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</si>
  <si>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</si>
  <si>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</si>
  <si>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</si>
  <si>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</si>
  <si>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</si>
  <si>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</si>
  <si>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</si>
  <si>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</si>
  <si>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</si>
  <si>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</si>
  <si>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</si>
  <si>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</si>
  <si>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</si>
  <si>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</si>
  <si>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</si>
  <si>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</si>
  <si>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</si>
  <si>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</si>
  <si>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</si>
  <si>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</si>
  <si>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</si>
  <si>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</si>
  <si>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</si>
  <si>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</si>
  <si>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</si>
  <si>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</si>
  <si>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</si>
  <si>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</si>
  <si>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</si>
  <si>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</si>
  <si>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</si>
  <si>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</si>
  <si>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</si>
  <si>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</si>
  <si>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</si>
  <si>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</si>
  <si>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</si>
  <si>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</si>
  <si>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</si>
  <si>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</si>
  <si>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</si>
  <si>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</si>
  <si>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</si>
  <si>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</si>
  <si>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</si>
  <si>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</si>
  <si>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</si>
  <si>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</si>
  <si>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</si>
  <si>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</si>
  <si>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</si>
  <si>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</si>
  <si>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</si>
  <si>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</si>
  <si>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</si>
  <si>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</si>
  <si>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</si>
  <si>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</si>
  <si>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</si>
  <si>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</si>
  <si>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</si>
  <si>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</si>
  <si>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</si>
  <si>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</si>
  <si>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</si>
  <si>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</si>
  <si>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</si>
  <si>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</si>
  <si>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</si>
  <si>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</si>
  <si>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</si>
  <si>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</si>
  <si>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</si>
  <si>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</si>
  <si>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</si>
  <si>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</si>
  <si>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</si>
  <si>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</si>
  <si>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</si>
  <si>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</si>
  <si>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</si>
  <si>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</si>
  <si>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</si>
  <si>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</si>
  <si>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</si>
  <si>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</si>
  <si>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</si>
  <si>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</si>
  <si>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</si>
  <si>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</si>
  <si>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</si>
  <si>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</si>
  <si>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</si>
  <si>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</si>
  <si>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</si>
  <si>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</si>
  <si>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</si>
  <si>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</si>
  <si>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</si>
  <si>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</si>
  <si>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</si>
  <si>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</si>
  <si>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</si>
  <si>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</si>
  <si>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</si>
  <si>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</si>
  <si>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</si>
  <si>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</si>
  <si>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</si>
  <si>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</si>
  <si>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</si>
  <si>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</si>
  <si>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</si>
  <si>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</si>
  <si>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</si>
  <si>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</si>
  <si>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</si>
  <si>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</si>
  <si>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</si>
  <si>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</si>
  <si>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</si>
  <si>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</si>
  <si>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</si>
  <si>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</si>
  <si>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</si>
  <si>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</si>
  <si>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</si>
  <si>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</si>
  <si>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</si>
  <si>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</si>
  <si>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</si>
  <si>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</si>
  <si>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</si>
  <si>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</si>
  <si>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</si>
  <si>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</si>
  <si>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</si>
  <si>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</si>
  <si>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</si>
  <si>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</si>
  <si>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</si>
  <si>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</si>
  <si>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</si>
  <si>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</si>
  <si>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</si>
  <si>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</si>
  <si>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</si>
  <si>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</si>
  <si>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</si>
  <si>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</si>
  <si>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</si>
  <si>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</si>
  <si>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</si>
  <si>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</si>
  <si>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</si>
  <si>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</si>
  <si>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</si>
  <si>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</si>
  <si>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</si>
  <si>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</si>
  <si>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</si>
  <si>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</si>
  <si>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</si>
  <si>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</si>
  <si>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</si>
  <si>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</si>
  <si>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</si>
  <si>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</si>
  <si>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</si>
  <si>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</si>
  <si>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</si>
  <si>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</si>
  <si>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</si>
  <si>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</si>
  <si>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</si>
  <si>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</si>
  <si>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</si>
  <si>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</si>
  <si>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</si>
  <si>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</si>
  <si>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</si>
  <si>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</si>
  <si>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</si>
  <si>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</si>
  <si>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</si>
  <si>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</si>
  <si>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</si>
  <si>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</si>
  <si>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</si>
  <si>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</si>
  <si>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</si>
  <si>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</si>
  <si>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</si>
  <si>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</si>
  <si>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</si>
  <si>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</si>
  <si>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</si>
  <si>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</si>
  <si>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</si>
  <si>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</si>
  <si>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</si>
  <si>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</si>
  <si>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</si>
  <si>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</si>
  <si>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</si>
  <si>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</si>
  <si>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</si>
  <si>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</si>
  <si>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</si>
  <si>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</si>
  <si>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</si>
  <si>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</si>
  <si>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</si>
  <si>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</si>
  <si>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</si>
  <si>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</si>
  <si>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</si>
  <si>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</si>
  <si>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</si>
  <si>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</si>
  <si>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</si>
  <si>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</si>
  <si>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</si>
  <si>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</si>
  <si>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</si>
  <si>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</si>
  <si>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</si>
  <si>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</si>
  <si>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</si>
  <si>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</si>
  <si>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</si>
  <si>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</si>
  <si>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</si>
  <si>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</si>
  <si>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</si>
  <si>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</si>
  <si>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</si>
  <si>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</si>
  <si>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</si>
  <si>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</si>
  <si>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</si>
  <si>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</si>
  <si>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</si>
  <si>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</si>
  <si>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</si>
  <si>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</si>
  <si>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</si>
  <si>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</si>
  <si>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</si>
  <si>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</si>
  <si>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</si>
  <si>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</si>
  <si>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</si>
  <si>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</si>
  <si>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</si>
  <si>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</si>
  <si>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</si>
  <si>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</si>
  <si>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</si>
  <si>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</si>
  <si>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</si>
  <si>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</si>
  <si>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</si>
  <si>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</si>
  <si>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</si>
  <si>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</si>
  <si>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</si>
  <si>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</si>
  <si>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</si>
  <si>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</si>
  <si>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</si>
  <si>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</si>
  <si>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</si>
  <si>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</si>
  <si>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</si>
  <si>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</si>
  <si>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</si>
  <si>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</si>
  <si>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</si>
  <si>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</si>
  <si>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</si>
  <si>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</si>
  <si>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</si>
  <si>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</si>
  <si>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</si>
  <si>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</si>
  <si>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</si>
  <si>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</si>
  <si>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</si>
  <si>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</si>
  <si>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</si>
  <si>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</si>
  <si>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</si>
  <si>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</si>
  <si>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</si>
  <si>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</si>
  <si>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</si>
  <si>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</si>
  <si>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</si>
  <si>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</si>
  <si>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</si>
  <si>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</si>
  <si>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</si>
  <si>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</si>
  <si>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</si>
  <si>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</si>
  <si>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</si>
  <si>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</si>
  <si>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</si>
  <si>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</si>
  <si>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</si>
  <si>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</si>
  <si>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</si>
  <si>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</si>
  <si>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</si>
  <si>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</si>
  <si>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</si>
  <si>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</si>
  <si>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</si>
  <si>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</si>
  <si>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</si>
  <si>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</si>
  <si>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</si>
  <si>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</si>
  <si>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</si>
  <si>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</si>
  <si>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</si>
  <si>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</si>
  <si>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</si>
  <si>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</si>
  <si>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</si>
  <si>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</si>
  <si>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</si>
  <si>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</si>
  <si>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</si>
  <si>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</si>
  <si>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</si>
  <si>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</si>
  <si>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</si>
  <si>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</si>
  <si>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</si>
  <si>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</si>
  <si>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</si>
  <si>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</si>
  <si>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</si>
  <si>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</si>
  <si>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</si>
  <si>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</si>
  <si>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</si>
  <si>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</si>
  <si>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</si>
  <si>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</si>
  <si>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</si>
  <si>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</si>
  <si>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</si>
  <si>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</si>
  <si>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</si>
  <si>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</si>
  <si>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</si>
  <si>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</si>
  <si>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</si>
  <si>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</si>
  <si>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</si>
  <si>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</si>
  <si>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</si>
  <si>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</si>
  <si>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</si>
  <si>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</si>
  <si>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</si>
  <si>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</si>
  <si>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</si>
  <si>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</si>
  <si>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</si>
  <si>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</si>
  <si>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</si>
  <si>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</si>
  <si>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</si>
  <si>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</si>
  <si>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</si>
  <si>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</si>
  <si>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</si>
  <si>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</si>
  <si>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</si>
  <si>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</si>
  <si>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</si>
  <si>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</si>
  <si>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</si>
  <si>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</si>
  <si>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</si>
  <si>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</si>
  <si>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</si>
  <si>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</si>
  <si>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</si>
  <si>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</si>
  <si>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</si>
  <si>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</si>
  <si>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</si>
  <si>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</si>
  <si>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</si>
  <si>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3800-4000</t>
  </si>
  <si>
    <t>550-560</t>
  </si>
  <si>
    <t>Profiit of Rs.11/-</t>
  </si>
  <si>
    <t>LTIM</t>
  </si>
  <si>
    <t>SHRIRAMFIN</t>
  </si>
  <si>
    <t>NSE</t>
  </si>
  <si>
    <t>780-800</t>
  </si>
  <si>
    <t>870-900</t>
  </si>
  <si>
    <t>Buy&lt;&gt;</t>
  </si>
  <si>
    <t>3300-3400</t>
  </si>
  <si>
    <t>1580-1650</t>
  </si>
  <si>
    <t>360ONE</t>
  </si>
  <si>
    <t>825-850</t>
  </si>
  <si>
    <t>900-950</t>
  </si>
  <si>
    <t>570-600</t>
  </si>
  <si>
    <t>770-800</t>
  </si>
  <si>
    <t>Profit of Rs.20/-</t>
  </si>
  <si>
    <t>2450-2500</t>
  </si>
  <si>
    <t>520-550</t>
  </si>
  <si>
    <t>Sell</t>
  </si>
  <si>
    <t>315-335</t>
  </si>
  <si>
    <t>HAPPIESTMNDS</t>
  </si>
  <si>
    <t>960-1000</t>
  </si>
  <si>
    <t>IGL MAR FUT</t>
  </si>
  <si>
    <t>455-463</t>
  </si>
  <si>
    <t>BATAINDIA MAR FUT</t>
  </si>
  <si>
    <t>1420-1425</t>
  </si>
  <si>
    <t>1470-1480</t>
  </si>
  <si>
    <t>50-60</t>
  </si>
  <si>
    <t>180-185</t>
  </si>
  <si>
    <t>3110-3010</t>
  </si>
  <si>
    <t>1650-1700</t>
  </si>
  <si>
    <t>LT 2160 CE MAR</t>
  </si>
  <si>
    <t>60-70</t>
  </si>
  <si>
    <t>RELIANCE 2400 CE MAR</t>
  </si>
  <si>
    <t>RELIANCE 2460 CE MAR</t>
  </si>
  <si>
    <t>38-40</t>
  </si>
  <si>
    <t>19-21</t>
  </si>
  <si>
    <t>ACC 1900 CE MAR</t>
  </si>
  <si>
    <t xml:space="preserve">LT MAR FUT </t>
  </si>
  <si>
    <t>2170-2200</t>
  </si>
  <si>
    <t>585-595</t>
  </si>
  <si>
    <t>325-330</t>
  </si>
  <si>
    <t>1150-1170</t>
  </si>
  <si>
    <t>NIFTY 17400 CE 2-MAR</t>
  </si>
  <si>
    <t>110-140</t>
  </si>
  <si>
    <t>BHARTIARTL MAR FUT</t>
  </si>
  <si>
    <t>770-780</t>
  </si>
  <si>
    <t>Retail Research Technical Calls &amp; Fundamental Performance Report for the month of Mar-2023</t>
  </si>
  <si>
    <t>Profit of Rs.6.5/-</t>
  </si>
  <si>
    <t>Profit of Rs.15.5/-</t>
  </si>
  <si>
    <t>Profit of Rs.7/-</t>
  </si>
  <si>
    <t>SIEMENS MAR FUT</t>
  </si>
  <si>
    <t>3260-3290</t>
  </si>
  <si>
    <t>Profit of Rs.7.5/-</t>
  </si>
  <si>
    <t>Loss of Rs.19/-</t>
  </si>
  <si>
    <t>BANKNIFTY 40400 CE 2-MAR</t>
  </si>
  <si>
    <t>150-200</t>
  </si>
  <si>
    <t>Loss of Rs.47.5/-</t>
  </si>
  <si>
    <t>Profit of Rs.19/-</t>
  </si>
  <si>
    <t>Loss of Rs.10.50/-</t>
  </si>
  <si>
    <t>Profit of Rs.32/-</t>
  </si>
  <si>
    <t>1320-1350</t>
  </si>
  <si>
    <t>Profit of Rs.9.50/-</t>
  </si>
  <si>
    <t>740-750</t>
  </si>
  <si>
    <t>POLYCAB 3200 CE MAR</t>
  </si>
  <si>
    <t>Profit of Rs.31.50/-</t>
  </si>
  <si>
    <t>Profit of Rs.8.5/-</t>
  </si>
  <si>
    <t>NIFTY 18000 CE 29-MAR</t>
  </si>
  <si>
    <t>20.0-5</t>
  </si>
  <si>
    <t>40-5</t>
  </si>
  <si>
    <t>NIFTY 17750 PE 9-MAR</t>
  </si>
  <si>
    <t>100-130</t>
  </si>
  <si>
    <t xml:space="preserve">STARHEALTH </t>
  </si>
  <si>
    <t>600-615</t>
  </si>
  <si>
    <t>Profit of Rs.23/-</t>
  </si>
  <si>
    <t>IGL 460 CE MAR</t>
  </si>
  <si>
    <t>16-18</t>
  </si>
  <si>
    <t>BATAINDIA 1420 CE MAR</t>
  </si>
  <si>
    <t>45-50</t>
  </si>
  <si>
    <t>BANKNIFTY 41500 CE 9-MAR</t>
  </si>
  <si>
    <t>RELIANCE 2380 CE MAR</t>
  </si>
  <si>
    <t>80-90</t>
  </si>
  <si>
    <t>NIFTY 17650 CE 9-MAR</t>
  </si>
  <si>
    <t>90-110</t>
  </si>
  <si>
    <t>Profit of Rs.22/-</t>
  </si>
  <si>
    <t>BATAINDIA 1440 CE MAR</t>
  </si>
  <si>
    <t>45-60</t>
  </si>
  <si>
    <t>BANKNIFTY 41400 CE 9-MAR</t>
  </si>
  <si>
    <t>80-100</t>
  </si>
  <si>
    <t>Loss of Rs.46.5/-</t>
  </si>
  <si>
    <t>Loss of Rs.45/-</t>
  </si>
  <si>
    <t>Profit of Rs.16/-</t>
  </si>
  <si>
    <t>Loss of Rs.20/-</t>
  </si>
  <si>
    <t>NIFTY 17500 CE 16-MAR</t>
  </si>
  <si>
    <t>Profit of Rs.1.5/-</t>
  </si>
  <si>
    <t>60-75</t>
  </si>
  <si>
    <t>MARUTI 8600 CE MAR</t>
  </si>
  <si>
    <t>180-220</t>
  </si>
  <si>
    <t>Profit of Rs.25.5/-</t>
  </si>
  <si>
    <t>170-200</t>
  </si>
  <si>
    <t>RELIANCE MAR FUT</t>
  </si>
  <si>
    <t>2390-2420</t>
  </si>
  <si>
    <t>Loss of Rs.36/-</t>
  </si>
  <si>
    <t>Profit of Rs.9.5/-</t>
  </si>
  <si>
    <t>Loss of Rs.22/-</t>
  </si>
  <si>
    <t>Loss of Rs.50/-</t>
  </si>
  <si>
    <t>LALPATHLAB 1800 PE MAR</t>
  </si>
  <si>
    <t>50-65</t>
  </si>
  <si>
    <t>TECHM 1180 CE 29-MAR</t>
  </si>
  <si>
    <t>Profit of Rs.6/-</t>
  </si>
  <si>
    <t>ULTRACEMCO 7200 CE MAR</t>
  </si>
  <si>
    <t xml:space="preserve">BANKNIFTY 40100 CE 16-MAR </t>
  </si>
  <si>
    <t>400-500</t>
  </si>
  <si>
    <t>Loss of Rs.120/-</t>
  </si>
  <si>
    <t>Profit of Rs.4.50/-</t>
  </si>
  <si>
    <t>Loss of Rs.38/-</t>
  </si>
  <si>
    <t>Loss of Rs.28.5/-</t>
  </si>
  <si>
    <t>LUPIN MAR FUT</t>
  </si>
  <si>
    <t>680-690</t>
  </si>
  <si>
    <t>NIFTY MAR FUT</t>
  </si>
  <si>
    <t>17400-17500</t>
  </si>
  <si>
    <t>5625-5725</t>
  </si>
  <si>
    <t>6000-6300</t>
  </si>
  <si>
    <t>4200-4300</t>
  </si>
  <si>
    <t>MARUTI 8500 CE MAR</t>
  </si>
  <si>
    <t>200-240</t>
  </si>
  <si>
    <t>ONGC MAR FUT</t>
  </si>
  <si>
    <t>160-162</t>
  </si>
  <si>
    <t xml:space="preserve">NIFTY 17400 CE 29 MAR </t>
  </si>
  <si>
    <t>BANKNIFTY 39600 CE 16 MAR</t>
  </si>
  <si>
    <t>Profit of Rs.18/-</t>
  </si>
  <si>
    <t>Loss of Rs.52/-</t>
  </si>
  <si>
    <t>1160-1170</t>
  </si>
  <si>
    <t>1200-1220</t>
  </si>
  <si>
    <t>BANKNIFTY 39500 CE 16 MAR</t>
  </si>
  <si>
    <t>Loss of Rs.115/-</t>
  </si>
  <si>
    <t>M&amp;M 1180 CE MAR</t>
  </si>
  <si>
    <t>30-35</t>
  </si>
  <si>
    <t>Profit of Rs.4/-</t>
  </si>
  <si>
    <t>Profit of Rs.10/-</t>
  </si>
  <si>
    <t>MCDOWELL-N MAR FUT</t>
  </si>
  <si>
    <t>795-805</t>
  </si>
  <si>
    <t>MPHASIS MAR FUT</t>
  </si>
  <si>
    <t>1980-2020</t>
  </si>
  <si>
    <t>BEML</t>
  </si>
  <si>
    <t>LEMONTREE</t>
  </si>
  <si>
    <t>PPLPHARMA</t>
  </si>
  <si>
    <t>RAINBOW</t>
  </si>
  <si>
    <t>UCOBANK</t>
  </si>
  <si>
    <t>270-280.5</t>
  </si>
  <si>
    <t>315-320</t>
  </si>
  <si>
    <t>55-70</t>
  </si>
  <si>
    <t>NIFTY 16950 CE 16-MAR</t>
  </si>
  <si>
    <t>50-70</t>
  </si>
  <si>
    <t>Loss of Rs.3.25/-</t>
  </si>
  <si>
    <t>Loss of Rs.87/-</t>
  </si>
  <si>
    <t>ICICIBANK MAR FUT</t>
  </si>
  <si>
    <t>850-860</t>
  </si>
  <si>
    <t>BANKNIFTY 39500 CE 23-MAR</t>
  </si>
  <si>
    <t>500-600</t>
  </si>
  <si>
    <t>Loss of Rs.110/-</t>
  </si>
  <si>
    <t>25-30</t>
  </si>
  <si>
    <t>Profit of Rs.3.5/-</t>
  </si>
  <si>
    <t>BHARTIARTL 750 CE MAR</t>
  </si>
  <si>
    <t>15-18</t>
  </si>
  <si>
    <t>Profit of Rs.2.35/-</t>
  </si>
  <si>
    <t>540-550</t>
  </si>
  <si>
    <t>Profit of Rs.8/-</t>
  </si>
  <si>
    <t>670-680</t>
  </si>
  <si>
    <t>Loss of Rs.194/-</t>
  </si>
  <si>
    <t>Loss of Rs.14/-</t>
  </si>
  <si>
    <t>20-25</t>
  </si>
  <si>
    <t>MCDOWELL-N 780 CE MAR</t>
  </si>
  <si>
    <t>7.0-8.0</t>
  </si>
  <si>
    <t>15-20</t>
  </si>
  <si>
    <t>Loss of Rs.27.5/-</t>
  </si>
  <si>
    <t>140-160</t>
  </si>
  <si>
    <t>Loss of Rs.60/-</t>
  </si>
  <si>
    <t>NIFTY 16950 CE 23-MAR</t>
  </si>
  <si>
    <t>Profit of Rs.13/-</t>
  </si>
  <si>
    <t>MARUTI 8300 CE MAR</t>
  </si>
  <si>
    <t>160-190</t>
  </si>
  <si>
    <t>HINDUNILVR 2500 CE MAR</t>
  </si>
  <si>
    <t>40-50</t>
  </si>
  <si>
    <t>517-520</t>
  </si>
  <si>
    <t>GRAVITON RESEARCH CAPITAL LLP</t>
  </si>
  <si>
    <t>Profit of Rs.115/-</t>
  </si>
  <si>
    <t>LT 2220 CE MAR</t>
  </si>
  <si>
    <t>45-55</t>
  </si>
  <si>
    <t>NIFTY 17100 PE 23-MAR</t>
  </si>
  <si>
    <t>100-140</t>
  </si>
  <si>
    <t>Loss of Rs.16.5/-</t>
  </si>
  <si>
    <t>MUDUPULAVEMULA SURENDRANADHA REDDY</t>
  </si>
  <si>
    <t>57-58</t>
  </si>
  <si>
    <t>Loss of Rs.9/-</t>
  </si>
  <si>
    <t>Profit of Rs.14/-</t>
  </si>
  <si>
    <t>NIFTY 17200 CE 29-MAR</t>
  </si>
  <si>
    <t>120-140</t>
  </si>
  <si>
    <t>18-23</t>
  </si>
  <si>
    <t xml:space="preserve">LT 2220 CE MAR </t>
  </si>
  <si>
    <t>RELIANCE 2260 CE MAR</t>
  </si>
  <si>
    <t>NIFTY 17100 CE 23-MAR</t>
  </si>
  <si>
    <t>30-40</t>
  </si>
  <si>
    <t>2750-2780</t>
  </si>
  <si>
    <t>LABELKRAFT</t>
  </si>
  <si>
    <t>NIRAJ RAJNIKANT SHAH</t>
  </si>
  <si>
    <t>TATACONSUM APR FUT</t>
  </si>
  <si>
    <t>704-706</t>
  </si>
  <si>
    <t>725-735</t>
  </si>
  <si>
    <t>LUPIN APR FUT</t>
  </si>
  <si>
    <t>Part profit of Rs.6.76/-</t>
  </si>
  <si>
    <t>Loss of Rs.5.7/-</t>
  </si>
  <si>
    <t>NIFTY 17100 CE MAR</t>
  </si>
  <si>
    <t>110-130</t>
  </si>
  <si>
    <t>Loss of Rs.17/-</t>
  </si>
  <si>
    <t>NNM SECURITIES PVT LTD</t>
  </si>
  <si>
    <t>AG DYNAMIC FUNDS LIMITED</t>
  </si>
  <si>
    <t>MULTIPLIER SHARE &amp; STOCK ADVISORS PRIVATE LIMITED</t>
  </si>
  <si>
    <t>PCL</t>
  </si>
  <si>
    <t>SVJ</t>
  </si>
  <si>
    <t>BHARATWIRE</t>
  </si>
  <si>
    <t>Bharat Wire Ropes Ltd.</t>
  </si>
  <si>
    <t>RAJBALA DEVI</t>
  </si>
  <si>
    <t>QFIL</t>
  </si>
  <si>
    <t>Quality Foils (India) Ltd</t>
  </si>
  <si>
    <t>SAMBHAVNATH INVESTMENTS AND FINANCES PRIVATE LIMITED</t>
  </si>
  <si>
    <t>Loss of Rs.46.25/-</t>
  </si>
  <si>
    <t>Loss of Rs.7/-</t>
  </si>
  <si>
    <t>Profit of Rs.3/-</t>
  </si>
  <si>
    <t>LALPATHLAB APR FUT</t>
  </si>
  <si>
    <t>1800-1760</t>
  </si>
  <si>
    <t xml:space="preserve">M&amp;M APR FUT </t>
  </si>
  <si>
    <t>1151-1153</t>
  </si>
  <si>
    <t>1175-1185</t>
  </si>
  <si>
    <t>MARUTI 8500 CE APR</t>
  </si>
  <si>
    <t>Profit of Rs.21.5/-</t>
  </si>
  <si>
    <t>Loss of Rs.15/-</t>
  </si>
  <si>
    <t>126-130</t>
  </si>
  <si>
    <t>Profit of Rs.11.50/-</t>
  </si>
  <si>
    <t>ALFAVIO</t>
  </si>
  <si>
    <t>ANKIT GUPTA</t>
  </si>
  <si>
    <t>MAYURI SHRIPAL VORA</t>
  </si>
  <si>
    <t>ANAND KUMAR MOHANLAL</t>
  </si>
  <si>
    <t>TOYAMSL</t>
  </si>
  <si>
    <t>PARIMAL JASWANTRAI MEHTA</t>
  </si>
  <si>
    <t>HANSRAJ COMMOSALES LLP</t>
  </si>
  <si>
    <t>VAGHANI</t>
  </si>
  <si>
    <t>KANTILAL MANILAL SAVLA</t>
  </si>
  <si>
    <t>63MOONS</t>
  </si>
  <si>
    <t>63 moons tech limited</t>
  </si>
  <si>
    <t>GAZANIA ADVISORY LLP</t>
  </si>
  <si>
    <t>ASIANHOTNR</t>
  </si>
  <si>
    <t>Asian Hotels (North) Ltd</t>
  </si>
  <si>
    <t>CAREERP</t>
  </si>
  <si>
    <t>Career Point Limited</t>
  </si>
  <si>
    <t>SECURCRED</t>
  </si>
  <si>
    <t>SecUR Credentials Limited</t>
  </si>
  <si>
    <t>INDIAGLYCO</t>
  </si>
  <si>
    <t>India Glycols Ltd</t>
  </si>
  <si>
    <t>ABHISHEK KHAITAN</t>
  </si>
  <si>
    <t>PADMAVATI INVESTMENT</t>
  </si>
  <si>
    <t>Loss of Rs.197.5/-</t>
  </si>
  <si>
    <t>Loss of Rs.14.5/-</t>
  </si>
  <si>
    <t>NIFTY 17000 CE MAR</t>
  </si>
  <si>
    <t>Loss of Rs.26/-</t>
  </si>
  <si>
    <t>746-750</t>
  </si>
  <si>
    <t>590-600</t>
  </si>
  <si>
    <t>267-269</t>
  </si>
  <si>
    <t>278-285</t>
  </si>
  <si>
    <t>2800-2905</t>
  </si>
  <si>
    <t>3200-3300</t>
  </si>
  <si>
    <t>87-90.5</t>
  </si>
  <si>
    <t>100-105</t>
  </si>
  <si>
    <t>Profit of Rs.38/-</t>
  </si>
  <si>
    <t>650-652</t>
  </si>
  <si>
    <t>SIEMENS APR FUT</t>
  </si>
  <si>
    <t>3295-3300</t>
  </si>
  <si>
    <t>3350-3380</t>
  </si>
  <si>
    <t>ADCON</t>
  </si>
  <si>
    <t>ALKOSIGN</t>
  </si>
  <si>
    <t>SHRENIK KAMLESH SHAH</t>
  </si>
  <si>
    <t>ASHSI</t>
  </si>
  <si>
    <t>AUMIT CAPITAL ADVISORS LIMITED</t>
  </si>
  <si>
    <t>BCCL</t>
  </si>
  <si>
    <t>AMRUTLAL GORDHANDAS THOBHANI</t>
  </si>
  <si>
    <t>CARNATIN</t>
  </si>
  <si>
    <t>ABHISHEKYADAV</t>
  </si>
  <si>
    <t>EKANSH</t>
  </si>
  <si>
    <t>SIDDHI JAISWAL</t>
  </si>
  <si>
    <t>RAVI OMPRAKASH AGRAWAL</t>
  </si>
  <si>
    <t>EKENNIS</t>
  </si>
  <si>
    <t>SABYASACHI SWAIN</t>
  </si>
  <si>
    <t>ELIL</t>
  </si>
  <si>
    <t>GFIL</t>
  </si>
  <si>
    <t>HINA</t>
  </si>
  <si>
    <t>INVESTINO VENTURE LLP .</t>
  </si>
  <si>
    <t>GLHRL</t>
  </si>
  <si>
    <t>HARSHAD RASIKLAL SHETH</t>
  </si>
  <si>
    <t>ANANT WEALTH CONSULTANTS PRIVATE LIMITED</t>
  </si>
  <si>
    <t>TOUCHLINE SECURITIES PRIVATE LIMITED</t>
  </si>
  <si>
    <t>ASHOK KESHAVLAL SANGHVI HUF</t>
  </si>
  <si>
    <t>GOBLIN</t>
  </si>
  <si>
    <t>BEELINE MERCHANT BANKING PRIVATE LIMITED</t>
  </si>
  <si>
    <t>IFINSEC</t>
  </si>
  <si>
    <t>VIKRAM SHARMA</t>
  </si>
  <si>
    <t>SHIELD FINANCE PVT LTD</t>
  </si>
  <si>
    <t>INANI</t>
  </si>
  <si>
    <t>NITIN SHANTILAL DOSHI</t>
  </si>
  <si>
    <t>MAYA SHANTILAL DOSHI</t>
  </si>
  <si>
    <t>JETMALL</t>
  </si>
  <si>
    <t>CHANDANMAL NAGARAJ</t>
  </si>
  <si>
    <t>HITESH KUMAR</t>
  </si>
  <si>
    <t>MADIKERI SUBHASH BALAJI</t>
  </si>
  <si>
    <t>LELAVOIR</t>
  </si>
  <si>
    <t>RISHI SIKRI .</t>
  </si>
  <si>
    <t>MAAGHADV</t>
  </si>
  <si>
    <t>CREATEROI FINANCIAL CONSULTANCY PRIVATE LIMITED.</t>
  </si>
  <si>
    <t>ZENRIN CO.,LTD.</t>
  </si>
  <si>
    <t>MEFCOMCAP</t>
  </si>
  <si>
    <t>ROSMERTA SAFETY SYSTEMS PRIVATE LIMITED</t>
  </si>
  <si>
    <t>NORTH STAR CAPITAL SERVICES PVT LTD</t>
  </si>
  <si>
    <t>MEHIF</t>
  </si>
  <si>
    <t>VISHWESH DARSHAN MEHTA</t>
  </si>
  <si>
    <t>NAVKAR</t>
  </si>
  <si>
    <t>ANILKUMAR</t>
  </si>
  <si>
    <t>NOVARATHANMALPRAVEENKUMAR</t>
  </si>
  <si>
    <t>OSIAJEE</t>
  </si>
  <si>
    <t>NIDHI SOOD</t>
  </si>
  <si>
    <t>ANOOP JAIN (HUF)</t>
  </si>
  <si>
    <t>SAGAR JHAVERI</t>
  </si>
  <si>
    <t>NIHAR SANDEEP PANDYA</t>
  </si>
  <si>
    <t>PMCFIN</t>
  </si>
  <si>
    <t>ANKIT MAHENDRABHAI PARLESHA</t>
  </si>
  <si>
    <t>BHAVYADHIMAN</t>
  </si>
  <si>
    <t>RAINBOWDQ</t>
  </si>
  <si>
    <t>MADHAVI BHASKAR</t>
  </si>
  <si>
    <t>RCAN</t>
  </si>
  <si>
    <t>PINAKINI ARUNKUMAR SOLANKI</t>
  </si>
  <si>
    <t>RIDDHICORP</t>
  </si>
  <si>
    <t>ARVIND BHANDARI</t>
  </si>
  <si>
    <t>BRG BROTHERS LLP .</t>
  </si>
  <si>
    <t>SALAUTO</t>
  </si>
  <si>
    <t>PRATIKRAJENDRABHAIGANDHI</t>
  </si>
  <si>
    <t>SILVOAK</t>
  </si>
  <si>
    <t>LEELA KALYANI</t>
  </si>
  <si>
    <t>ROYAL HIGHLAND DISTILLERIES LIMITED</t>
  </si>
  <si>
    <t>SOFCOM</t>
  </si>
  <si>
    <t>VISAGAR FINANCIAL SERVICES LIMITED</t>
  </si>
  <si>
    <t>SANKET ANANDKUMAR THAKKAR</t>
  </si>
  <si>
    <t>RAMESH ROSHAN BORANA</t>
  </si>
  <si>
    <t>ANKITGERA</t>
  </si>
  <si>
    <t>SHILPIKA BHUGRA</t>
  </si>
  <si>
    <t>KISHORE MEHTA</t>
  </si>
  <si>
    <t>SETHIA GEMS PRIVATE LIMITED</t>
  </si>
  <si>
    <t>SUUMAYA</t>
  </si>
  <si>
    <t>SHAMARU CONSTRUCTION PRIVATE LIMITED</t>
  </si>
  <si>
    <t>SANDIP BHASKERRAI PANDYA</t>
  </si>
  <si>
    <t>JIGNESH AMRUTLAL THOBHANI</t>
  </si>
  <si>
    <t>INDUS WORLD TRADE LIMITED</t>
  </si>
  <si>
    <t>VADILENT</t>
  </si>
  <si>
    <t>SANRINA CONSULTANCY PRIVATE LIMITED</t>
  </si>
  <si>
    <t>SPS MULTI-COMMODITY LLP</t>
  </si>
  <si>
    <t>SWEETU RAMESH UKANI</t>
  </si>
  <si>
    <t>VEL</t>
  </si>
  <si>
    <t>VICKY RAJESH JHAVERI</t>
  </si>
  <si>
    <t>ASHOKBHAI MADHUBHAI KORAT</t>
  </si>
  <si>
    <t>KRESHA KAILASH GUPTA</t>
  </si>
  <si>
    <t>SHANI BHATI</t>
  </si>
  <si>
    <t>VIRINCHI</t>
  </si>
  <si>
    <t>WELLNESS</t>
  </si>
  <si>
    <t>SHIMLA RANI</t>
  </si>
  <si>
    <t>BINDU GARG</t>
  </si>
  <si>
    <t>ZFSTEERING</t>
  </si>
  <si>
    <t>DINESH HIRACHAND MUNOT</t>
  </si>
  <si>
    <t>UTKARSH DINESH MUNOT</t>
  </si>
  <si>
    <t>ROBERT BOSCH AUTOMOTIVE STEERING GMBH</t>
  </si>
  <si>
    <t>ALLETEC</t>
  </si>
  <si>
    <t>All E Technologies Ltd</t>
  </si>
  <si>
    <t>ERROR ACCOUNT</t>
  </si>
  <si>
    <t>ARISTO</t>
  </si>
  <si>
    <t>Aristo Bio T and Lifesc L</t>
  </si>
  <si>
    <t>ANANT AGGARWAL</t>
  </si>
  <si>
    <t>ASIANENE</t>
  </si>
  <si>
    <t>Asian Energy Services Ltd</t>
  </si>
  <si>
    <t>OILMAX ENERGY PRIVATE LIMITED</t>
  </si>
  <si>
    <t>MANU VYAPAR PVT. LTD.</t>
  </si>
  <si>
    <t>Lycos Internet Limited</t>
  </si>
  <si>
    <t>Dilip Buildcon Limited</t>
  </si>
  <si>
    <t>EKC</t>
  </si>
  <si>
    <t>Everest Kanto Cylinder Li</t>
  </si>
  <si>
    <t>Future Consumer Ltd</t>
  </si>
  <si>
    <t>TOPGAIN FINANCE PRIVATE LIMITED</t>
  </si>
  <si>
    <t>MAKS</t>
  </si>
  <si>
    <t>Maks Energy Sol India Ltd</t>
  </si>
  <si>
    <t>SUNCARE TRADERS LIMITED</t>
  </si>
  <si>
    <t>MCON</t>
  </si>
  <si>
    <t>Mcon Rasayan India Ltd</t>
  </si>
  <si>
    <t>VINOD SHANKAR</t>
  </si>
  <si>
    <t>NAVKARCORP</t>
  </si>
  <si>
    <t>Navkar Corporation Ltd.</t>
  </si>
  <si>
    <t>NIRMAN</t>
  </si>
  <si>
    <t>Nirman Agri Gentics Ltd</t>
  </si>
  <si>
    <t>SURYANARAYANA RAJU VEGESNA</t>
  </si>
  <si>
    <t>DHIMAN BHAVYA</t>
  </si>
  <si>
    <t>MEHUL BHARATBHAI SHAH HUF</t>
  </si>
  <si>
    <t>WESSEL CONSULTANCY PRIVATE LIMITED</t>
  </si>
  <si>
    <t>VEGESNA SRI SURYANARAYANA RAJU</t>
  </si>
  <si>
    <t>AKSHAYKUMAR RAJENDRABHAI OSWAL</t>
  </si>
  <si>
    <t>PARAGMILK</t>
  </si>
  <si>
    <t>Parag Milk Foods Ltd.</t>
  </si>
  <si>
    <t>NEXPACT LIMITED</t>
  </si>
  <si>
    <t>PVP</t>
  </si>
  <si>
    <t>PVP Ventures Limited</t>
  </si>
  <si>
    <t>JHANSI SUREDDI</t>
  </si>
  <si>
    <t>RAGHAV KAROL HUF</t>
  </si>
  <si>
    <t>SATISH SINGHAL HUF</t>
  </si>
  <si>
    <t>SANGINITA</t>
  </si>
  <si>
    <t>Sanginita Chemicals Limit</t>
  </si>
  <si>
    <t>SANGITABEN GOPIKUMAR KHANT</t>
  </si>
  <si>
    <t>SHALBY</t>
  </si>
  <si>
    <t>Shalby Limited</t>
  </si>
  <si>
    <t>EQUITY INTELLIGENCE INDIA PRIVATE LIMITED</t>
  </si>
  <si>
    <t>SVPGLOB</t>
  </si>
  <si>
    <t>SVP GLOBAL TEXTILES LTD</t>
  </si>
  <si>
    <t>SHUBHANKAR PRAFULLA GATTANI</t>
  </si>
  <si>
    <t>2015 GROVER FAMILY TRUST</t>
  </si>
  <si>
    <t>A2ZINFRA</t>
  </si>
  <si>
    <t>A2z Infra Engineering Ltd</t>
  </si>
  <si>
    <t>DHWAJA SHARES &amp; SECURITIES PVT LTD</t>
  </si>
  <si>
    <t>EXPERTPRO REALTY PRIVATE LIMITED</t>
  </si>
  <si>
    <t>Kalyan Jewellers Ind Ltd</t>
  </si>
  <si>
    <t>HIGHDELL INVESTMENT LTD</t>
  </si>
  <si>
    <t>JAYSUKHBHAI THATHAGAR</t>
  </si>
  <si>
    <t>NIKITABEN DEVALBHAI PATEL</t>
  </si>
  <si>
    <t>RAJNIKANT MAFATLAL BHANSALI</t>
  </si>
  <si>
    <t>BHANSALI MAFATLAL KALIDAS(HUF)</t>
  </si>
  <si>
    <t>KAMADGIRI EXPORTS PRIVATE LIMITED</t>
  </si>
  <si>
    <t>ALERT CONSULTANTS &amp; CREDIT PRIVATE LIMITED</t>
  </si>
  <si>
    <t>MECHNO SALES AGENCIES (P) LTD.</t>
  </si>
  <si>
    <t>Shilpa Medicare Ltd</t>
  </si>
  <si>
    <t>INDIA OPPORTUNITIES GROWTH FUND LTD-PINEWOOD STRATEGY</t>
  </si>
  <si>
    <t>SUULD</t>
  </si>
  <si>
    <t>Suumaya Industries Ltd</t>
  </si>
  <si>
    <t>ACHINTYA SECURITIES PRIVATE LIMITED</t>
  </si>
  <si>
    <t>SHRIVALLABH PITTIE VENTURES LIMITED</t>
  </si>
  <si>
    <t>TEMBO</t>
  </si>
  <si>
    <t>Tembo Global Ind Ltd</t>
  </si>
  <si>
    <t>RAMAN TALWAR</t>
  </si>
  <si>
    <t>VSCL</t>
  </si>
  <si>
    <t>Vadivarhe Spclty Chem Ltd</t>
  </si>
  <si>
    <t>HEM FINLEASE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</si>
</sst>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11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6" fontId="37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16" fontId="32" fillId="18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16" fontId="37" fillId="21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2" fillId="20" borderId="20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21" borderId="21" xfId="0" applyNumberFormat="1" applyFont="1" applyFill="1" applyBorder="1" applyAlignment="1">
      <alignment horizontal="center" vertical="center"/>
    </xf>
    <xf numFmtId="0" fontId="0" fillId="11" borderId="20" xfId="0" applyFill="1" applyBorder="1"/>
    <xf numFmtId="0" fontId="31" fillId="22" borderId="20" xfId="0" applyFont="1" applyFill="1" applyBorder="1"/>
    <xf numFmtId="0" fontId="31" fillId="11" borderId="20" xfId="0" applyFont="1" applyFill="1" applyBorder="1"/>
    <xf numFmtId="16" fontId="37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16" fontId="37" fillId="19" borderId="20" xfId="0" applyNumberFormat="1" applyFont="1" applyFill="1" applyBorder="1" applyAlignment="1">
      <alignment horizontal="center" vertical="center"/>
    </xf>
    <xf numFmtId="16" fontId="31" fillId="10" borderId="20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top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0" fontId="32" fillId="24" borderId="20" xfId="0" applyNumberFormat="1" applyFont="1" applyFill="1" applyBorder="1" applyAlignment="1">
      <alignment horizontal="center" vertical="center" wrapText="1"/>
    </xf>
    <xf numFmtId="0" fontId="32" fillId="24" borderId="21" xfId="0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15" fontId="31" fillId="25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/>
    <xf numFmtId="43" fontId="31" fillId="25" borderId="20" xfId="0" applyNumberFormat="1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7" fillId="22" borderId="22" xfId="0" applyFont="1" applyFill="1" applyBorder="1" applyAlignment="1">
      <alignment horizontal="center" vertical="center"/>
    </xf>
    <xf numFmtId="0" fontId="37" fillId="22" borderId="21" xfId="0" applyFont="1" applyFill="1" applyBorder="1" applyAlignment="1">
      <alignment horizontal="center" vertical="center"/>
    </xf>
    <xf numFmtId="0" fontId="32" fillId="22" borderId="22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65" fontId="31" fillId="10" borderId="22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0" borderId="22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45014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D24" sqref="D2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45014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5" t="s">
        <v>16</v>
      </c>
      <c r="B9" s="387" t="s">
        <v>17</v>
      </c>
      <c r="C9" s="387" t="s">
        <v>18</v>
      </c>
      <c r="D9" s="387" t="s">
        <v>19</v>
      </c>
      <c r="E9" s="23" t="s">
        <v>20</v>
      </c>
      <c r="F9" s="23" t="s">
        <v>21</v>
      </c>
      <c r="G9" s="382" t="s">
        <v>22</v>
      </c>
      <c r="H9" s="383"/>
      <c r="I9" s="384"/>
      <c r="J9" s="382" t="s">
        <v>23</v>
      </c>
      <c r="K9" s="383"/>
      <c r="L9" s="384"/>
      <c r="M9" s="23"/>
      <c r="N9" s="24"/>
      <c r="O9" s="24"/>
      <c r="P9" s="24"/>
    </row>
    <row r="10" spans="1:16" ht="59.25" customHeight="1">
      <c r="A10" s="386"/>
      <c r="B10" s="388"/>
      <c r="C10" s="388"/>
      <c r="D10" s="38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45014</v>
      </c>
      <c r="E11" s="32">
        <v>16970.599999999999</v>
      </c>
      <c r="F11" s="32">
        <v>16995.433333333334</v>
      </c>
      <c r="G11" s="33">
        <v>16902.616666666669</v>
      </c>
      <c r="H11" s="33">
        <v>16834.633333333335</v>
      </c>
      <c r="I11" s="33">
        <v>16741.816666666669</v>
      </c>
      <c r="J11" s="33">
        <v>17063.416666666668</v>
      </c>
      <c r="K11" s="33">
        <v>17156.233333333334</v>
      </c>
      <c r="L11" s="33">
        <v>17224.216666666667</v>
      </c>
      <c r="M11" s="34">
        <v>17088.25</v>
      </c>
      <c r="N11" s="34">
        <v>16927.45</v>
      </c>
      <c r="O11" s="35">
        <v>16568600</v>
      </c>
      <c r="P11" s="36">
        <v>-2.073938355152339E-2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45014</v>
      </c>
      <c r="E12" s="37">
        <v>39588.85</v>
      </c>
      <c r="F12" s="37">
        <v>39539.283333333333</v>
      </c>
      <c r="G12" s="38">
        <v>39432.916666666664</v>
      </c>
      <c r="H12" s="38">
        <v>39276.98333333333</v>
      </c>
      <c r="I12" s="38">
        <v>39170.616666666661</v>
      </c>
      <c r="J12" s="38">
        <v>39695.216666666667</v>
      </c>
      <c r="K12" s="38">
        <v>39801.583333333336</v>
      </c>
      <c r="L12" s="38">
        <v>39957.51666666667</v>
      </c>
      <c r="M12" s="28">
        <v>39645.65</v>
      </c>
      <c r="N12" s="28">
        <v>39383.35</v>
      </c>
      <c r="O12" s="39">
        <v>5758700</v>
      </c>
      <c r="P12" s="40">
        <v>-2.4325366066474369E-2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45041</v>
      </c>
      <c r="E13" s="37">
        <v>17805</v>
      </c>
      <c r="F13" s="37">
        <v>17799.55</v>
      </c>
      <c r="G13" s="38">
        <v>17755.449999999997</v>
      </c>
      <c r="H13" s="38">
        <v>17705.899999999998</v>
      </c>
      <c r="I13" s="38">
        <v>17661.799999999996</v>
      </c>
      <c r="J13" s="38">
        <v>17849.099999999999</v>
      </c>
      <c r="K13" s="38">
        <v>17893.199999999997</v>
      </c>
      <c r="L13" s="38">
        <v>17942.75</v>
      </c>
      <c r="M13" s="28">
        <v>17843.650000000001</v>
      </c>
      <c r="N13" s="28">
        <v>17750</v>
      </c>
      <c r="O13" s="39">
        <v>13960</v>
      </c>
      <c r="P13" s="40">
        <v>-0.48600883652430044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45041</v>
      </c>
      <c r="E14" s="37">
        <v>7045.15</v>
      </c>
      <c r="F14" s="37">
        <v>2348.3833333333332</v>
      </c>
      <c r="G14" s="38">
        <v>4696.7666666666664</v>
      </c>
      <c r="H14" s="38">
        <v>2348.3833333333332</v>
      </c>
      <c r="I14" s="38">
        <v>4696.7666666666664</v>
      </c>
      <c r="J14" s="38">
        <v>4696.7666666666664</v>
      </c>
      <c r="K14" s="38">
        <v>2348.3833333333332</v>
      </c>
      <c r="L14" s="38">
        <v>4696.7666666666664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45014</v>
      </c>
      <c r="E15" s="37">
        <v>491.2</v>
      </c>
      <c r="F15" s="37">
        <v>492.5333333333333</v>
      </c>
      <c r="G15" s="38">
        <v>482.66666666666663</v>
      </c>
      <c r="H15" s="38">
        <v>474.13333333333333</v>
      </c>
      <c r="I15" s="38">
        <v>464.26666666666665</v>
      </c>
      <c r="J15" s="38">
        <v>501.06666666666661</v>
      </c>
      <c r="K15" s="38">
        <v>510.93333333333328</v>
      </c>
      <c r="L15" s="38">
        <v>519.46666666666658</v>
      </c>
      <c r="M15" s="28">
        <v>502.4</v>
      </c>
      <c r="N15" s="28">
        <v>484</v>
      </c>
      <c r="O15" s="39">
        <v>4278050</v>
      </c>
      <c r="P15" s="40">
        <v>-1.2362637362637362E-2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45014</v>
      </c>
      <c r="E16" s="37">
        <v>3325.6</v>
      </c>
      <c r="F16" s="37">
        <v>3337.9</v>
      </c>
      <c r="G16" s="38">
        <v>3275.75</v>
      </c>
      <c r="H16" s="38">
        <v>3225.9</v>
      </c>
      <c r="I16" s="38">
        <v>3163.75</v>
      </c>
      <c r="J16" s="38">
        <v>3387.75</v>
      </c>
      <c r="K16" s="38">
        <v>3449.9000000000005</v>
      </c>
      <c r="L16" s="38">
        <v>3499.75</v>
      </c>
      <c r="M16" s="28">
        <v>3400.05</v>
      </c>
      <c r="N16" s="28">
        <v>3288.05</v>
      </c>
      <c r="O16" s="39">
        <v>1586250</v>
      </c>
      <c r="P16" s="40">
        <v>-3.2479414455626715E-2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45014</v>
      </c>
      <c r="E17" s="37">
        <v>21656.55</v>
      </c>
      <c r="F17" s="37">
        <v>21610.883333333335</v>
      </c>
      <c r="G17" s="38">
        <v>21492.066666666669</v>
      </c>
      <c r="H17" s="38">
        <v>21327.583333333336</v>
      </c>
      <c r="I17" s="38">
        <v>21208.76666666667</v>
      </c>
      <c r="J17" s="38">
        <v>21775.366666666669</v>
      </c>
      <c r="K17" s="38">
        <v>21894.183333333334</v>
      </c>
      <c r="L17" s="38">
        <v>22058.666666666668</v>
      </c>
      <c r="M17" s="28">
        <v>21729.7</v>
      </c>
      <c r="N17" s="28">
        <v>21446.400000000001</v>
      </c>
      <c r="O17" s="39">
        <v>46040</v>
      </c>
      <c r="P17" s="40">
        <v>1.0535557506584723E-2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45014</v>
      </c>
      <c r="E18" s="37">
        <v>146.80000000000001</v>
      </c>
      <c r="F18" s="37">
        <v>146.50000000000003</v>
      </c>
      <c r="G18" s="38">
        <v>144.10000000000005</v>
      </c>
      <c r="H18" s="38">
        <v>141.40000000000003</v>
      </c>
      <c r="I18" s="38">
        <v>139.00000000000006</v>
      </c>
      <c r="J18" s="38">
        <v>149.20000000000005</v>
      </c>
      <c r="K18" s="38">
        <v>151.60000000000002</v>
      </c>
      <c r="L18" s="38">
        <v>154.30000000000004</v>
      </c>
      <c r="M18" s="28">
        <v>148.9</v>
      </c>
      <c r="N18" s="28">
        <v>143.80000000000001</v>
      </c>
      <c r="O18" s="39">
        <v>31708800</v>
      </c>
      <c r="P18" s="40">
        <v>-6.1681048258229468E-2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45014</v>
      </c>
      <c r="E19" s="37">
        <v>208.55</v>
      </c>
      <c r="F19" s="37">
        <v>208.63333333333333</v>
      </c>
      <c r="G19" s="38">
        <v>206.51666666666665</v>
      </c>
      <c r="H19" s="38">
        <v>204.48333333333332</v>
      </c>
      <c r="I19" s="38">
        <v>202.36666666666665</v>
      </c>
      <c r="J19" s="38">
        <v>210.66666666666666</v>
      </c>
      <c r="K19" s="38">
        <v>212.78333333333333</v>
      </c>
      <c r="L19" s="38">
        <v>214.81666666666666</v>
      </c>
      <c r="M19" s="28">
        <v>210.75</v>
      </c>
      <c r="N19" s="28">
        <v>206.6</v>
      </c>
      <c r="O19" s="39">
        <v>24047400</v>
      </c>
      <c r="P19" s="40">
        <v>-5.8530130293159607E-2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45014</v>
      </c>
      <c r="E20" s="37">
        <v>1616.2</v>
      </c>
      <c r="F20" s="37">
        <v>1636.1333333333332</v>
      </c>
      <c r="G20" s="38">
        <v>1572.2666666666664</v>
      </c>
      <c r="H20" s="38">
        <v>1528.3333333333333</v>
      </c>
      <c r="I20" s="38">
        <v>1464.4666666666665</v>
      </c>
      <c r="J20" s="38">
        <v>1680.0666666666664</v>
      </c>
      <c r="K20" s="38">
        <v>1743.9333333333332</v>
      </c>
      <c r="L20" s="38">
        <v>1787.8666666666663</v>
      </c>
      <c r="M20" s="28">
        <v>1700</v>
      </c>
      <c r="N20" s="28">
        <v>1592.2</v>
      </c>
      <c r="O20" s="39">
        <v>4951250</v>
      </c>
      <c r="P20" s="40">
        <v>6.044905008635579E-3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45014</v>
      </c>
      <c r="E21" s="37">
        <v>1603.35</v>
      </c>
      <c r="F21" s="37">
        <v>1637.0999999999997</v>
      </c>
      <c r="G21" s="38">
        <v>1539.3499999999995</v>
      </c>
      <c r="H21" s="38">
        <v>1475.3499999999997</v>
      </c>
      <c r="I21" s="38">
        <v>1377.5999999999995</v>
      </c>
      <c r="J21" s="38">
        <v>1701.0999999999995</v>
      </c>
      <c r="K21" s="38">
        <v>1798.85</v>
      </c>
      <c r="L21" s="38">
        <v>1862.8499999999995</v>
      </c>
      <c r="M21" s="28">
        <v>1734.85</v>
      </c>
      <c r="N21" s="28">
        <v>1573.1</v>
      </c>
      <c r="O21" s="39">
        <v>16015500</v>
      </c>
      <c r="P21" s="40">
        <v>-4.0569217326176505E-4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45014</v>
      </c>
      <c r="E22" s="37">
        <v>593</v>
      </c>
      <c r="F22" s="37">
        <v>598.01666666666665</v>
      </c>
      <c r="G22" s="38">
        <v>567.0333333333333</v>
      </c>
      <c r="H22" s="38">
        <v>541.06666666666661</v>
      </c>
      <c r="I22" s="38">
        <v>510.08333333333326</v>
      </c>
      <c r="J22" s="38">
        <v>623.98333333333335</v>
      </c>
      <c r="K22" s="38">
        <v>654.9666666666667</v>
      </c>
      <c r="L22" s="38">
        <v>680.93333333333339</v>
      </c>
      <c r="M22" s="28">
        <v>629</v>
      </c>
      <c r="N22" s="28">
        <v>572.04999999999995</v>
      </c>
      <c r="O22" s="39">
        <v>39396250</v>
      </c>
      <c r="P22" s="40">
        <v>1.4207333751669321E-2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45014</v>
      </c>
      <c r="E23" s="37">
        <v>3242.05</v>
      </c>
      <c r="F23" s="37">
        <v>3232.7166666666667</v>
      </c>
      <c r="G23" s="38">
        <v>3214.3333333333335</v>
      </c>
      <c r="H23" s="38">
        <v>3186.6166666666668</v>
      </c>
      <c r="I23" s="38">
        <v>3168.2333333333336</v>
      </c>
      <c r="J23" s="38">
        <v>3260.4333333333334</v>
      </c>
      <c r="K23" s="38">
        <v>3278.8166666666666</v>
      </c>
      <c r="L23" s="38">
        <v>3306.5333333333333</v>
      </c>
      <c r="M23" s="28">
        <v>3251.1</v>
      </c>
      <c r="N23" s="28">
        <v>3205</v>
      </c>
      <c r="O23" s="39">
        <v>479600</v>
      </c>
      <c r="P23" s="40">
        <v>-5.1048674317372381E-2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45014</v>
      </c>
      <c r="E24" s="37">
        <v>358.8</v>
      </c>
      <c r="F24" s="37">
        <v>362.2166666666667</v>
      </c>
      <c r="G24" s="38">
        <v>350.88333333333338</v>
      </c>
      <c r="H24" s="38">
        <v>342.9666666666667</v>
      </c>
      <c r="I24" s="38">
        <v>331.63333333333338</v>
      </c>
      <c r="J24" s="38">
        <v>370.13333333333338</v>
      </c>
      <c r="K24" s="38">
        <v>381.46666666666664</v>
      </c>
      <c r="L24" s="38">
        <v>389.38333333333338</v>
      </c>
      <c r="M24" s="28">
        <v>373.55</v>
      </c>
      <c r="N24" s="28">
        <v>354.3</v>
      </c>
      <c r="O24" s="39">
        <v>59466600</v>
      </c>
      <c r="P24" s="40">
        <v>-5.4870547847232158E-2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45014</v>
      </c>
      <c r="E25" s="37">
        <v>4332.8999999999996</v>
      </c>
      <c r="F25" s="37">
        <v>4307.4666666666672</v>
      </c>
      <c r="G25" s="38">
        <v>4273.8833333333341</v>
      </c>
      <c r="H25" s="38">
        <v>4214.8666666666668</v>
      </c>
      <c r="I25" s="38">
        <v>4181.2833333333338</v>
      </c>
      <c r="J25" s="38">
        <v>4366.4833333333345</v>
      </c>
      <c r="K25" s="38">
        <v>4400.0666666666666</v>
      </c>
      <c r="L25" s="38">
        <v>4459.0833333333348</v>
      </c>
      <c r="M25" s="28">
        <v>4341.05</v>
      </c>
      <c r="N25" s="28">
        <v>4248.45</v>
      </c>
      <c r="O25" s="39">
        <v>1382875</v>
      </c>
      <c r="P25" s="40">
        <v>-5.1037913878881458E-2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45014</v>
      </c>
      <c r="E26" s="37">
        <v>307.5</v>
      </c>
      <c r="F26" s="37">
        <v>307.83333333333331</v>
      </c>
      <c r="G26" s="38">
        <v>305.71666666666664</v>
      </c>
      <c r="H26" s="38">
        <v>303.93333333333334</v>
      </c>
      <c r="I26" s="38">
        <v>301.81666666666666</v>
      </c>
      <c r="J26" s="38">
        <v>309.61666666666662</v>
      </c>
      <c r="K26" s="38">
        <v>311.73333333333329</v>
      </c>
      <c r="L26" s="38">
        <v>313.51666666666659</v>
      </c>
      <c r="M26" s="28">
        <v>309.95</v>
      </c>
      <c r="N26" s="28">
        <v>306.05</v>
      </c>
      <c r="O26" s="39">
        <v>14493500</v>
      </c>
      <c r="P26" s="40">
        <v>-1.2401621750536608E-2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45014</v>
      </c>
      <c r="E27" s="37">
        <v>135</v>
      </c>
      <c r="F27" s="37">
        <v>134.73333333333332</v>
      </c>
      <c r="G27" s="38">
        <v>133.71666666666664</v>
      </c>
      <c r="H27" s="38">
        <v>132.43333333333331</v>
      </c>
      <c r="I27" s="38">
        <v>131.41666666666663</v>
      </c>
      <c r="J27" s="38">
        <v>136.01666666666665</v>
      </c>
      <c r="K27" s="38">
        <v>137.03333333333336</v>
      </c>
      <c r="L27" s="38">
        <v>138.31666666666666</v>
      </c>
      <c r="M27" s="28">
        <v>135.75</v>
      </c>
      <c r="N27" s="28">
        <v>133.44999999999999</v>
      </c>
      <c r="O27" s="39">
        <v>64230000</v>
      </c>
      <c r="P27" s="40">
        <v>-2.6301826726294247E-2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45014</v>
      </c>
      <c r="E28" s="37">
        <v>2784.2</v>
      </c>
      <c r="F28" s="37">
        <v>2787.3166666666671</v>
      </c>
      <c r="G28" s="38">
        <v>2760.233333333334</v>
      </c>
      <c r="H28" s="38">
        <v>2736.2666666666669</v>
      </c>
      <c r="I28" s="38">
        <v>2709.1833333333338</v>
      </c>
      <c r="J28" s="38">
        <v>2811.2833333333342</v>
      </c>
      <c r="K28" s="38">
        <v>2838.3666666666672</v>
      </c>
      <c r="L28" s="38">
        <v>2862.3333333333344</v>
      </c>
      <c r="M28" s="28">
        <v>2814.4</v>
      </c>
      <c r="N28" s="28">
        <v>2763.35</v>
      </c>
      <c r="O28" s="39">
        <v>6199800</v>
      </c>
      <c r="P28" s="40">
        <v>-9.3317567351634649E-3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45014</v>
      </c>
      <c r="E29" s="37">
        <v>1307.45</v>
      </c>
      <c r="F29" s="37">
        <v>1314.8333333333333</v>
      </c>
      <c r="G29" s="38">
        <v>1294.7166666666665</v>
      </c>
      <c r="H29" s="38">
        <v>1281.9833333333331</v>
      </c>
      <c r="I29" s="38">
        <v>1261.8666666666663</v>
      </c>
      <c r="J29" s="38">
        <v>1327.5666666666666</v>
      </c>
      <c r="K29" s="38">
        <v>1347.6833333333334</v>
      </c>
      <c r="L29" s="38">
        <v>1360.4166666666667</v>
      </c>
      <c r="M29" s="28">
        <v>1334.95</v>
      </c>
      <c r="N29" s="28">
        <v>1302.0999999999999</v>
      </c>
      <c r="O29" s="39">
        <v>2073183</v>
      </c>
      <c r="P29" s="40">
        <v>-9.7892047269243054E-2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45014</v>
      </c>
      <c r="E30" s="37">
        <v>7011.55</v>
      </c>
      <c r="F30" s="37">
        <v>6997.1166666666677</v>
      </c>
      <c r="G30" s="38">
        <v>6923.383333333335</v>
      </c>
      <c r="H30" s="38">
        <v>6835.2166666666672</v>
      </c>
      <c r="I30" s="38">
        <v>6761.4833333333345</v>
      </c>
      <c r="J30" s="38">
        <v>7085.2833333333356</v>
      </c>
      <c r="K30" s="38">
        <v>7159.0166666666673</v>
      </c>
      <c r="L30" s="38">
        <v>7247.1833333333361</v>
      </c>
      <c r="M30" s="28">
        <v>7070.85</v>
      </c>
      <c r="N30" s="28">
        <v>6908.95</v>
      </c>
      <c r="O30" s="39">
        <v>169275</v>
      </c>
      <c r="P30" s="40">
        <v>0.12400398406374502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45014</v>
      </c>
      <c r="E31" s="37">
        <v>563.9</v>
      </c>
      <c r="F31" s="37">
        <v>560.85</v>
      </c>
      <c r="G31" s="38">
        <v>554.55000000000007</v>
      </c>
      <c r="H31" s="38">
        <v>545.20000000000005</v>
      </c>
      <c r="I31" s="38">
        <v>538.90000000000009</v>
      </c>
      <c r="J31" s="38">
        <v>570.20000000000005</v>
      </c>
      <c r="K31" s="38">
        <v>576.5</v>
      </c>
      <c r="L31" s="38">
        <v>585.85</v>
      </c>
      <c r="M31" s="28">
        <v>567.15</v>
      </c>
      <c r="N31" s="28">
        <v>551.5</v>
      </c>
      <c r="O31" s="39">
        <v>13204000</v>
      </c>
      <c r="P31" s="40">
        <v>-4.7055427251732104E-2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45014</v>
      </c>
      <c r="E32" s="37">
        <v>510.8</v>
      </c>
      <c r="F32" s="37">
        <v>507.33333333333331</v>
      </c>
      <c r="G32" s="38">
        <v>502.41666666666663</v>
      </c>
      <c r="H32" s="38">
        <v>494.0333333333333</v>
      </c>
      <c r="I32" s="38">
        <v>489.11666666666662</v>
      </c>
      <c r="J32" s="38">
        <v>515.7166666666667</v>
      </c>
      <c r="K32" s="38">
        <v>520.63333333333321</v>
      </c>
      <c r="L32" s="38">
        <v>529.01666666666665</v>
      </c>
      <c r="M32" s="28">
        <v>512.25</v>
      </c>
      <c r="N32" s="28">
        <v>498.95</v>
      </c>
      <c r="O32" s="39">
        <v>13107000</v>
      </c>
      <c r="P32" s="40">
        <v>-7.8788304751194832E-2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45014</v>
      </c>
      <c r="E33" s="37">
        <v>834.45</v>
      </c>
      <c r="F33" s="37">
        <v>832.9</v>
      </c>
      <c r="G33" s="38">
        <v>828.8</v>
      </c>
      <c r="H33" s="38">
        <v>823.15</v>
      </c>
      <c r="I33" s="38">
        <v>819.05</v>
      </c>
      <c r="J33" s="38">
        <v>838.55</v>
      </c>
      <c r="K33" s="38">
        <v>842.65000000000009</v>
      </c>
      <c r="L33" s="38">
        <v>848.3</v>
      </c>
      <c r="M33" s="28">
        <v>837</v>
      </c>
      <c r="N33" s="28">
        <v>827.25</v>
      </c>
      <c r="O33" s="39">
        <v>51716400</v>
      </c>
      <c r="P33" s="40">
        <v>-1.9207573792130356E-2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45014</v>
      </c>
      <c r="E34" s="37">
        <v>3794.5</v>
      </c>
      <c r="F34" s="37">
        <v>3804.2166666666672</v>
      </c>
      <c r="G34" s="38">
        <v>3766.8333333333344</v>
      </c>
      <c r="H34" s="38">
        <v>3739.1666666666674</v>
      </c>
      <c r="I34" s="38">
        <v>3701.7833333333347</v>
      </c>
      <c r="J34" s="38">
        <v>3831.8833333333341</v>
      </c>
      <c r="K34" s="38">
        <v>3869.2666666666673</v>
      </c>
      <c r="L34" s="38">
        <v>3896.9333333333338</v>
      </c>
      <c r="M34" s="28">
        <v>3841.6</v>
      </c>
      <c r="N34" s="28">
        <v>3776.55</v>
      </c>
      <c r="O34" s="39">
        <v>1416250</v>
      </c>
      <c r="P34" s="40">
        <v>-3.6400748426603166E-2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45014</v>
      </c>
      <c r="E35" s="37">
        <v>1224.8</v>
      </c>
      <c r="F35" s="37">
        <v>1229.6666666666667</v>
      </c>
      <c r="G35" s="38">
        <v>1211.1333333333334</v>
      </c>
      <c r="H35" s="38">
        <v>1197.4666666666667</v>
      </c>
      <c r="I35" s="38">
        <v>1178.9333333333334</v>
      </c>
      <c r="J35" s="38">
        <v>1243.3333333333335</v>
      </c>
      <c r="K35" s="38">
        <v>1261.8666666666668</v>
      </c>
      <c r="L35" s="38">
        <v>1275.5333333333335</v>
      </c>
      <c r="M35" s="28">
        <v>1248.2</v>
      </c>
      <c r="N35" s="28">
        <v>1216</v>
      </c>
      <c r="O35" s="39">
        <v>10674500</v>
      </c>
      <c r="P35" s="40">
        <v>3.7820232365952069E-2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45014</v>
      </c>
      <c r="E36" s="37">
        <v>5551.8</v>
      </c>
      <c r="F36" s="37">
        <v>5574.0999999999995</v>
      </c>
      <c r="G36" s="38">
        <v>5515.2499999999991</v>
      </c>
      <c r="H36" s="38">
        <v>5478.7</v>
      </c>
      <c r="I36" s="38">
        <v>5419.8499999999995</v>
      </c>
      <c r="J36" s="38">
        <v>5610.6499999999987</v>
      </c>
      <c r="K36" s="38">
        <v>5669.4999999999991</v>
      </c>
      <c r="L36" s="38">
        <v>5706.0499999999984</v>
      </c>
      <c r="M36" s="28">
        <v>5632.95</v>
      </c>
      <c r="N36" s="28">
        <v>5537.55</v>
      </c>
      <c r="O36" s="39">
        <v>5730500</v>
      </c>
      <c r="P36" s="40">
        <v>9.0907089872553984E-3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45014</v>
      </c>
      <c r="E37" s="37">
        <v>1966.45</v>
      </c>
      <c r="F37" s="37">
        <v>1960.95</v>
      </c>
      <c r="G37" s="38">
        <v>1947</v>
      </c>
      <c r="H37" s="38">
        <v>1927.55</v>
      </c>
      <c r="I37" s="38">
        <v>1913.6</v>
      </c>
      <c r="J37" s="38">
        <v>1980.4</v>
      </c>
      <c r="K37" s="38">
        <v>1994.3500000000004</v>
      </c>
      <c r="L37" s="38">
        <v>2013.8000000000002</v>
      </c>
      <c r="M37" s="28">
        <v>1974.9</v>
      </c>
      <c r="N37" s="28">
        <v>1941.5</v>
      </c>
      <c r="O37" s="39">
        <v>1608600</v>
      </c>
      <c r="P37" s="40">
        <v>-2.2602989427633977E-2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45014</v>
      </c>
      <c r="E38" s="37">
        <v>360.35</v>
      </c>
      <c r="F38" s="37">
        <v>361.5333333333333</v>
      </c>
      <c r="G38" s="38">
        <v>356.61666666666662</v>
      </c>
      <c r="H38" s="38">
        <v>352.88333333333333</v>
      </c>
      <c r="I38" s="38">
        <v>347.96666666666664</v>
      </c>
      <c r="J38" s="38">
        <v>365.26666666666659</v>
      </c>
      <c r="K38" s="38">
        <v>370.18333333333334</v>
      </c>
      <c r="L38" s="38">
        <v>373.91666666666657</v>
      </c>
      <c r="M38" s="28">
        <v>366.45</v>
      </c>
      <c r="N38" s="28">
        <v>357.8</v>
      </c>
      <c r="O38" s="39">
        <v>5780800</v>
      </c>
      <c r="P38" s="40">
        <v>-5.0958760178618334E-2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45014</v>
      </c>
      <c r="E39" s="37">
        <v>187.9</v>
      </c>
      <c r="F39" s="37">
        <v>188.6</v>
      </c>
      <c r="G39" s="38">
        <v>181.6</v>
      </c>
      <c r="H39" s="38">
        <v>175.3</v>
      </c>
      <c r="I39" s="38">
        <v>168.3</v>
      </c>
      <c r="J39" s="38">
        <v>194.89999999999998</v>
      </c>
      <c r="K39" s="38">
        <v>201.89999999999998</v>
      </c>
      <c r="L39" s="38">
        <v>208.19999999999996</v>
      </c>
      <c r="M39" s="28">
        <v>195.6</v>
      </c>
      <c r="N39" s="28">
        <v>182.3</v>
      </c>
      <c r="O39" s="39">
        <v>48166200</v>
      </c>
      <c r="P39" s="40">
        <v>4.4579771245657179E-2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45014</v>
      </c>
      <c r="E40" s="37">
        <v>160.94999999999999</v>
      </c>
      <c r="F40" s="37">
        <v>160.75</v>
      </c>
      <c r="G40" s="38">
        <v>159.25</v>
      </c>
      <c r="H40" s="38">
        <v>157.55000000000001</v>
      </c>
      <c r="I40" s="38">
        <v>156.05000000000001</v>
      </c>
      <c r="J40" s="38">
        <v>162.44999999999999</v>
      </c>
      <c r="K40" s="38">
        <v>163.95</v>
      </c>
      <c r="L40" s="38">
        <v>165.64999999999998</v>
      </c>
      <c r="M40" s="28">
        <v>162.25</v>
      </c>
      <c r="N40" s="28">
        <v>159.05000000000001</v>
      </c>
      <c r="O40" s="39">
        <v>89692200</v>
      </c>
      <c r="P40" s="40">
        <v>-2.3750397962432345E-2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45014</v>
      </c>
      <c r="E41" s="37">
        <v>1396.5</v>
      </c>
      <c r="F41" s="37">
        <v>1398.3666666666668</v>
      </c>
      <c r="G41" s="38">
        <v>1386.7333333333336</v>
      </c>
      <c r="H41" s="38">
        <v>1376.9666666666667</v>
      </c>
      <c r="I41" s="38">
        <v>1365.3333333333335</v>
      </c>
      <c r="J41" s="38">
        <v>1408.1333333333337</v>
      </c>
      <c r="K41" s="38">
        <v>1419.7666666666669</v>
      </c>
      <c r="L41" s="38">
        <v>1429.5333333333338</v>
      </c>
      <c r="M41" s="28">
        <v>1410</v>
      </c>
      <c r="N41" s="28">
        <v>1388.6</v>
      </c>
      <c r="O41" s="39">
        <v>2613050</v>
      </c>
      <c r="P41" s="40">
        <v>-7.2975609756097556E-2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45014</v>
      </c>
      <c r="E42" s="37">
        <v>90.35</v>
      </c>
      <c r="F42" s="37">
        <v>90.833333333333329</v>
      </c>
      <c r="G42" s="38">
        <v>89.61666666666666</v>
      </c>
      <c r="H42" s="38">
        <v>88.883333333333326</v>
      </c>
      <c r="I42" s="38">
        <v>87.666666666666657</v>
      </c>
      <c r="J42" s="38">
        <v>91.566666666666663</v>
      </c>
      <c r="K42" s="38">
        <v>92.783333333333331</v>
      </c>
      <c r="L42" s="38">
        <v>93.516666666666666</v>
      </c>
      <c r="M42" s="28">
        <v>92.05</v>
      </c>
      <c r="N42" s="28">
        <v>90.1</v>
      </c>
      <c r="O42" s="39">
        <v>104338500</v>
      </c>
      <c r="P42" s="40">
        <v>-4.6912423201082992E-2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45014</v>
      </c>
      <c r="E43" s="37">
        <v>573.6</v>
      </c>
      <c r="F43" s="37">
        <v>570.7833333333333</v>
      </c>
      <c r="G43" s="38">
        <v>565.21666666666658</v>
      </c>
      <c r="H43" s="38">
        <v>556.83333333333326</v>
      </c>
      <c r="I43" s="38">
        <v>551.26666666666654</v>
      </c>
      <c r="J43" s="38">
        <v>579.16666666666663</v>
      </c>
      <c r="K43" s="38">
        <v>584.73333333333323</v>
      </c>
      <c r="L43" s="38">
        <v>593.11666666666667</v>
      </c>
      <c r="M43" s="28">
        <v>576.35</v>
      </c>
      <c r="N43" s="28">
        <v>562.4</v>
      </c>
      <c r="O43" s="39">
        <v>7517400</v>
      </c>
      <c r="P43" s="40">
        <v>-5.043768236765319E-2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45014</v>
      </c>
      <c r="E44" s="37">
        <v>752.9</v>
      </c>
      <c r="F44" s="37">
        <v>754.19999999999993</v>
      </c>
      <c r="G44" s="38">
        <v>749.29999999999984</v>
      </c>
      <c r="H44" s="38">
        <v>745.69999999999993</v>
      </c>
      <c r="I44" s="38">
        <v>740.79999999999984</v>
      </c>
      <c r="J44" s="38">
        <v>757.79999999999984</v>
      </c>
      <c r="K44" s="38">
        <v>762.69999999999993</v>
      </c>
      <c r="L44" s="38">
        <v>766.29999999999984</v>
      </c>
      <c r="M44" s="28">
        <v>759.1</v>
      </c>
      <c r="N44" s="28">
        <v>750.6</v>
      </c>
      <c r="O44" s="39">
        <v>8342000</v>
      </c>
      <c r="P44" s="40">
        <v>6.5389527458492983E-2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45014</v>
      </c>
      <c r="E45" s="37">
        <v>749.4</v>
      </c>
      <c r="F45" s="37">
        <v>752.51666666666677</v>
      </c>
      <c r="G45" s="38">
        <v>742.08333333333348</v>
      </c>
      <c r="H45" s="38">
        <v>734.76666666666677</v>
      </c>
      <c r="I45" s="38">
        <v>724.33333333333348</v>
      </c>
      <c r="J45" s="38">
        <v>759.83333333333348</v>
      </c>
      <c r="K45" s="38">
        <v>770.26666666666665</v>
      </c>
      <c r="L45" s="38">
        <v>777.58333333333348</v>
      </c>
      <c r="M45" s="28">
        <v>762.95</v>
      </c>
      <c r="N45" s="28">
        <v>745.2</v>
      </c>
      <c r="O45" s="39">
        <v>40033000</v>
      </c>
      <c r="P45" s="40">
        <v>-8.7971021310627086E-3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45014</v>
      </c>
      <c r="E46" s="37">
        <v>70.25</v>
      </c>
      <c r="F46" s="37">
        <v>70.5</v>
      </c>
      <c r="G46" s="38">
        <v>69.45</v>
      </c>
      <c r="H46" s="38">
        <v>68.650000000000006</v>
      </c>
      <c r="I46" s="38">
        <v>67.600000000000009</v>
      </c>
      <c r="J46" s="38">
        <v>71.3</v>
      </c>
      <c r="K46" s="38">
        <v>72.350000000000009</v>
      </c>
      <c r="L46" s="38">
        <v>73.149999999999991</v>
      </c>
      <c r="M46" s="28">
        <v>71.55</v>
      </c>
      <c r="N46" s="28">
        <v>69.7</v>
      </c>
      <c r="O46" s="39">
        <v>76650000</v>
      </c>
      <c r="P46" s="40">
        <v>8.6794700014887594E-2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45014</v>
      </c>
      <c r="E47" s="37">
        <v>202.5</v>
      </c>
      <c r="F47" s="37">
        <v>202.25</v>
      </c>
      <c r="G47" s="38">
        <v>199.65</v>
      </c>
      <c r="H47" s="38">
        <v>196.8</v>
      </c>
      <c r="I47" s="38">
        <v>194.20000000000002</v>
      </c>
      <c r="J47" s="38">
        <v>205.1</v>
      </c>
      <c r="K47" s="38">
        <v>207.70000000000002</v>
      </c>
      <c r="L47" s="38">
        <v>210.54999999999998</v>
      </c>
      <c r="M47" s="28">
        <v>204.85</v>
      </c>
      <c r="N47" s="28">
        <v>199.4</v>
      </c>
      <c r="O47" s="39">
        <v>36222700</v>
      </c>
      <c r="P47" s="40">
        <v>-5.8805952309806966E-2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45014</v>
      </c>
      <c r="E48" s="37">
        <v>18543.95</v>
      </c>
      <c r="F48" s="37">
        <v>18536.649999999998</v>
      </c>
      <c r="G48" s="38">
        <v>18407.299999999996</v>
      </c>
      <c r="H48" s="38">
        <v>18270.649999999998</v>
      </c>
      <c r="I48" s="38">
        <v>18141.299999999996</v>
      </c>
      <c r="J48" s="38">
        <v>18673.299999999996</v>
      </c>
      <c r="K48" s="38">
        <v>18802.649999999994</v>
      </c>
      <c r="L48" s="38">
        <v>18939.299999999996</v>
      </c>
      <c r="M48" s="28">
        <v>18666</v>
      </c>
      <c r="N48" s="28">
        <v>18400</v>
      </c>
      <c r="O48" s="39">
        <v>149150</v>
      </c>
      <c r="P48" s="40">
        <v>-3.7120723047127178E-2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45014</v>
      </c>
      <c r="E49" s="37">
        <v>340.05</v>
      </c>
      <c r="F49" s="37">
        <v>339.48333333333329</v>
      </c>
      <c r="G49" s="38">
        <v>336.96666666666658</v>
      </c>
      <c r="H49" s="38">
        <v>333.88333333333327</v>
      </c>
      <c r="I49" s="38">
        <v>331.36666666666656</v>
      </c>
      <c r="J49" s="38">
        <v>342.56666666666661</v>
      </c>
      <c r="K49" s="38">
        <v>345.08333333333337</v>
      </c>
      <c r="L49" s="38">
        <v>348.16666666666663</v>
      </c>
      <c r="M49" s="28">
        <v>342</v>
      </c>
      <c r="N49" s="28">
        <v>336.4</v>
      </c>
      <c r="O49" s="39">
        <v>14200200</v>
      </c>
      <c r="P49" s="40">
        <v>-6.9144542772861362E-2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45014</v>
      </c>
      <c r="E50" s="37">
        <v>4197.5</v>
      </c>
      <c r="F50" s="37">
        <v>4195.2333333333336</v>
      </c>
      <c r="G50" s="38">
        <v>4159.0666666666675</v>
      </c>
      <c r="H50" s="38">
        <v>4120.6333333333341</v>
      </c>
      <c r="I50" s="38">
        <v>4084.4666666666681</v>
      </c>
      <c r="J50" s="38">
        <v>4233.666666666667</v>
      </c>
      <c r="K50" s="38">
        <v>4269.833333333333</v>
      </c>
      <c r="L50" s="38">
        <v>4308.2666666666664</v>
      </c>
      <c r="M50" s="28">
        <v>4231.3999999999996</v>
      </c>
      <c r="N50" s="28">
        <v>4156.8</v>
      </c>
      <c r="O50" s="39">
        <v>1402200</v>
      </c>
      <c r="P50" s="40">
        <v>-1.4478493112173179E-2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45014</v>
      </c>
      <c r="E51" s="37">
        <v>252.45</v>
      </c>
      <c r="F51" s="37">
        <v>255.26666666666665</v>
      </c>
      <c r="G51" s="38">
        <v>248.98333333333329</v>
      </c>
      <c r="H51" s="38">
        <v>245.51666666666665</v>
      </c>
      <c r="I51" s="38">
        <v>239.23333333333329</v>
      </c>
      <c r="J51" s="38">
        <v>258.73333333333329</v>
      </c>
      <c r="K51" s="38">
        <v>265.01666666666659</v>
      </c>
      <c r="L51" s="38">
        <v>268.48333333333329</v>
      </c>
      <c r="M51" s="28">
        <v>261.55</v>
      </c>
      <c r="N51" s="28">
        <v>251.8</v>
      </c>
      <c r="O51" s="39">
        <v>7622000</v>
      </c>
      <c r="P51" s="40">
        <v>9.0018533227429181E-3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45014</v>
      </c>
      <c r="E52" s="37">
        <v>275.89999999999998</v>
      </c>
      <c r="F52" s="37">
        <v>277.06666666666666</v>
      </c>
      <c r="G52" s="38">
        <v>272.13333333333333</v>
      </c>
      <c r="H52" s="38">
        <v>268.36666666666667</v>
      </c>
      <c r="I52" s="38">
        <v>263.43333333333334</v>
      </c>
      <c r="J52" s="38">
        <v>280.83333333333331</v>
      </c>
      <c r="K52" s="38">
        <v>285.76666666666659</v>
      </c>
      <c r="L52" s="38">
        <v>289.5333333333333</v>
      </c>
      <c r="M52" s="28">
        <v>282</v>
      </c>
      <c r="N52" s="28">
        <v>273.3</v>
      </c>
      <c r="O52" s="39">
        <v>41353200</v>
      </c>
      <c r="P52" s="40">
        <v>-2.4396458373144785E-2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45014</v>
      </c>
      <c r="E53" s="37">
        <v>519.95000000000005</v>
      </c>
      <c r="F53" s="37">
        <v>518.01666666666677</v>
      </c>
      <c r="G53" s="38">
        <v>514.68333333333351</v>
      </c>
      <c r="H53" s="38">
        <v>509.41666666666674</v>
      </c>
      <c r="I53" s="38">
        <v>506.08333333333348</v>
      </c>
      <c r="J53" s="38">
        <v>523.28333333333353</v>
      </c>
      <c r="K53" s="38">
        <v>526.61666666666679</v>
      </c>
      <c r="L53" s="38">
        <v>531.88333333333355</v>
      </c>
      <c r="M53" s="28">
        <v>521.35</v>
      </c>
      <c r="N53" s="28">
        <v>512.75</v>
      </c>
      <c r="O53" s="39">
        <v>3507075</v>
      </c>
      <c r="P53" s="40">
        <v>-6.8134715025906734E-2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45014</v>
      </c>
      <c r="E54" s="37">
        <v>251.75</v>
      </c>
      <c r="F54" s="37">
        <v>252.98333333333335</v>
      </c>
      <c r="G54" s="38">
        <v>249.31666666666672</v>
      </c>
      <c r="H54" s="38">
        <v>246.88333333333338</v>
      </c>
      <c r="I54" s="38">
        <v>243.21666666666675</v>
      </c>
      <c r="J54" s="38">
        <v>255.41666666666669</v>
      </c>
      <c r="K54" s="38">
        <v>259.08333333333331</v>
      </c>
      <c r="L54" s="38">
        <v>261.51666666666665</v>
      </c>
      <c r="M54" s="28">
        <v>256.64999999999998</v>
      </c>
      <c r="N54" s="28">
        <v>250.55</v>
      </c>
      <c r="O54" s="39">
        <v>5032500</v>
      </c>
      <c r="P54" s="40">
        <v>-3.8957318819822402E-2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45014</v>
      </c>
      <c r="E55" s="37">
        <v>732.35</v>
      </c>
      <c r="F55" s="37">
        <v>729.03333333333342</v>
      </c>
      <c r="G55" s="38">
        <v>722.26666666666688</v>
      </c>
      <c r="H55" s="38">
        <v>712.18333333333351</v>
      </c>
      <c r="I55" s="38">
        <v>705.41666666666697</v>
      </c>
      <c r="J55" s="38">
        <v>739.11666666666679</v>
      </c>
      <c r="K55" s="38">
        <v>745.88333333333344</v>
      </c>
      <c r="L55" s="38">
        <v>755.9666666666667</v>
      </c>
      <c r="M55" s="28">
        <v>735.8</v>
      </c>
      <c r="N55" s="28">
        <v>718.95</v>
      </c>
      <c r="O55" s="39">
        <v>10263750</v>
      </c>
      <c r="P55" s="40">
        <v>-1.3812154696132596E-2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45014</v>
      </c>
      <c r="E56" s="37">
        <v>890.45</v>
      </c>
      <c r="F56" s="37">
        <v>891.56666666666661</v>
      </c>
      <c r="G56" s="38">
        <v>887.13333333333321</v>
      </c>
      <c r="H56" s="38">
        <v>883.81666666666661</v>
      </c>
      <c r="I56" s="38">
        <v>879.38333333333321</v>
      </c>
      <c r="J56" s="38">
        <v>894.88333333333321</v>
      </c>
      <c r="K56" s="38">
        <v>899.31666666666661</v>
      </c>
      <c r="L56" s="38">
        <v>902.63333333333321</v>
      </c>
      <c r="M56" s="28">
        <v>896</v>
      </c>
      <c r="N56" s="28">
        <v>888.25</v>
      </c>
      <c r="O56" s="39">
        <v>14296750</v>
      </c>
      <c r="P56" s="40">
        <v>-5.4222566219470247E-2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45014</v>
      </c>
      <c r="E57" s="37">
        <v>209.35</v>
      </c>
      <c r="F57" s="37">
        <v>209.88333333333333</v>
      </c>
      <c r="G57" s="38">
        <v>208.31666666666666</v>
      </c>
      <c r="H57" s="38">
        <v>207.28333333333333</v>
      </c>
      <c r="I57" s="38">
        <v>205.71666666666667</v>
      </c>
      <c r="J57" s="38">
        <v>210.91666666666666</v>
      </c>
      <c r="K57" s="38">
        <v>212.48333333333332</v>
      </c>
      <c r="L57" s="38">
        <v>213.51666666666665</v>
      </c>
      <c r="M57" s="28">
        <v>211.45</v>
      </c>
      <c r="N57" s="28">
        <v>208.85</v>
      </c>
      <c r="O57" s="39">
        <v>44822400</v>
      </c>
      <c r="P57" s="40">
        <v>3.34075723830735E-2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45014</v>
      </c>
      <c r="E58" s="37">
        <v>3600.85</v>
      </c>
      <c r="F58" s="37">
        <v>3623.6833333333329</v>
      </c>
      <c r="G58" s="38">
        <v>3565.8666666666659</v>
      </c>
      <c r="H58" s="38">
        <v>3530.8833333333328</v>
      </c>
      <c r="I58" s="38">
        <v>3473.0666666666657</v>
      </c>
      <c r="J58" s="38">
        <v>3658.6666666666661</v>
      </c>
      <c r="K58" s="38">
        <v>3716.4833333333327</v>
      </c>
      <c r="L58" s="38">
        <v>3751.4666666666662</v>
      </c>
      <c r="M58" s="28">
        <v>3681.5</v>
      </c>
      <c r="N58" s="28">
        <v>3588.7</v>
      </c>
      <c r="O58" s="39">
        <v>702600</v>
      </c>
      <c r="P58" s="40">
        <v>-4.544528224984716E-2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45014</v>
      </c>
      <c r="E59" s="37">
        <v>1499</v>
      </c>
      <c r="F59" s="37">
        <v>1501.3166666666666</v>
      </c>
      <c r="G59" s="38">
        <v>1493.6833333333332</v>
      </c>
      <c r="H59" s="38">
        <v>1488.3666666666666</v>
      </c>
      <c r="I59" s="38">
        <v>1480.7333333333331</v>
      </c>
      <c r="J59" s="38">
        <v>1506.6333333333332</v>
      </c>
      <c r="K59" s="38">
        <v>1514.2666666666664</v>
      </c>
      <c r="L59" s="38">
        <v>1519.5833333333333</v>
      </c>
      <c r="M59" s="28">
        <v>1508.95</v>
      </c>
      <c r="N59" s="28">
        <v>1496</v>
      </c>
      <c r="O59" s="39">
        <v>1984150</v>
      </c>
      <c r="P59" s="40">
        <v>-3.8500678426051559E-2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45014</v>
      </c>
      <c r="E60" s="37">
        <v>564.25</v>
      </c>
      <c r="F60" s="37">
        <v>568.43333333333328</v>
      </c>
      <c r="G60" s="38">
        <v>557.51666666666654</v>
      </c>
      <c r="H60" s="38">
        <v>550.7833333333333</v>
      </c>
      <c r="I60" s="38">
        <v>539.86666666666656</v>
      </c>
      <c r="J60" s="38">
        <v>575.16666666666652</v>
      </c>
      <c r="K60" s="38">
        <v>586.08333333333326</v>
      </c>
      <c r="L60" s="38">
        <v>592.81666666666649</v>
      </c>
      <c r="M60" s="28">
        <v>579.35</v>
      </c>
      <c r="N60" s="28">
        <v>561.70000000000005</v>
      </c>
      <c r="O60" s="39">
        <v>9016000</v>
      </c>
      <c r="P60" s="40">
        <v>1.2237565959357809E-2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45014</v>
      </c>
      <c r="E61" s="37">
        <v>871</v>
      </c>
      <c r="F61" s="37">
        <v>871.94999999999993</v>
      </c>
      <c r="G61" s="38">
        <v>864.34999999999991</v>
      </c>
      <c r="H61" s="38">
        <v>857.69999999999993</v>
      </c>
      <c r="I61" s="38">
        <v>850.09999999999991</v>
      </c>
      <c r="J61" s="38">
        <v>878.59999999999991</v>
      </c>
      <c r="K61" s="38">
        <v>886.2</v>
      </c>
      <c r="L61" s="38">
        <v>892.84999999999991</v>
      </c>
      <c r="M61" s="28">
        <v>879.55</v>
      </c>
      <c r="N61" s="28">
        <v>865.3</v>
      </c>
      <c r="O61" s="39">
        <v>1631000</v>
      </c>
      <c r="P61" s="40">
        <v>-6.1996779388083734E-2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45014</v>
      </c>
      <c r="E62" s="37">
        <v>294.14999999999998</v>
      </c>
      <c r="F62" s="37">
        <v>293.08333333333331</v>
      </c>
      <c r="G62" s="38">
        <v>289.11666666666662</v>
      </c>
      <c r="H62" s="38">
        <v>284.08333333333331</v>
      </c>
      <c r="I62" s="38">
        <v>280.11666666666662</v>
      </c>
      <c r="J62" s="38">
        <v>298.11666666666662</v>
      </c>
      <c r="K62" s="38">
        <v>302.08333333333331</v>
      </c>
      <c r="L62" s="38">
        <v>307.11666666666662</v>
      </c>
      <c r="M62" s="28">
        <v>297.05</v>
      </c>
      <c r="N62" s="28">
        <v>288.05</v>
      </c>
      <c r="O62" s="39">
        <v>5958000</v>
      </c>
      <c r="P62" s="40">
        <v>-0.12626484821821382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45014</v>
      </c>
      <c r="E63" s="37">
        <v>121.25</v>
      </c>
      <c r="F63" s="37">
        <v>122.35000000000001</v>
      </c>
      <c r="G63" s="38">
        <v>119.85000000000002</v>
      </c>
      <c r="H63" s="38">
        <v>118.45000000000002</v>
      </c>
      <c r="I63" s="38">
        <v>115.95000000000003</v>
      </c>
      <c r="J63" s="38">
        <v>123.75000000000001</v>
      </c>
      <c r="K63" s="38">
        <v>126.24999999999999</v>
      </c>
      <c r="L63" s="38">
        <v>127.65</v>
      </c>
      <c r="M63" s="28">
        <v>124.85</v>
      </c>
      <c r="N63" s="28">
        <v>120.95</v>
      </c>
      <c r="O63" s="39">
        <v>16340000</v>
      </c>
      <c r="P63" s="40">
        <v>3.0914826498422712E-2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45014</v>
      </c>
      <c r="E64" s="37">
        <v>1611.35</v>
      </c>
      <c r="F64" s="37">
        <v>1603.3500000000001</v>
      </c>
      <c r="G64" s="38">
        <v>1591.0000000000002</v>
      </c>
      <c r="H64" s="38">
        <v>1570.65</v>
      </c>
      <c r="I64" s="38">
        <v>1558.3000000000002</v>
      </c>
      <c r="J64" s="38">
        <v>1623.7000000000003</v>
      </c>
      <c r="K64" s="38">
        <v>1636.0500000000002</v>
      </c>
      <c r="L64" s="38">
        <v>1656.4000000000003</v>
      </c>
      <c r="M64" s="28">
        <v>1615.7</v>
      </c>
      <c r="N64" s="28">
        <v>1583</v>
      </c>
      <c r="O64" s="39">
        <v>3298200</v>
      </c>
      <c r="P64" s="40">
        <v>-7.2236286919831222E-2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45014</v>
      </c>
      <c r="E65" s="37">
        <v>534.04999999999995</v>
      </c>
      <c r="F65" s="37">
        <v>536.55000000000007</v>
      </c>
      <c r="G65" s="38">
        <v>529.85000000000014</v>
      </c>
      <c r="H65" s="38">
        <v>525.65000000000009</v>
      </c>
      <c r="I65" s="38">
        <v>518.95000000000016</v>
      </c>
      <c r="J65" s="38">
        <v>540.75000000000011</v>
      </c>
      <c r="K65" s="38">
        <v>547.45000000000016</v>
      </c>
      <c r="L65" s="38">
        <v>551.65000000000009</v>
      </c>
      <c r="M65" s="28">
        <v>543.25</v>
      </c>
      <c r="N65" s="28">
        <v>532.35</v>
      </c>
      <c r="O65" s="39">
        <v>10852500</v>
      </c>
      <c r="P65" s="40">
        <v>2.3941502535676378E-2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45014</v>
      </c>
      <c r="E66" s="37">
        <v>1850.05</v>
      </c>
      <c r="F66" s="37">
        <v>1854.5166666666667</v>
      </c>
      <c r="G66" s="38">
        <v>1824.5333333333333</v>
      </c>
      <c r="H66" s="38">
        <v>1799.0166666666667</v>
      </c>
      <c r="I66" s="38">
        <v>1769.0333333333333</v>
      </c>
      <c r="J66" s="38">
        <v>1880.0333333333333</v>
      </c>
      <c r="K66" s="38">
        <v>1910.0166666666664</v>
      </c>
      <c r="L66" s="38">
        <v>1935.5333333333333</v>
      </c>
      <c r="M66" s="28">
        <v>1884.5</v>
      </c>
      <c r="N66" s="28">
        <v>1829</v>
      </c>
      <c r="O66" s="39">
        <v>1775500</v>
      </c>
      <c r="P66" s="40">
        <v>-4.3887991383952614E-2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45014</v>
      </c>
      <c r="E67" s="37">
        <v>1804.55</v>
      </c>
      <c r="F67" s="37">
        <v>1801</v>
      </c>
      <c r="G67" s="38">
        <v>1788.55</v>
      </c>
      <c r="H67" s="38">
        <v>1772.55</v>
      </c>
      <c r="I67" s="38">
        <v>1760.1</v>
      </c>
      <c r="J67" s="38">
        <v>1817</v>
      </c>
      <c r="K67" s="38">
        <v>1829.4499999999998</v>
      </c>
      <c r="L67" s="38">
        <v>1845.45</v>
      </c>
      <c r="M67" s="28">
        <v>1813.45</v>
      </c>
      <c r="N67" s="28">
        <v>1785</v>
      </c>
      <c r="O67" s="39">
        <v>2303500</v>
      </c>
      <c r="P67" s="40">
        <v>0.10598967710959069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45014</v>
      </c>
      <c r="E68" s="37">
        <v>176</v>
      </c>
      <c r="F68" s="37">
        <v>177.86666666666667</v>
      </c>
      <c r="G68" s="38">
        <v>172.93333333333334</v>
      </c>
      <c r="H68" s="38">
        <v>169.86666666666667</v>
      </c>
      <c r="I68" s="38">
        <v>164.93333333333334</v>
      </c>
      <c r="J68" s="38">
        <v>180.93333333333334</v>
      </c>
      <c r="K68" s="38">
        <v>185.86666666666667</v>
      </c>
      <c r="L68" s="38">
        <v>188.93333333333334</v>
      </c>
      <c r="M68" s="28">
        <v>182.8</v>
      </c>
      <c r="N68" s="28">
        <v>174.8</v>
      </c>
      <c r="O68" s="39">
        <v>17343200</v>
      </c>
      <c r="P68" s="40">
        <v>8.6305162025728712E-3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45014</v>
      </c>
      <c r="E69" s="37">
        <v>2809.15</v>
      </c>
      <c r="F69" s="37">
        <v>2814.9</v>
      </c>
      <c r="G69" s="38">
        <v>2777.25</v>
      </c>
      <c r="H69" s="38">
        <v>2745.35</v>
      </c>
      <c r="I69" s="38">
        <v>2707.7</v>
      </c>
      <c r="J69" s="38">
        <v>2846.8</v>
      </c>
      <c r="K69" s="38">
        <v>2884.4500000000007</v>
      </c>
      <c r="L69" s="38">
        <v>2916.3500000000004</v>
      </c>
      <c r="M69" s="28">
        <v>2852.55</v>
      </c>
      <c r="N69" s="28">
        <v>2783</v>
      </c>
      <c r="O69" s="39">
        <v>3040800</v>
      </c>
      <c r="P69" s="40">
        <v>3.6140402990247041E-3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45014</v>
      </c>
      <c r="E70" s="37">
        <v>2824.45</v>
      </c>
      <c r="F70" s="37">
        <v>2803.6</v>
      </c>
      <c r="G70" s="38">
        <v>2778.25</v>
      </c>
      <c r="H70" s="38">
        <v>2732.05</v>
      </c>
      <c r="I70" s="38">
        <v>2706.7000000000003</v>
      </c>
      <c r="J70" s="38">
        <v>2849.7999999999997</v>
      </c>
      <c r="K70" s="38">
        <v>2875.1499999999992</v>
      </c>
      <c r="L70" s="38">
        <v>2921.3499999999995</v>
      </c>
      <c r="M70" s="28">
        <v>2828.95</v>
      </c>
      <c r="N70" s="28">
        <v>2757.4</v>
      </c>
      <c r="O70" s="39">
        <v>628625</v>
      </c>
      <c r="P70" s="40">
        <v>-7.5891216464535102E-2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45014</v>
      </c>
      <c r="E71" s="37">
        <v>348.7</v>
      </c>
      <c r="F71" s="37">
        <v>351.34999999999997</v>
      </c>
      <c r="G71" s="38">
        <v>345.14999999999992</v>
      </c>
      <c r="H71" s="38">
        <v>341.59999999999997</v>
      </c>
      <c r="I71" s="38">
        <v>335.39999999999992</v>
      </c>
      <c r="J71" s="38">
        <v>354.89999999999992</v>
      </c>
      <c r="K71" s="38">
        <v>361.09999999999997</v>
      </c>
      <c r="L71" s="38">
        <v>364.64999999999992</v>
      </c>
      <c r="M71" s="28">
        <v>357.55</v>
      </c>
      <c r="N71" s="28">
        <v>347.8</v>
      </c>
      <c r="O71" s="39">
        <v>43187100</v>
      </c>
      <c r="P71" s="40">
        <v>-1.1145113151233519E-2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45014</v>
      </c>
      <c r="E72" s="37">
        <v>4534.95</v>
      </c>
      <c r="F72" s="37">
        <v>4525.0999999999995</v>
      </c>
      <c r="G72" s="38">
        <v>4498.8499999999985</v>
      </c>
      <c r="H72" s="38">
        <v>4462.7499999999991</v>
      </c>
      <c r="I72" s="38">
        <v>4436.4999999999982</v>
      </c>
      <c r="J72" s="38">
        <v>4561.1999999999989</v>
      </c>
      <c r="K72" s="38">
        <v>4587.4500000000007</v>
      </c>
      <c r="L72" s="38">
        <v>4623.5499999999993</v>
      </c>
      <c r="M72" s="28">
        <v>4551.3500000000004</v>
      </c>
      <c r="N72" s="28">
        <v>4489</v>
      </c>
      <c r="O72" s="39">
        <v>2438500</v>
      </c>
      <c r="P72" s="40">
        <v>1.2823840922070505E-2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45014</v>
      </c>
      <c r="E73" s="37">
        <v>2852.25</v>
      </c>
      <c r="F73" s="37">
        <v>2864.15</v>
      </c>
      <c r="G73" s="38">
        <v>2826.9</v>
      </c>
      <c r="H73" s="38">
        <v>2801.55</v>
      </c>
      <c r="I73" s="38">
        <v>2764.3</v>
      </c>
      <c r="J73" s="38">
        <v>2889.5</v>
      </c>
      <c r="K73" s="38">
        <v>2926.75</v>
      </c>
      <c r="L73" s="38">
        <v>2952.1</v>
      </c>
      <c r="M73" s="28">
        <v>2901.4</v>
      </c>
      <c r="N73" s="28">
        <v>2838.8</v>
      </c>
      <c r="O73" s="39">
        <v>3542700</v>
      </c>
      <c r="P73" s="40">
        <v>2.8606270006605355E-2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45014</v>
      </c>
      <c r="E74" s="37">
        <v>1882.7</v>
      </c>
      <c r="F74" s="37">
        <v>1866.5333333333335</v>
      </c>
      <c r="G74" s="38">
        <v>1846.166666666667</v>
      </c>
      <c r="H74" s="38">
        <v>1809.6333333333334</v>
      </c>
      <c r="I74" s="38">
        <v>1789.2666666666669</v>
      </c>
      <c r="J74" s="38">
        <v>1903.0666666666671</v>
      </c>
      <c r="K74" s="38">
        <v>1923.4333333333334</v>
      </c>
      <c r="L74" s="38">
        <v>1959.9666666666672</v>
      </c>
      <c r="M74" s="28">
        <v>1886.9</v>
      </c>
      <c r="N74" s="28">
        <v>1830</v>
      </c>
      <c r="O74" s="39">
        <v>1566125</v>
      </c>
      <c r="P74" s="40">
        <v>1.9695613249776187E-2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45014</v>
      </c>
      <c r="E75" s="37">
        <v>173.25</v>
      </c>
      <c r="F75" s="37">
        <v>172.70000000000002</v>
      </c>
      <c r="G75" s="38">
        <v>171.55000000000004</v>
      </c>
      <c r="H75" s="38">
        <v>169.85000000000002</v>
      </c>
      <c r="I75" s="38">
        <v>168.70000000000005</v>
      </c>
      <c r="J75" s="38">
        <v>174.40000000000003</v>
      </c>
      <c r="K75" s="38">
        <v>175.55</v>
      </c>
      <c r="L75" s="38">
        <v>177.25000000000003</v>
      </c>
      <c r="M75" s="28">
        <v>173.85</v>
      </c>
      <c r="N75" s="28">
        <v>171</v>
      </c>
      <c r="O75" s="39">
        <v>17949600</v>
      </c>
      <c r="P75" s="40">
        <v>-6.0132291040288638E-4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45014</v>
      </c>
      <c r="E76" s="37">
        <v>126.05</v>
      </c>
      <c r="F76" s="37">
        <v>125.5</v>
      </c>
      <c r="G76" s="38">
        <v>124.55</v>
      </c>
      <c r="H76" s="38">
        <v>123.05</v>
      </c>
      <c r="I76" s="38">
        <v>122.1</v>
      </c>
      <c r="J76" s="38">
        <v>127</v>
      </c>
      <c r="K76" s="38">
        <v>127.94999999999999</v>
      </c>
      <c r="L76" s="38">
        <v>129.44999999999999</v>
      </c>
      <c r="M76" s="28">
        <v>126.45</v>
      </c>
      <c r="N76" s="28">
        <v>124</v>
      </c>
      <c r="O76" s="39">
        <v>65800000</v>
      </c>
      <c r="P76" s="40">
        <v>-1.2679120714232125E-2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45014</v>
      </c>
      <c r="E77" s="37">
        <v>107.4</v>
      </c>
      <c r="F77" s="37">
        <v>107.93333333333334</v>
      </c>
      <c r="G77" s="38">
        <v>104.51666666666668</v>
      </c>
      <c r="H77" s="38">
        <v>101.63333333333334</v>
      </c>
      <c r="I77" s="38">
        <v>98.216666666666683</v>
      </c>
      <c r="J77" s="38">
        <v>110.81666666666668</v>
      </c>
      <c r="K77" s="38">
        <v>114.23333333333333</v>
      </c>
      <c r="L77" s="38">
        <v>117.11666666666667</v>
      </c>
      <c r="M77" s="28">
        <v>111.35</v>
      </c>
      <c r="N77" s="28">
        <v>105.05</v>
      </c>
      <c r="O77" s="39">
        <v>9396400</v>
      </c>
      <c r="P77" s="40">
        <v>-0.17299771167048056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45014</v>
      </c>
      <c r="E78" s="37">
        <v>104.45</v>
      </c>
      <c r="F78" s="37">
        <v>104.18333333333334</v>
      </c>
      <c r="G78" s="38">
        <v>103.66666666666667</v>
      </c>
      <c r="H78" s="38">
        <v>102.88333333333334</v>
      </c>
      <c r="I78" s="38">
        <v>102.36666666666667</v>
      </c>
      <c r="J78" s="38">
        <v>104.96666666666667</v>
      </c>
      <c r="K78" s="38">
        <v>105.48333333333332</v>
      </c>
      <c r="L78" s="38">
        <v>106.26666666666667</v>
      </c>
      <c r="M78" s="28">
        <v>104.7</v>
      </c>
      <c r="N78" s="28">
        <v>103.4</v>
      </c>
      <c r="O78" s="39">
        <v>82670250</v>
      </c>
      <c r="P78" s="40">
        <v>-5.7971014492753624E-2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45014</v>
      </c>
      <c r="E79" s="37">
        <v>450.35</v>
      </c>
      <c r="F79" s="37">
        <v>447.58333333333331</v>
      </c>
      <c r="G79" s="38">
        <v>442.36666666666662</v>
      </c>
      <c r="H79" s="38">
        <v>434.38333333333333</v>
      </c>
      <c r="I79" s="38">
        <v>429.16666666666663</v>
      </c>
      <c r="J79" s="38">
        <v>455.56666666666661</v>
      </c>
      <c r="K79" s="38">
        <v>460.7833333333333</v>
      </c>
      <c r="L79" s="38">
        <v>468.76666666666659</v>
      </c>
      <c r="M79" s="28">
        <v>452.8</v>
      </c>
      <c r="N79" s="28">
        <v>439.6</v>
      </c>
      <c r="O79" s="39">
        <v>5844950</v>
      </c>
      <c r="P79" s="40">
        <v>1.2051217675119257E-2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45014</v>
      </c>
      <c r="E80" s="37">
        <v>37.5</v>
      </c>
      <c r="F80" s="37">
        <v>37.783333333333339</v>
      </c>
      <c r="G80" s="38">
        <v>36.916666666666679</v>
      </c>
      <c r="H80" s="38">
        <v>36.333333333333343</v>
      </c>
      <c r="I80" s="38">
        <v>35.466666666666683</v>
      </c>
      <c r="J80" s="38">
        <v>38.366666666666674</v>
      </c>
      <c r="K80" s="38">
        <v>39.233333333333334</v>
      </c>
      <c r="L80" s="38">
        <v>39.81666666666667</v>
      </c>
      <c r="M80" s="28">
        <v>38.65</v>
      </c>
      <c r="N80" s="28">
        <v>37.200000000000003</v>
      </c>
      <c r="O80" s="39">
        <v>162720000</v>
      </c>
      <c r="P80" s="40">
        <v>2.6543647977288858E-2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45014</v>
      </c>
      <c r="E81" s="37">
        <v>491.9</v>
      </c>
      <c r="F81" s="37">
        <v>492.56666666666666</v>
      </c>
      <c r="G81" s="38">
        <v>484.33333333333331</v>
      </c>
      <c r="H81" s="38">
        <v>476.76666666666665</v>
      </c>
      <c r="I81" s="38">
        <v>468.5333333333333</v>
      </c>
      <c r="J81" s="38">
        <v>500.13333333333333</v>
      </c>
      <c r="K81" s="38">
        <v>508.36666666666667</v>
      </c>
      <c r="L81" s="38">
        <v>515.93333333333339</v>
      </c>
      <c r="M81" s="28">
        <v>500.8</v>
      </c>
      <c r="N81" s="28">
        <v>485</v>
      </c>
      <c r="O81" s="39">
        <v>8248500</v>
      </c>
      <c r="P81" s="40">
        <v>7.462686567164179E-3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45014</v>
      </c>
      <c r="E82" s="37">
        <v>957.6</v>
      </c>
      <c r="F82" s="37">
        <v>959.06666666666661</v>
      </c>
      <c r="G82" s="38">
        <v>951.63333333333321</v>
      </c>
      <c r="H82" s="38">
        <v>945.66666666666663</v>
      </c>
      <c r="I82" s="38">
        <v>938.23333333333323</v>
      </c>
      <c r="J82" s="38">
        <v>965.03333333333319</v>
      </c>
      <c r="K82" s="38">
        <v>972.46666666666658</v>
      </c>
      <c r="L82" s="38">
        <v>978.43333333333317</v>
      </c>
      <c r="M82" s="28">
        <v>966.5</v>
      </c>
      <c r="N82" s="28">
        <v>953.1</v>
      </c>
      <c r="O82" s="39">
        <v>5927000</v>
      </c>
      <c r="P82" s="40">
        <v>-2.4362139917695473E-2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45014</v>
      </c>
      <c r="E83" s="37">
        <v>1015.75</v>
      </c>
      <c r="F83" s="37">
        <v>1022.6666666666666</v>
      </c>
      <c r="G83" s="38">
        <v>1005.1333333333332</v>
      </c>
      <c r="H83" s="38">
        <v>994.51666666666654</v>
      </c>
      <c r="I83" s="38">
        <v>976.98333333333312</v>
      </c>
      <c r="J83" s="38">
        <v>1033.2833333333333</v>
      </c>
      <c r="K83" s="38">
        <v>1050.8166666666668</v>
      </c>
      <c r="L83" s="38">
        <v>1061.4333333333334</v>
      </c>
      <c r="M83" s="28">
        <v>1040.2</v>
      </c>
      <c r="N83" s="28">
        <v>1012.05</v>
      </c>
      <c r="O83" s="39">
        <v>4826300</v>
      </c>
      <c r="P83" s="40">
        <v>-2.1961932650073207E-2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45014</v>
      </c>
      <c r="E84" s="37">
        <v>271.10000000000002</v>
      </c>
      <c r="F84" s="37">
        <v>275.51666666666665</v>
      </c>
      <c r="G84" s="38">
        <v>265.7833333333333</v>
      </c>
      <c r="H84" s="38">
        <v>260.46666666666664</v>
      </c>
      <c r="I84" s="38">
        <v>250.73333333333329</v>
      </c>
      <c r="J84" s="38">
        <v>280.83333333333331</v>
      </c>
      <c r="K84" s="38">
        <v>290.56666666666666</v>
      </c>
      <c r="L84" s="38">
        <v>295.88333333333333</v>
      </c>
      <c r="M84" s="28">
        <v>285.25</v>
      </c>
      <c r="N84" s="28">
        <v>270.2</v>
      </c>
      <c r="O84" s="39">
        <v>6846000</v>
      </c>
      <c r="P84" s="40">
        <v>3.2890766445383225E-2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45014</v>
      </c>
      <c r="E85" s="37">
        <v>1610.15</v>
      </c>
      <c r="F85" s="37">
        <v>1620.5166666666667</v>
      </c>
      <c r="G85" s="38">
        <v>1594.0833333333333</v>
      </c>
      <c r="H85" s="38">
        <v>1578.0166666666667</v>
      </c>
      <c r="I85" s="38">
        <v>1551.5833333333333</v>
      </c>
      <c r="J85" s="38">
        <v>1636.5833333333333</v>
      </c>
      <c r="K85" s="38">
        <v>1663.0166666666667</v>
      </c>
      <c r="L85" s="38">
        <v>1679.0833333333333</v>
      </c>
      <c r="M85" s="28">
        <v>1646.95</v>
      </c>
      <c r="N85" s="28">
        <v>1604.45</v>
      </c>
      <c r="O85" s="39">
        <v>11094575</v>
      </c>
      <c r="P85" s="40">
        <v>-2.1901172529313232E-2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45014</v>
      </c>
      <c r="E86" s="37">
        <v>470.7</v>
      </c>
      <c r="F86" s="37">
        <v>473.98333333333335</v>
      </c>
      <c r="G86" s="38">
        <v>464.41666666666669</v>
      </c>
      <c r="H86" s="38">
        <v>458.13333333333333</v>
      </c>
      <c r="I86" s="38">
        <v>448.56666666666666</v>
      </c>
      <c r="J86" s="38">
        <v>480.26666666666671</v>
      </c>
      <c r="K86" s="38">
        <v>489.83333333333331</v>
      </c>
      <c r="L86" s="38">
        <v>496.11666666666673</v>
      </c>
      <c r="M86" s="28">
        <v>483.55</v>
      </c>
      <c r="N86" s="28">
        <v>467.7</v>
      </c>
      <c r="O86" s="39">
        <v>4120000</v>
      </c>
      <c r="P86" s="40">
        <v>2.7380590203833284E-3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45014</v>
      </c>
      <c r="E87" s="37">
        <v>2630.05</v>
      </c>
      <c r="F87" s="37">
        <v>2635.9666666666667</v>
      </c>
      <c r="G87" s="38">
        <v>2619.5333333333333</v>
      </c>
      <c r="H87" s="38">
        <v>2609.0166666666664</v>
      </c>
      <c r="I87" s="38">
        <v>2592.583333333333</v>
      </c>
      <c r="J87" s="38">
        <v>2646.4833333333336</v>
      </c>
      <c r="K87" s="38">
        <v>2662.916666666667</v>
      </c>
      <c r="L87" s="38">
        <v>2673.4333333333338</v>
      </c>
      <c r="M87" s="28">
        <v>2652.4</v>
      </c>
      <c r="N87" s="28">
        <v>2625.45</v>
      </c>
      <c r="O87" s="39">
        <v>3161400</v>
      </c>
      <c r="P87" s="40">
        <v>-9.4984541394709715E-2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45014</v>
      </c>
      <c r="E88" s="37">
        <v>1144.9000000000001</v>
      </c>
      <c r="F88" s="37">
        <v>1150.4833333333333</v>
      </c>
      <c r="G88" s="38">
        <v>1128.3666666666668</v>
      </c>
      <c r="H88" s="38">
        <v>1111.8333333333335</v>
      </c>
      <c r="I88" s="38">
        <v>1089.7166666666669</v>
      </c>
      <c r="J88" s="38">
        <v>1167.0166666666667</v>
      </c>
      <c r="K88" s="38">
        <v>1189.133333333333</v>
      </c>
      <c r="L88" s="38">
        <v>1205.6666666666665</v>
      </c>
      <c r="M88" s="28">
        <v>1172.5999999999999</v>
      </c>
      <c r="N88" s="28">
        <v>1133.95</v>
      </c>
      <c r="O88" s="39">
        <v>4791000</v>
      </c>
      <c r="P88" s="40">
        <v>-2.1346134204882034E-2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45014</v>
      </c>
      <c r="E89" s="37">
        <v>1044.1500000000001</v>
      </c>
      <c r="F89" s="37">
        <v>1050.75</v>
      </c>
      <c r="G89" s="38">
        <v>1035.5999999999999</v>
      </c>
      <c r="H89" s="38">
        <v>1027.05</v>
      </c>
      <c r="I89" s="38">
        <v>1011.8999999999999</v>
      </c>
      <c r="J89" s="38">
        <v>1059.3</v>
      </c>
      <c r="K89" s="38">
        <v>1074.45</v>
      </c>
      <c r="L89" s="38">
        <v>1083</v>
      </c>
      <c r="M89" s="28">
        <v>1065.9000000000001</v>
      </c>
      <c r="N89" s="28">
        <v>1042.2</v>
      </c>
      <c r="O89" s="39">
        <v>11616500</v>
      </c>
      <c r="P89" s="40">
        <v>3.1578293031640454E-2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45014</v>
      </c>
      <c r="E90" s="37">
        <v>2583</v>
      </c>
      <c r="F90" s="37">
        <v>2579.6333333333332</v>
      </c>
      <c r="G90" s="38">
        <v>2570.5166666666664</v>
      </c>
      <c r="H90" s="38">
        <v>2558.0333333333333</v>
      </c>
      <c r="I90" s="38">
        <v>2548.9166666666665</v>
      </c>
      <c r="J90" s="38">
        <v>2592.1166666666663</v>
      </c>
      <c r="K90" s="38">
        <v>2601.2333333333331</v>
      </c>
      <c r="L90" s="38">
        <v>2613.7166666666662</v>
      </c>
      <c r="M90" s="28">
        <v>2588.75</v>
      </c>
      <c r="N90" s="28">
        <v>2567.15</v>
      </c>
      <c r="O90" s="39">
        <v>23916300</v>
      </c>
      <c r="P90" s="40">
        <v>-1.8155410312273058E-3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45014</v>
      </c>
      <c r="E91" s="37">
        <v>1685.65</v>
      </c>
      <c r="F91" s="37">
        <v>1684.3</v>
      </c>
      <c r="G91" s="38">
        <v>1673.05</v>
      </c>
      <c r="H91" s="38">
        <v>1660.45</v>
      </c>
      <c r="I91" s="38">
        <v>1649.2</v>
      </c>
      <c r="J91" s="38">
        <v>1696.8999999999999</v>
      </c>
      <c r="K91" s="38">
        <v>1708.1499999999999</v>
      </c>
      <c r="L91" s="38">
        <v>1720.7499999999998</v>
      </c>
      <c r="M91" s="28">
        <v>1695.55</v>
      </c>
      <c r="N91" s="28">
        <v>1671.7</v>
      </c>
      <c r="O91" s="39">
        <v>3342000</v>
      </c>
      <c r="P91" s="40">
        <v>-6.8172312839815979E-2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45014</v>
      </c>
      <c r="E92" s="37">
        <v>1578.55</v>
      </c>
      <c r="F92" s="37">
        <v>1575.8500000000001</v>
      </c>
      <c r="G92" s="38">
        <v>1570.5000000000002</v>
      </c>
      <c r="H92" s="38">
        <v>1562.45</v>
      </c>
      <c r="I92" s="38">
        <v>1557.1000000000001</v>
      </c>
      <c r="J92" s="38">
        <v>1583.9000000000003</v>
      </c>
      <c r="K92" s="38">
        <v>1589.2500000000002</v>
      </c>
      <c r="L92" s="38">
        <v>1597.3000000000004</v>
      </c>
      <c r="M92" s="28">
        <v>1581.2</v>
      </c>
      <c r="N92" s="28">
        <v>1567.8</v>
      </c>
      <c r="O92" s="39">
        <v>73572950</v>
      </c>
      <c r="P92" s="40">
        <v>-3.1298201910334493E-2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45014</v>
      </c>
      <c r="E93" s="37">
        <v>490.75</v>
      </c>
      <c r="F93" s="37">
        <v>492.26666666666665</v>
      </c>
      <c r="G93" s="38">
        <v>485.98333333333329</v>
      </c>
      <c r="H93" s="38">
        <v>481.21666666666664</v>
      </c>
      <c r="I93" s="38">
        <v>474.93333333333328</v>
      </c>
      <c r="J93" s="38">
        <v>497.0333333333333</v>
      </c>
      <c r="K93" s="38">
        <v>503.31666666666661</v>
      </c>
      <c r="L93" s="38">
        <v>508.08333333333331</v>
      </c>
      <c r="M93" s="28">
        <v>498.55</v>
      </c>
      <c r="N93" s="28">
        <v>487.5</v>
      </c>
      <c r="O93" s="39">
        <v>19560200</v>
      </c>
      <c r="P93" s="40">
        <v>-6.356311548791406E-2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45014</v>
      </c>
      <c r="E94" s="37">
        <v>2253.5</v>
      </c>
      <c r="F94" s="37">
        <v>2271.5666666666671</v>
      </c>
      <c r="G94" s="38">
        <v>2230.7833333333342</v>
      </c>
      <c r="H94" s="38">
        <v>2208.0666666666671</v>
      </c>
      <c r="I94" s="38">
        <v>2167.2833333333342</v>
      </c>
      <c r="J94" s="38">
        <v>2294.2833333333342</v>
      </c>
      <c r="K94" s="38">
        <v>2335.0666666666671</v>
      </c>
      <c r="L94" s="38">
        <v>2357.7833333333342</v>
      </c>
      <c r="M94" s="28">
        <v>2312.35</v>
      </c>
      <c r="N94" s="28">
        <v>2248.85</v>
      </c>
      <c r="O94" s="39">
        <v>3028500</v>
      </c>
      <c r="P94" s="40">
        <v>2.5601950624809508E-2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45014</v>
      </c>
      <c r="E95" s="37">
        <v>392.85</v>
      </c>
      <c r="F95" s="37">
        <v>395.05</v>
      </c>
      <c r="G95" s="38">
        <v>389.8</v>
      </c>
      <c r="H95" s="38">
        <v>386.75</v>
      </c>
      <c r="I95" s="38">
        <v>381.5</v>
      </c>
      <c r="J95" s="38">
        <v>398.1</v>
      </c>
      <c r="K95" s="38">
        <v>403.35</v>
      </c>
      <c r="L95" s="38">
        <v>406.40000000000003</v>
      </c>
      <c r="M95" s="28">
        <v>400.3</v>
      </c>
      <c r="N95" s="28">
        <v>392</v>
      </c>
      <c r="O95" s="39">
        <v>26161800</v>
      </c>
      <c r="P95" s="40">
        <v>-1.812736443883985E-2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45014</v>
      </c>
      <c r="E96" s="37">
        <v>95</v>
      </c>
      <c r="F96" s="37">
        <v>95.483333333333334</v>
      </c>
      <c r="G96" s="38">
        <v>93.866666666666674</v>
      </c>
      <c r="H96" s="38">
        <v>92.733333333333334</v>
      </c>
      <c r="I96" s="38">
        <v>91.116666666666674</v>
      </c>
      <c r="J96" s="38">
        <v>96.616666666666674</v>
      </c>
      <c r="K96" s="38">
        <v>98.23333333333332</v>
      </c>
      <c r="L96" s="38">
        <v>99.366666666666674</v>
      </c>
      <c r="M96" s="28">
        <v>97.1</v>
      </c>
      <c r="N96" s="28">
        <v>94.35</v>
      </c>
      <c r="O96" s="39">
        <v>19324800</v>
      </c>
      <c r="P96" s="40">
        <v>-5.6701030927835051E-2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45014</v>
      </c>
      <c r="E97" s="37">
        <v>234.1</v>
      </c>
      <c r="F97" s="37">
        <v>233.58333333333334</v>
      </c>
      <c r="G97" s="38">
        <v>231.41666666666669</v>
      </c>
      <c r="H97" s="38">
        <v>228.73333333333335</v>
      </c>
      <c r="I97" s="38">
        <v>226.56666666666669</v>
      </c>
      <c r="J97" s="38">
        <v>236.26666666666668</v>
      </c>
      <c r="K97" s="38">
        <v>238.43333333333337</v>
      </c>
      <c r="L97" s="38">
        <v>241.11666666666667</v>
      </c>
      <c r="M97" s="28">
        <v>235.75</v>
      </c>
      <c r="N97" s="28">
        <v>230.9</v>
      </c>
      <c r="O97" s="39">
        <v>20152800</v>
      </c>
      <c r="P97" s="40">
        <v>-3.5035552682611507E-2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45014</v>
      </c>
      <c r="E98" s="37">
        <v>2485.35</v>
      </c>
      <c r="F98" s="37">
        <v>2492.85</v>
      </c>
      <c r="G98" s="38">
        <v>2471.6999999999998</v>
      </c>
      <c r="H98" s="38">
        <v>2458.0499999999997</v>
      </c>
      <c r="I98" s="38">
        <v>2436.8999999999996</v>
      </c>
      <c r="J98" s="38">
        <v>2506.5</v>
      </c>
      <c r="K98" s="38">
        <v>2527.6500000000005</v>
      </c>
      <c r="L98" s="38">
        <v>2541.3000000000002</v>
      </c>
      <c r="M98" s="28">
        <v>2514</v>
      </c>
      <c r="N98" s="28">
        <v>2479.1999999999998</v>
      </c>
      <c r="O98" s="39">
        <v>9358500</v>
      </c>
      <c r="P98" s="40">
        <v>-2.0319075434960115E-2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45014</v>
      </c>
      <c r="E99" s="37">
        <v>35709.25</v>
      </c>
      <c r="F99" s="37">
        <v>35604.566666666666</v>
      </c>
      <c r="G99" s="38">
        <v>35282.98333333333</v>
      </c>
      <c r="H99" s="38">
        <v>34856.716666666667</v>
      </c>
      <c r="I99" s="38">
        <v>34535.133333333331</v>
      </c>
      <c r="J99" s="38">
        <v>36030.833333333328</v>
      </c>
      <c r="K99" s="38">
        <v>36352.416666666672</v>
      </c>
      <c r="L99" s="38">
        <v>36778.683333333327</v>
      </c>
      <c r="M99" s="28">
        <v>35926.15</v>
      </c>
      <c r="N99" s="28">
        <v>35178.300000000003</v>
      </c>
      <c r="O99" s="39">
        <v>18810</v>
      </c>
      <c r="P99" s="40">
        <v>-5.9970014992503748E-2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45014</v>
      </c>
      <c r="E100" s="37">
        <v>93.2</v>
      </c>
      <c r="F100" s="37">
        <v>93.883333333333326</v>
      </c>
      <c r="G100" s="38">
        <v>91.516666666666652</v>
      </c>
      <c r="H100" s="38">
        <v>89.833333333333329</v>
      </c>
      <c r="I100" s="38">
        <v>87.466666666666654</v>
      </c>
      <c r="J100" s="38">
        <v>95.566666666666649</v>
      </c>
      <c r="K100" s="38">
        <v>97.933333333333323</v>
      </c>
      <c r="L100" s="38">
        <v>99.616666666666646</v>
      </c>
      <c r="M100" s="28">
        <v>96.25</v>
      </c>
      <c r="N100" s="28">
        <v>92.2</v>
      </c>
      <c r="O100" s="39">
        <v>43176000</v>
      </c>
      <c r="P100" s="40">
        <v>-2.484415936398952E-2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45014</v>
      </c>
      <c r="E101" s="37">
        <v>854</v>
      </c>
      <c r="F101" s="37">
        <v>854.18333333333339</v>
      </c>
      <c r="G101" s="38">
        <v>849.61666666666679</v>
      </c>
      <c r="H101" s="38">
        <v>845.23333333333335</v>
      </c>
      <c r="I101" s="38">
        <v>840.66666666666674</v>
      </c>
      <c r="J101" s="38">
        <v>858.56666666666683</v>
      </c>
      <c r="K101" s="38">
        <v>863.13333333333344</v>
      </c>
      <c r="L101" s="38">
        <v>867.51666666666688</v>
      </c>
      <c r="M101" s="28">
        <v>858.75</v>
      </c>
      <c r="N101" s="28">
        <v>849.8</v>
      </c>
      <c r="O101" s="39">
        <v>63209300</v>
      </c>
      <c r="P101" s="40">
        <v>-3.0731414095876E-2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45014</v>
      </c>
      <c r="E102" s="37">
        <v>1068.3</v>
      </c>
      <c r="F102" s="37">
        <v>1071.8500000000001</v>
      </c>
      <c r="G102" s="38">
        <v>1058.7000000000003</v>
      </c>
      <c r="H102" s="38">
        <v>1049.1000000000001</v>
      </c>
      <c r="I102" s="38">
        <v>1035.9500000000003</v>
      </c>
      <c r="J102" s="38">
        <v>1081.4500000000003</v>
      </c>
      <c r="K102" s="38">
        <v>1094.6000000000004</v>
      </c>
      <c r="L102" s="38">
        <v>1104.2000000000003</v>
      </c>
      <c r="M102" s="28">
        <v>1085</v>
      </c>
      <c r="N102" s="28">
        <v>1062.25</v>
      </c>
      <c r="O102" s="39">
        <v>3803750</v>
      </c>
      <c r="P102" s="40">
        <v>9.0191657271702363E-3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45014</v>
      </c>
      <c r="E103" s="37">
        <v>421.7</v>
      </c>
      <c r="F103" s="37">
        <v>420.63333333333327</v>
      </c>
      <c r="G103" s="38">
        <v>418.36666666666656</v>
      </c>
      <c r="H103" s="38">
        <v>415.0333333333333</v>
      </c>
      <c r="I103" s="38">
        <v>412.76666666666659</v>
      </c>
      <c r="J103" s="38">
        <v>423.96666666666653</v>
      </c>
      <c r="K103" s="38">
        <v>426.23333333333329</v>
      </c>
      <c r="L103" s="38">
        <v>429.56666666666649</v>
      </c>
      <c r="M103" s="28">
        <v>422.9</v>
      </c>
      <c r="N103" s="28">
        <v>417.3</v>
      </c>
      <c r="O103" s="39">
        <v>15084000</v>
      </c>
      <c r="P103" s="40">
        <v>-6.6641915723036946E-2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45014</v>
      </c>
      <c r="E104" s="37">
        <v>5.95</v>
      </c>
      <c r="F104" s="37">
        <v>5.95</v>
      </c>
      <c r="G104" s="38">
        <v>5.8000000000000007</v>
      </c>
      <c r="H104" s="38">
        <v>5.65</v>
      </c>
      <c r="I104" s="38">
        <v>5.5000000000000009</v>
      </c>
      <c r="J104" s="38">
        <v>6.1000000000000005</v>
      </c>
      <c r="K104" s="38">
        <v>6.2500000000000009</v>
      </c>
      <c r="L104" s="38">
        <v>6.4</v>
      </c>
      <c r="M104" s="28">
        <v>6.1</v>
      </c>
      <c r="N104" s="28">
        <v>5.8</v>
      </c>
      <c r="O104" s="39">
        <v>616490000</v>
      </c>
      <c r="P104" s="40">
        <v>6.7774005819592628E-2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45014</v>
      </c>
      <c r="E105" s="37">
        <v>77.599999999999994</v>
      </c>
      <c r="F105" s="37">
        <v>77.600000000000009</v>
      </c>
      <c r="G105" s="38">
        <v>76.950000000000017</v>
      </c>
      <c r="H105" s="38">
        <v>76.300000000000011</v>
      </c>
      <c r="I105" s="38">
        <v>75.65000000000002</v>
      </c>
      <c r="J105" s="38">
        <v>78.250000000000014</v>
      </c>
      <c r="K105" s="38">
        <v>78.90000000000002</v>
      </c>
      <c r="L105" s="38">
        <v>79.550000000000011</v>
      </c>
      <c r="M105" s="28">
        <v>78.25</v>
      </c>
      <c r="N105" s="28">
        <v>76.95</v>
      </c>
      <c r="O105" s="39">
        <v>189950000</v>
      </c>
      <c r="P105" s="40">
        <v>4.0137991457671669E-2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45014</v>
      </c>
      <c r="E106" s="37">
        <v>52.8</v>
      </c>
      <c r="F106" s="37">
        <v>52.75</v>
      </c>
      <c r="G106" s="38">
        <v>52.2</v>
      </c>
      <c r="H106" s="38">
        <v>51.6</v>
      </c>
      <c r="I106" s="38">
        <v>51.050000000000004</v>
      </c>
      <c r="J106" s="38">
        <v>53.35</v>
      </c>
      <c r="K106" s="38">
        <v>53.9</v>
      </c>
      <c r="L106" s="38">
        <v>54.5</v>
      </c>
      <c r="M106" s="28">
        <v>53.3</v>
      </c>
      <c r="N106" s="28">
        <v>52.15</v>
      </c>
      <c r="O106" s="39">
        <v>191145000</v>
      </c>
      <c r="P106" s="40">
        <v>-4.1158765989465766E-2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45014</v>
      </c>
      <c r="E107" s="37">
        <v>128.1</v>
      </c>
      <c r="F107" s="37">
        <v>129.91666666666666</v>
      </c>
      <c r="G107" s="38">
        <v>125.58333333333331</v>
      </c>
      <c r="H107" s="38">
        <v>123.06666666666666</v>
      </c>
      <c r="I107" s="38">
        <v>118.73333333333332</v>
      </c>
      <c r="J107" s="38">
        <v>132.43333333333331</v>
      </c>
      <c r="K107" s="38">
        <v>136.76666666666662</v>
      </c>
      <c r="L107" s="38">
        <v>139.2833333333333</v>
      </c>
      <c r="M107" s="28">
        <v>134.25</v>
      </c>
      <c r="N107" s="28">
        <v>127.4</v>
      </c>
      <c r="O107" s="39">
        <v>43136250</v>
      </c>
      <c r="P107" s="40">
        <v>2.7420507324044302E-2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45014</v>
      </c>
      <c r="E108" s="37">
        <v>436.6</v>
      </c>
      <c r="F108" s="37">
        <v>433.91666666666669</v>
      </c>
      <c r="G108" s="38">
        <v>429.73333333333335</v>
      </c>
      <c r="H108" s="38">
        <v>422.86666666666667</v>
      </c>
      <c r="I108" s="38">
        <v>418.68333333333334</v>
      </c>
      <c r="J108" s="38">
        <v>440.78333333333336</v>
      </c>
      <c r="K108" s="38">
        <v>444.96666666666664</v>
      </c>
      <c r="L108" s="38">
        <v>451.83333333333337</v>
      </c>
      <c r="M108" s="28">
        <v>438.1</v>
      </c>
      <c r="N108" s="28">
        <v>427.05</v>
      </c>
      <c r="O108" s="39">
        <v>12134375</v>
      </c>
      <c r="P108" s="40">
        <v>-4.7079149119965448E-2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45014</v>
      </c>
      <c r="E109" s="37">
        <v>312.5</v>
      </c>
      <c r="F109" s="37">
        <v>309.71666666666664</v>
      </c>
      <c r="G109" s="38">
        <v>306.0333333333333</v>
      </c>
      <c r="H109" s="38">
        <v>299.56666666666666</v>
      </c>
      <c r="I109" s="38">
        <v>295.88333333333333</v>
      </c>
      <c r="J109" s="38">
        <v>316.18333333333328</v>
      </c>
      <c r="K109" s="38">
        <v>319.86666666666656</v>
      </c>
      <c r="L109" s="38">
        <v>326.33333333333326</v>
      </c>
      <c r="M109" s="28">
        <v>313.39999999999998</v>
      </c>
      <c r="N109" s="28">
        <v>303.25</v>
      </c>
      <c r="O109" s="39">
        <v>21650000</v>
      </c>
      <c r="P109" s="40">
        <v>-5.351053597971496E-2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45014</v>
      </c>
      <c r="E110" s="37">
        <v>168.7</v>
      </c>
      <c r="F110" s="37">
        <v>169.7</v>
      </c>
      <c r="G110" s="38">
        <v>166.45</v>
      </c>
      <c r="H110" s="38">
        <v>164.2</v>
      </c>
      <c r="I110" s="38">
        <v>160.94999999999999</v>
      </c>
      <c r="J110" s="38">
        <v>171.95</v>
      </c>
      <c r="K110" s="38">
        <v>175.2</v>
      </c>
      <c r="L110" s="38">
        <v>177.45</v>
      </c>
      <c r="M110" s="28">
        <v>172.95</v>
      </c>
      <c r="N110" s="28">
        <v>167.45</v>
      </c>
      <c r="O110" s="39">
        <v>18235200</v>
      </c>
      <c r="P110" s="40">
        <v>-4.1317273974691267E-2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45014</v>
      </c>
      <c r="E111" s="37">
        <v>5023.8</v>
      </c>
      <c r="F111" s="37">
        <v>5020.2</v>
      </c>
      <c r="G111" s="38">
        <v>4965.6499999999996</v>
      </c>
      <c r="H111" s="38">
        <v>4907.5</v>
      </c>
      <c r="I111" s="38">
        <v>4852.95</v>
      </c>
      <c r="J111" s="38">
        <v>5078.3499999999995</v>
      </c>
      <c r="K111" s="38">
        <v>5132.9000000000005</v>
      </c>
      <c r="L111" s="38">
        <v>5191.0499999999993</v>
      </c>
      <c r="M111" s="28">
        <v>5074.75</v>
      </c>
      <c r="N111" s="28">
        <v>4962.05</v>
      </c>
      <c r="O111" s="39">
        <v>413100</v>
      </c>
      <c r="P111" s="40">
        <v>-5.878332194121668E-2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45014</v>
      </c>
      <c r="E112" s="37">
        <v>1825.2</v>
      </c>
      <c r="F112" s="37">
        <v>1825.5333333333335</v>
      </c>
      <c r="G112" s="38">
        <v>1811.7666666666671</v>
      </c>
      <c r="H112" s="38">
        <v>1798.3333333333335</v>
      </c>
      <c r="I112" s="38">
        <v>1784.5666666666671</v>
      </c>
      <c r="J112" s="38">
        <v>1838.9666666666672</v>
      </c>
      <c r="K112" s="38">
        <v>1852.7333333333336</v>
      </c>
      <c r="L112" s="38">
        <v>1866.1666666666672</v>
      </c>
      <c r="M112" s="28">
        <v>1839.3</v>
      </c>
      <c r="N112" s="28">
        <v>1812.1</v>
      </c>
      <c r="O112" s="39">
        <v>3409500</v>
      </c>
      <c r="P112" s="40">
        <v>-4.173693086003373E-2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45014</v>
      </c>
      <c r="E113" s="37">
        <v>1035.3</v>
      </c>
      <c r="F113" s="37">
        <v>1026.8833333333332</v>
      </c>
      <c r="G113" s="38">
        <v>1015.8666666666663</v>
      </c>
      <c r="H113" s="38">
        <v>996.43333333333317</v>
      </c>
      <c r="I113" s="38">
        <v>985.41666666666629</v>
      </c>
      <c r="J113" s="38">
        <v>1046.3166666666664</v>
      </c>
      <c r="K113" s="38">
        <v>1057.3333333333333</v>
      </c>
      <c r="L113" s="38">
        <v>1076.7666666666664</v>
      </c>
      <c r="M113" s="28">
        <v>1037.9000000000001</v>
      </c>
      <c r="N113" s="28">
        <v>1007.45</v>
      </c>
      <c r="O113" s="39">
        <v>29148300</v>
      </c>
      <c r="P113" s="40">
        <v>-1.8382408656250473E-2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45014</v>
      </c>
      <c r="E114" s="37">
        <v>144.55000000000001</v>
      </c>
      <c r="F114" s="37">
        <v>146.26666666666668</v>
      </c>
      <c r="G114" s="38">
        <v>141.98333333333335</v>
      </c>
      <c r="H114" s="38">
        <v>139.41666666666666</v>
      </c>
      <c r="I114" s="38">
        <v>135.13333333333333</v>
      </c>
      <c r="J114" s="38">
        <v>148.83333333333337</v>
      </c>
      <c r="K114" s="38">
        <v>153.11666666666673</v>
      </c>
      <c r="L114" s="38">
        <v>155.68333333333339</v>
      </c>
      <c r="M114" s="28">
        <v>150.55000000000001</v>
      </c>
      <c r="N114" s="28">
        <v>143.69999999999999</v>
      </c>
      <c r="O114" s="39">
        <v>30500400</v>
      </c>
      <c r="P114" s="40">
        <v>-4.4725072349381743E-2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45014</v>
      </c>
      <c r="E115" s="37">
        <v>1381.65</v>
      </c>
      <c r="F115" s="37">
        <v>1387.8166666666666</v>
      </c>
      <c r="G115" s="38">
        <v>1373.6333333333332</v>
      </c>
      <c r="H115" s="38">
        <v>1365.6166666666666</v>
      </c>
      <c r="I115" s="38">
        <v>1351.4333333333332</v>
      </c>
      <c r="J115" s="38">
        <v>1395.8333333333333</v>
      </c>
      <c r="K115" s="38">
        <v>1410.0166666666667</v>
      </c>
      <c r="L115" s="38">
        <v>1418.0333333333333</v>
      </c>
      <c r="M115" s="28">
        <v>1402</v>
      </c>
      <c r="N115" s="28">
        <v>1379.8</v>
      </c>
      <c r="O115" s="39">
        <v>37750800</v>
      </c>
      <c r="P115" s="40">
        <v>-2.8163357772468901E-2</v>
      </c>
    </row>
    <row r="116" spans="1:16" ht="12.75" customHeight="1">
      <c r="A116" s="28">
        <v>106</v>
      </c>
      <c r="B116" s="29" t="s">
        <v>86</v>
      </c>
      <c r="C116" s="30" t="s">
        <v>390</v>
      </c>
      <c r="D116" s="31">
        <v>45014</v>
      </c>
      <c r="E116" s="37">
        <v>399</v>
      </c>
      <c r="F116" s="37">
        <v>398.81666666666666</v>
      </c>
      <c r="G116" s="38">
        <v>394.18333333333334</v>
      </c>
      <c r="H116" s="38">
        <v>389.36666666666667</v>
      </c>
      <c r="I116" s="38">
        <v>384.73333333333335</v>
      </c>
      <c r="J116" s="38">
        <v>403.63333333333333</v>
      </c>
      <c r="K116" s="38">
        <v>408.26666666666665</v>
      </c>
      <c r="L116" s="38">
        <v>413.08333333333331</v>
      </c>
      <c r="M116" s="28">
        <v>403.45</v>
      </c>
      <c r="N116" s="28">
        <v>394</v>
      </c>
      <c r="O116" s="39">
        <v>4272000</v>
      </c>
      <c r="P116" s="40">
        <v>-3.9352372385878118E-2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45014</v>
      </c>
      <c r="E117" s="37">
        <v>77.05</v>
      </c>
      <c r="F117" s="37">
        <v>76.683333333333323</v>
      </c>
      <c r="G117" s="38">
        <v>76.21666666666664</v>
      </c>
      <c r="H117" s="38">
        <v>75.383333333333312</v>
      </c>
      <c r="I117" s="38">
        <v>74.916666666666629</v>
      </c>
      <c r="J117" s="38">
        <v>77.516666666666652</v>
      </c>
      <c r="K117" s="38">
        <v>77.98333333333332</v>
      </c>
      <c r="L117" s="38">
        <v>78.816666666666663</v>
      </c>
      <c r="M117" s="28">
        <v>77.150000000000006</v>
      </c>
      <c r="N117" s="28">
        <v>75.849999999999994</v>
      </c>
      <c r="O117" s="39">
        <v>84142500</v>
      </c>
      <c r="P117" s="40">
        <v>3.605070357018258E-3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45014</v>
      </c>
      <c r="E118" s="37">
        <v>793.15</v>
      </c>
      <c r="F118" s="37">
        <v>789.98333333333323</v>
      </c>
      <c r="G118" s="38">
        <v>784.66666666666652</v>
      </c>
      <c r="H118" s="38">
        <v>776.18333333333328</v>
      </c>
      <c r="I118" s="38">
        <v>770.86666666666656</v>
      </c>
      <c r="J118" s="38">
        <v>798.46666666666647</v>
      </c>
      <c r="K118" s="38">
        <v>803.7833333333333</v>
      </c>
      <c r="L118" s="38">
        <v>812.26666666666642</v>
      </c>
      <c r="M118" s="28">
        <v>795.3</v>
      </c>
      <c r="N118" s="28">
        <v>781.5</v>
      </c>
      <c r="O118" s="39">
        <v>2250950</v>
      </c>
      <c r="P118" s="40">
        <v>-4.2841348811498065E-2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45014</v>
      </c>
      <c r="E119" s="37">
        <v>562</v>
      </c>
      <c r="F119" s="37">
        <v>568.9</v>
      </c>
      <c r="G119" s="38">
        <v>553.65</v>
      </c>
      <c r="H119" s="38">
        <v>545.29999999999995</v>
      </c>
      <c r="I119" s="38">
        <v>530.04999999999995</v>
      </c>
      <c r="J119" s="38">
        <v>577.25</v>
      </c>
      <c r="K119" s="38">
        <v>592.5</v>
      </c>
      <c r="L119" s="38">
        <v>600.85</v>
      </c>
      <c r="M119" s="28">
        <v>584.15</v>
      </c>
      <c r="N119" s="28">
        <v>560.54999999999995</v>
      </c>
      <c r="O119" s="39">
        <v>14222250</v>
      </c>
      <c r="P119" s="40">
        <v>-3.6457407078072206E-2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45014</v>
      </c>
      <c r="E120" s="37">
        <v>380</v>
      </c>
      <c r="F120" s="37">
        <v>380.5</v>
      </c>
      <c r="G120" s="38">
        <v>378.1</v>
      </c>
      <c r="H120" s="38">
        <v>376.20000000000005</v>
      </c>
      <c r="I120" s="38">
        <v>373.80000000000007</v>
      </c>
      <c r="J120" s="38">
        <v>382.4</v>
      </c>
      <c r="K120" s="38">
        <v>384.79999999999995</v>
      </c>
      <c r="L120" s="38">
        <v>386.69999999999993</v>
      </c>
      <c r="M120" s="28">
        <v>382.9</v>
      </c>
      <c r="N120" s="28">
        <v>378.6</v>
      </c>
      <c r="O120" s="39">
        <v>65179200</v>
      </c>
      <c r="P120" s="40">
        <v>9.7412254610350982E-3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45014</v>
      </c>
      <c r="E121" s="37">
        <v>539.5</v>
      </c>
      <c r="F121" s="37">
        <v>540.08333333333337</v>
      </c>
      <c r="G121" s="38">
        <v>535.76666666666677</v>
      </c>
      <c r="H121" s="38">
        <v>532.03333333333342</v>
      </c>
      <c r="I121" s="38">
        <v>527.71666666666681</v>
      </c>
      <c r="J121" s="38">
        <v>543.81666666666672</v>
      </c>
      <c r="K121" s="38">
        <v>548.13333333333333</v>
      </c>
      <c r="L121" s="38">
        <v>551.86666666666667</v>
      </c>
      <c r="M121" s="28">
        <v>544.4</v>
      </c>
      <c r="N121" s="28">
        <v>536.35</v>
      </c>
      <c r="O121" s="39">
        <v>22327500</v>
      </c>
      <c r="P121" s="40">
        <v>-1.8840977753364459E-2</v>
      </c>
    </row>
    <row r="122" spans="1:16" ht="12.75" customHeight="1">
      <c r="A122" s="28">
        <v>112</v>
      </c>
      <c r="B122" s="29" t="s">
        <v>42</v>
      </c>
      <c r="C122" s="30" t="s">
        <v>392</v>
      </c>
      <c r="D122" s="31">
        <v>45014</v>
      </c>
      <c r="E122" s="37">
        <v>2853.55</v>
      </c>
      <c r="F122" s="37">
        <v>2859.7666666666664</v>
      </c>
      <c r="G122" s="38">
        <v>2835.7833333333328</v>
      </c>
      <c r="H122" s="38">
        <v>2818.0166666666664</v>
      </c>
      <c r="I122" s="38">
        <v>2794.0333333333328</v>
      </c>
      <c r="J122" s="38">
        <v>2877.5333333333328</v>
      </c>
      <c r="K122" s="38">
        <v>2901.5166666666664</v>
      </c>
      <c r="L122" s="38">
        <v>2919.2833333333328</v>
      </c>
      <c r="M122" s="28">
        <v>2883.75</v>
      </c>
      <c r="N122" s="28">
        <v>2842</v>
      </c>
      <c r="O122" s="39">
        <v>424250</v>
      </c>
      <c r="P122" s="40">
        <v>-0.11151832460732984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45014</v>
      </c>
      <c r="E123" s="37">
        <v>661.7</v>
      </c>
      <c r="F123" s="37">
        <v>661.08333333333337</v>
      </c>
      <c r="G123" s="38">
        <v>657.9666666666667</v>
      </c>
      <c r="H123" s="38">
        <v>654.23333333333335</v>
      </c>
      <c r="I123" s="38">
        <v>651.11666666666667</v>
      </c>
      <c r="J123" s="38">
        <v>664.81666666666672</v>
      </c>
      <c r="K123" s="38">
        <v>667.93333333333328</v>
      </c>
      <c r="L123" s="38">
        <v>671.66666666666674</v>
      </c>
      <c r="M123" s="28">
        <v>664.2</v>
      </c>
      <c r="N123" s="28">
        <v>657.35</v>
      </c>
      <c r="O123" s="39">
        <v>23252400</v>
      </c>
      <c r="P123" s="40">
        <v>-8.7476979742173114E-3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45014</v>
      </c>
      <c r="E124" s="37">
        <v>432.1</v>
      </c>
      <c r="F124" s="37">
        <v>434.51666666666665</v>
      </c>
      <c r="G124" s="38">
        <v>427.63333333333333</v>
      </c>
      <c r="H124" s="38">
        <v>423.16666666666669</v>
      </c>
      <c r="I124" s="38">
        <v>416.28333333333336</v>
      </c>
      <c r="J124" s="38">
        <v>438.98333333333329</v>
      </c>
      <c r="K124" s="38">
        <v>445.86666666666662</v>
      </c>
      <c r="L124" s="38">
        <v>450.33333333333326</v>
      </c>
      <c r="M124" s="28">
        <v>441.4</v>
      </c>
      <c r="N124" s="28">
        <v>430.05</v>
      </c>
      <c r="O124" s="39">
        <v>17453750</v>
      </c>
      <c r="P124" s="40">
        <v>2.6464750422700876E-2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45014</v>
      </c>
      <c r="E125" s="37">
        <v>1698.85</v>
      </c>
      <c r="F125" s="37">
        <v>1700.1666666666667</v>
      </c>
      <c r="G125" s="38">
        <v>1687.5833333333335</v>
      </c>
      <c r="H125" s="38">
        <v>1676.3166666666668</v>
      </c>
      <c r="I125" s="38">
        <v>1663.7333333333336</v>
      </c>
      <c r="J125" s="38">
        <v>1711.4333333333334</v>
      </c>
      <c r="K125" s="38">
        <v>1724.0166666666669</v>
      </c>
      <c r="L125" s="38">
        <v>1735.2833333333333</v>
      </c>
      <c r="M125" s="28">
        <v>1712.75</v>
      </c>
      <c r="N125" s="28">
        <v>1688.9</v>
      </c>
      <c r="O125" s="39">
        <v>42168400</v>
      </c>
      <c r="P125" s="40">
        <v>-1.6218889687287116E-2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45014</v>
      </c>
      <c r="E126" s="37">
        <v>79.849999999999994</v>
      </c>
      <c r="F126" s="37">
        <v>80.166666666666657</v>
      </c>
      <c r="G126" s="38">
        <v>78.783333333333317</v>
      </c>
      <c r="H126" s="38">
        <v>77.716666666666654</v>
      </c>
      <c r="I126" s="38">
        <v>76.333333333333314</v>
      </c>
      <c r="J126" s="38">
        <v>81.23333333333332</v>
      </c>
      <c r="K126" s="38">
        <v>82.616666666666646</v>
      </c>
      <c r="L126" s="38">
        <v>83.683333333333323</v>
      </c>
      <c r="M126" s="28">
        <v>81.55</v>
      </c>
      <c r="N126" s="28">
        <v>79.099999999999994</v>
      </c>
      <c r="O126" s="39">
        <v>74113820</v>
      </c>
      <c r="P126" s="40">
        <v>-4.5073013682879151E-2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45014</v>
      </c>
      <c r="E127" s="37">
        <v>1812.2</v>
      </c>
      <c r="F127" s="37">
        <v>1818.5</v>
      </c>
      <c r="G127" s="38">
        <v>1792</v>
      </c>
      <c r="H127" s="38">
        <v>1771.8</v>
      </c>
      <c r="I127" s="38">
        <v>1745.3</v>
      </c>
      <c r="J127" s="38">
        <v>1838.7</v>
      </c>
      <c r="K127" s="38">
        <v>1865.2</v>
      </c>
      <c r="L127" s="38">
        <v>1885.4</v>
      </c>
      <c r="M127" s="28">
        <v>1845</v>
      </c>
      <c r="N127" s="28">
        <v>1798.3</v>
      </c>
      <c r="O127" s="39">
        <v>918750</v>
      </c>
      <c r="P127" s="40">
        <v>-8.4226264639920265E-2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45014</v>
      </c>
      <c r="E128" s="37">
        <v>290.55</v>
      </c>
      <c r="F128" s="37">
        <v>293.2</v>
      </c>
      <c r="G128" s="38">
        <v>287</v>
      </c>
      <c r="H128" s="38">
        <v>283.45</v>
      </c>
      <c r="I128" s="38">
        <v>277.25</v>
      </c>
      <c r="J128" s="38">
        <v>296.75</v>
      </c>
      <c r="K128" s="38">
        <v>302.94999999999993</v>
      </c>
      <c r="L128" s="38">
        <v>306.5</v>
      </c>
      <c r="M128" s="28">
        <v>299.39999999999998</v>
      </c>
      <c r="N128" s="28">
        <v>289.64999999999998</v>
      </c>
      <c r="O128" s="39">
        <v>10351000</v>
      </c>
      <c r="P128" s="40">
        <v>-4.5488204802708139E-3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45014</v>
      </c>
      <c r="E129" s="37">
        <v>319.35000000000002</v>
      </c>
      <c r="F129" s="37">
        <v>320.11666666666667</v>
      </c>
      <c r="G129" s="38">
        <v>315.23333333333335</v>
      </c>
      <c r="H129" s="38">
        <v>311.11666666666667</v>
      </c>
      <c r="I129" s="38">
        <v>306.23333333333335</v>
      </c>
      <c r="J129" s="38">
        <v>324.23333333333335</v>
      </c>
      <c r="K129" s="38">
        <v>329.11666666666667</v>
      </c>
      <c r="L129" s="38">
        <v>333.23333333333335</v>
      </c>
      <c r="M129" s="28">
        <v>325</v>
      </c>
      <c r="N129" s="28">
        <v>316</v>
      </c>
      <c r="O129" s="39">
        <v>14740000</v>
      </c>
      <c r="P129" s="40">
        <v>-2.0598006644518274E-2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45014</v>
      </c>
      <c r="E130" s="37">
        <v>2140.15</v>
      </c>
      <c r="F130" s="37">
        <v>2147.3166666666671</v>
      </c>
      <c r="G130" s="38">
        <v>2122.1833333333343</v>
      </c>
      <c r="H130" s="38">
        <v>2104.2166666666672</v>
      </c>
      <c r="I130" s="38">
        <v>2079.0833333333344</v>
      </c>
      <c r="J130" s="38">
        <v>2165.2833333333342</v>
      </c>
      <c r="K130" s="38">
        <v>2190.4166666666665</v>
      </c>
      <c r="L130" s="38">
        <v>2208.3833333333341</v>
      </c>
      <c r="M130" s="28">
        <v>2172.4499999999998</v>
      </c>
      <c r="N130" s="28">
        <v>2129.35</v>
      </c>
      <c r="O130" s="39">
        <v>8958600</v>
      </c>
      <c r="P130" s="40">
        <v>3.5508703793605656E-2</v>
      </c>
    </row>
    <row r="131" spans="1:16" ht="12.75" customHeight="1">
      <c r="A131" s="28">
        <v>121</v>
      </c>
      <c r="B131" s="29" t="s">
        <v>86</v>
      </c>
      <c r="C131" s="30" t="s">
        <v>865</v>
      </c>
      <c r="D131" s="31">
        <v>45014</v>
      </c>
      <c r="E131" s="37">
        <v>4554.3999999999996</v>
      </c>
      <c r="F131" s="37">
        <v>4565.416666666667</v>
      </c>
      <c r="G131" s="38">
        <v>4512.0333333333338</v>
      </c>
      <c r="H131" s="38">
        <v>4469.666666666667</v>
      </c>
      <c r="I131" s="38">
        <v>4416.2833333333338</v>
      </c>
      <c r="J131" s="38">
        <v>4607.7833333333338</v>
      </c>
      <c r="K131" s="38">
        <v>4661.166666666667</v>
      </c>
      <c r="L131" s="38">
        <v>4703.5333333333338</v>
      </c>
      <c r="M131" s="28">
        <v>4618.8</v>
      </c>
      <c r="N131" s="28">
        <v>4523.05</v>
      </c>
      <c r="O131" s="39">
        <v>1403850</v>
      </c>
      <c r="P131" s="40">
        <v>-3.7257824143070045E-3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45014</v>
      </c>
      <c r="E132" s="37">
        <v>3316.2</v>
      </c>
      <c r="F132" s="37">
        <v>3333.2166666666667</v>
      </c>
      <c r="G132" s="38">
        <v>3287.9833333333336</v>
      </c>
      <c r="H132" s="38">
        <v>3259.7666666666669</v>
      </c>
      <c r="I132" s="38">
        <v>3214.5333333333338</v>
      </c>
      <c r="J132" s="38">
        <v>3361.4333333333334</v>
      </c>
      <c r="K132" s="38">
        <v>3406.6666666666661</v>
      </c>
      <c r="L132" s="38">
        <v>3434.8833333333332</v>
      </c>
      <c r="M132" s="28">
        <v>3378.45</v>
      </c>
      <c r="N132" s="28">
        <v>3305</v>
      </c>
      <c r="O132" s="39">
        <v>1370800</v>
      </c>
      <c r="P132" s="40">
        <v>-2.6005400028421201E-2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45014</v>
      </c>
      <c r="E133" s="37">
        <v>646.29999999999995</v>
      </c>
      <c r="F133" s="37">
        <v>650.13333333333333</v>
      </c>
      <c r="G133" s="38">
        <v>638.76666666666665</v>
      </c>
      <c r="H133" s="38">
        <v>631.23333333333335</v>
      </c>
      <c r="I133" s="38">
        <v>619.86666666666667</v>
      </c>
      <c r="J133" s="38">
        <v>657.66666666666663</v>
      </c>
      <c r="K133" s="38">
        <v>669.03333333333319</v>
      </c>
      <c r="L133" s="38">
        <v>676.56666666666661</v>
      </c>
      <c r="M133" s="28">
        <v>661.5</v>
      </c>
      <c r="N133" s="28">
        <v>642.6</v>
      </c>
      <c r="O133" s="39">
        <v>7274300</v>
      </c>
      <c r="P133" s="40">
        <v>9.5552671935826353E-3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45014</v>
      </c>
      <c r="E134" s="37">
        <v>1130.55</v>
      </c>
      <c r="F134" s="37">
        <v>1135.3833333333334</v>
      </c>
      <c r="G134" s="38">
        <v>1121.2666666666669</v>
      </c>
      <c r="H134" s="38">
        <v>1111.9833333333333</v>
      </c>
      <c r="I134" s="38">
        <v>1097.8666666666668</v>
      </c>
      <c r="J134" s="38">
        <v>1144.666666666667</v>
      </c>
      <c r="K134" s="38">
        <v>1158.7833333333333</v>
      </c>
      <c r="L134" s="38">
        <v>1168.0666666666671</v>
      </c>
      <c r="M134" s="28">
        <v>1149.5</v>
      </c>
      <c r="N134" s="28">
        <v>1126.0999999999999</v>
      </c>
      <c r="O134" s="39">
        <v>15009400</v>
      </c>
      <c r="P134" s="40">
        <v>-3.8475336322869952E-2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45014</v>
      </c>
      <c r="E135" s="37">
        <v>221.15</v>
      </c>
      <c r="F135" s="37">
        <v>220.16666666666666</v>
      </c>
      <c r="G135" s="38">
        <v>218.68333333333331</v>
      </c>
      <c r="H135" s="38">
        <v>216.21666666666664</v>
      </c>
      <c r="I135" s="38">
        <v>214.73333333333329</v>
      </c>
      <c r="J135" s="38">
        <v>222.63333333333333</v>
      </c>
      <c r="K135" s="38">
        <v>224.11666666666667</v>
      </c>
      <c r="L135" s="38">
        <v>226.58333333333334</v>
      </c>
      <c r="M135" s="28">
        <v>221.65</v>
      </c>
      <c r="N135" s="28">
        <v>217.7</v>
      </c>
      <c r="O135" s="39">
        <v>26372000</v>
      </c>
      <c r="P135" s="40">
        <v>-0.10542740841248303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45014</v>
      </c>
      <c r="E136" s="37">
        <v>118.6</v>
      </c>
      <c r="F136" s="37">
        <v>117.26666666666665</v>
      </c>
      <c r="G136" s="38">
        <v>115.68333333333331</v>
      </c>
      <c r="H136" s="38">
        <v>112.76666666666665</v>
      </c>
      <c r="I136" s="38">
        <v>111.18333333333331</v>
      </c>
      <c r="J136" s="38">
        <v>120.18333333333331</v>
      </c>
      <c r="K136" s="38">
        <v>121.76666666666665</v>
      </c>
      <c r="L136" s="38">
        <v>124.68333333333331</v>
      </c>
      <c r="M136" s="28">
        <v>118.85</v>
      </c>
      <c r="N136" s="28">
        <v>114.35</v>
      </c>
      <c r="O136" s="39">
        <v>39390000</v>
      </c>
      <c r="P136" s="40">
        <v>-8.9837792873977543E-2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45014</v>
      </c>
      <c r="E137" s="37">
        <v>479.75</v>
      </c>
      <c r="F137" s="37">
        <v>479.5333333333333</v>
      </c>
      <c r="G137" s="38">
        <v>477.21666666666658</v>
      </c>
      <c r="H137" s="38">
        <v>474.68333333333328</v>
      </c>
      <c r="I137" s="38">
        <v>472.36666666666656</v>
      </c>
      <c r="J137" s="38">
        <v>482.06666666666661</v>
      </c>
      <c r="K137" s="38">
        <v>484.38333333333333</v>
      </c>
      <c r="L137" s="38">
        <v>486.91666666666663</v>
      </c>
      <c r="M137" s="28">
        <v>481.85</v>
      </c>
      <c r="N137" s="28">
        <v>477</v>
      </c>
      <c r="O137" s="39">
        <v>9498000</v>
      </c>
      <c r="P137" s="40">
        <v>-5.9030394373273051E-3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45014</v>
      </c>
      <c r="E138" s="37">
        <v>8199.15</v>
      </c>
      <c r="F138" s="37">
        <v>8223.9499999999989</v>
      </c>
      <c r="G138" s="38">
        <v>8101.0499999999975</v>
      </c>
      <c r="H138" s="38">
        <v>8002.9499999999989</v>
      </c>
      <c r="I138" s="38">
        <v>7880.0499999999975</v>
      </c>
      <c r="J138" s="38">
        <v>8322.0499999999975</v>
      </c>
      <c r="K138" s="38">
        <v>8444.9499999999989</v>
      </c>
      <c r="L138" s="38">
        <v>8543.0499999999975</v>
      </c>
      <c r="M138" s="28">
        <v>8346.85</v>
      </c>
      <c r="N138" s="28">
        <v>8125.85</v>
      </c>
      <c r="O138" s="39">
        <v>2159800</v>
      </c>
      <c r="P138" s="40">
        <v>-2.0098906583185881E-2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45014</v>
      </c>
      <c r="E139" s="37">
        <v>739.65</v>
      </c>
      <c r="F139" s="37">
        <v>743.66666666666663</v>
      </c>
      <c r="G139" s="38">
        <v>733.98333333333323</v>
      </c>
      <c r="H139" s="38">
        <v>728.31666666666661</v>
      </c>
      <c r="I139" s="38">
        <v>718.63333333333321</v>
      </c>
      <c r="J139" s="38">
        <v>749.33333333333326</v>
      </c>
      <c r="K139" s="38">
        <v>759.01666666666665</v>
      </c>
      <c r="L139" s="38">
        <v>764.68333333333328</v>
      </c>
      <c r="M139" s="28">
        <v>753.35</v>
      </c>
      <c r="N139" s="28">
        <v>738</v>
      </c>
      <c r="O139" s="39">
        <v>12301875</v>
      </c>
      <c r="P139" s="40">
        <v>-2.1292775665399241E-3</v>
      </c>
    </row>
    <row r="140" spans="1:16" ht="12.75" customHeight="1">
      <c r="A140" s="28">
        <v>130</v>
      </c>
      <c r="B140" s="29" t="s">
        <v>44</v>
      </c>
      <c r="C140" s="30" t="s">
        <v>423</v>
      </c>
      <c r="D140" s="31">
        <v>45014</v>
      </c>
      <c r="E140" s="37">
        <v>1474.4</v>
      </c>
      <c r="F140" s="37">
        <v>1478.7333333333336</v>
      </c>
      <c r="G140" s="38">
        <v>1459.3166666666671</v>
      </c>
      <c r="H140" s="38">
        <v>1444.2333333333336</v>
      </c>
      <c r="I140" s="38">
        <v>1424.8166666666671</v>
      </c>
      <c r="J140" s="38">
        <v>1493.8166666666671</v>
      </c>
      <c r="K140" s="38">
        <v>1513.2333333333336</v>
      </c>
      <c r="L140" s="38">
        <v>1528.3166666666671</v>
      </c>
      <c r="M140" s="28">
        <v>1498.15</v>
      </c>
      <c r="N140" s="28">
        <v>1463.65</v>
      </c>
      <c r="O140" s="39">
        <v>769200</v>
      </c>
      <c r="P140" s="40">
        <v>-4.0419161676646706E-2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45014</v>
      </c>
      <c r="E141" s="37">
        <v>1196.4000000000001</v>
      </c>
      <c r="F141" s="37">
        <v>1207.7333333333333</v>
      </c>
      <c r="G141" s="38">
        <v>1181.5666666666666</v>
      </c>
      <c r="H141" s="38">
        <v>1166.7333333333333</v>
      </c>
      <c r="I141" s="38">
        <v>1140.5666666666666</v>
      </c>
      <c r="J141" s="38">
        <v>1222.5666666666666</v>
      </c>
      <c r="K141" s="38">
        <v>1248.7333333333331</v>
      </c>
      <c r="L141" s="38">
        <v>1263.5666666666666</v>
      </c>
      <c r="M141" s="28">
        <v>1233.9000000000001</v>
      </c>
      <c r="N141" s="28">
        <v>1192.9000000000001</v>
      </c>
      <c r="O141" s="39">
        <v>1005200</v>
      </c>
      <c r="P141" s="40">
        <v>-7.2351421188630485E-2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45014</v>
      </c>
      <c r="E142" s="37">
        <v>611</v>
      </c>
      <c r="F142" s="37">
        <v>615.66666666666663</v>
      </c>
      <c r="G142" s="38">
        <v>602.33333333333326</v>
      </c>
      <c r="H142" s="38">
        <v>593.66666666666663</v>
      </c>
      <c r="I142" s="38">
        <v>580.33333333333326</v>
      </c>
      <c r="J142" s="38">
        <v>624.33333333333326</v>
      </c>
      <c r="K142" s="38">
        <v>637.66666666666652</v>
      </c>
      <c r="L142" s="38">
        <v>646.33333333333326</v>
      </c>
      <c r="M142" s="28">
        <v>629</v>
      </c>
      <c r="N142" s="28">
        <v>607</v>
      </c>
      <c r="O142" s="39">
        <v>3610100</v>
      </c>
      <c r="P142" s="40">
        <v>-0.12892095357590966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45014</v>
      </c>
      <c r="E143" s="37">
        <v>980.35</v>
      </c>
      <c r="F143" s="37">
        <v>975.04999999999984</v>
      </c>
      <c r="G143" s="38">
        <v>966.09999999999968</v>
      </c>
      <c r="H143" s="38">
        <v>951.8499999999998</v>
      </c>
      <c r="I143" s="38">
        <v>942.89999999999964</v>
      </c>
      <c r="J143" s="38">
        <v>989.29999999999973</v>
      </c>
      <c r="K143" s="38">
        <v>998.24999999999977</v>
      </c>
      <c r="L143" s="38">
        <v>1012.4999999999998</v>
      </c>
      <c r="M143" s="28">
        <v>984</v>
      </c>
      <c r="N143" s="28">
        <v>960.8</v>
      </c>
      <c r="O143" s="39">
        <v>2504800</v>
      </c>
      <c r="P143" s="40">
        <v>-4.4515103338632752E-3</v>
      </c>
    </row>
    <row r="144" spans="1:16" ht="12.75" customHeight="1">
      <c r="A144" s="28">
        <v>134</v>
      </c>
      <c r="B144" s="29" t="s">
        <v>49</v>
      </c>
      <c r="C144" s="30" t="s">
        <v>801</v>
      </c>
      <c r="D144" s="31">
        <v>45014</v>
      </c>
      <c r="E144" s="37">
        <v>62.85</v>
      </c>
      <c r="F144" s="37">
        <v>63</v>
      </c>
      <c r="G144" s="38">
        <v>61.7</v>
      </c>
      <c r="H144" s="38">
        <v>60.550000000000004</v>
      </c>
      <c r="I144" s="38">
        <v>59.250000000000007</v>
      </c>
      <c r="J144" s="38">
        <v>64.150000000000006</v>
      </c>
      <c r="K144" s="38">
        <v>65.449999999999989</v>
      </c>
      <c r="L144" s="38">
        <v>66.599999999999994</v>
      </c>
      <c r="M144" s="28">
        <v>64.3</v>
      </c>
      <c r="N144" s="28">
        <v>61.85</v>
      </c>
      <c r="O144" s="39">
        <v>83598750</v>
      </c>
      <c r="P144" s="40">
        <v>8.7452805338484499E-2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45014</v>
      </c>
      <c r="E145" s="37">
        <v>1671.25</v>
      </c>
      <c r="F145" s="37">
        <v>1684.7666666666664</v>
      </c>
      <c r="G145" s="38">
        <v>1648.5833333333328</v>
      </c>
      <c r="H145" s="38">
        <v>1625.9166666666663</v>
      </c>
      <c r="I145" s="38">
        <v>1589.7333333333327</v>
      </c>
      <c r="J145" s="38">
        <v>1707.4333333333329</v>
      </c>
      <c r="K145" s="38">
        <v>1743.6166666666663</v>
      </c>
      <c r="L145" s="38">
        <v>1766.2833333333331</v>
      </c>
      <c r="M145" s="28">
        <v>1720.95</v>
      </c>
      <c r="N145" s="28">
        <v>1662.1</v>
      </c>
      <c r="O145" s="39">
        <v>3074775</v>
      </c>
      <c r="P145" s="40">
        <v>-2.195591322603219E-2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45014</v>
      </c>
      <c r="E146" s="37">
        <v>82461.5</v>
      </c>
      <c r="F146" s="37">
        <v>83083.45</v>
      </c>
      <c r="G146" s="38">
        <v>81766.95</v>
      </c>
      <c r="H146" s="38">
        <v>81072.399999999994</v>
      </c>
      <c r="I146" s="38">
        <v>79755.899999999994</v>
      </c>
      <c r="J146" s="38">
        <v>83778</v>
      </c>
      <c r="K146" s="38">
        <v>85094.5</v>
      </c>
      <c r="L146" s="38">
        <v>85789.05</v>
      </c>
      <c r="M146" s="28">
        <v>84399.95</v>
      </c>
      <c r="N146" s="28">
        <v>82388.899999999994</v>
      </c>
      <c r="O146" s="39">
        <v>53360</v>
      </c>
      <c r="P146" s="40">
        <v>-6.8598359224995631E-2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45014</v>
      </c>
      <c r="E147" s="37">
        <v>969.65</v>
      </c>
      <c r="F147" s="37">
        <v>970.55000000000007</v>
      </c>
      <c r="G147" s="38">
        <v>961.10000000000014</v>
      </c>
      <c r="H147" s="38">
        <v>952.55000000000007</v>
      </c>
      <c r="I147" s="38">
        <v>943.10000000000014</v>
      </c>
      <c r="J147" s="38">
        <v>979.10000000000014</v>
      </c>
      <c r="K147" s="38">
        <v>988.55000000000018</v>
      </c>
      <c r="L147" s="38">
        <v>997.10000000000014</v>
      </c>
      <c r="M147" s="28">
        <v>980</v>
      </c>
      <c r="N147" s="28">
        <v>962</v>
      </c>
      <c r="O147" s="39">
        <v>8948500</v>
      </c>
      <c r="P147" s="40">
        <v>4.1213362344809934E-2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45014</v>
      </c>
      <c r="E148" s="37">
        <v>76.5</v>
      </c>
      <c r="F148" s="37">
        <v>77.333333333333329</v>
      </c>
      <c r="G148" s="38">
        <v>75.316666666666663</v>
      </c>
      <c r="H148" s="38">
        <v>74.13333333333334</v>
      </c>
      <c r="I148" s="38">
        <v>72.116666666666674</v>
      </c>
      <c r="J148" s="38">
        <v>78.516666666666652</v>
      </c>
      <c r="K148" s="38">
        <v>80.533333333333331</v>
      </c>
      <c r="L148" s="38">
        <v>81.71666666666664</v>
      </c>
      <c r="M148" s="28">
        <v>79.349999999999994</v>
      </c>
      <c r="N148" s="28">
        <v>76.150000000000006</v>
      </c>
      <c r="O148" s="39">
        <v>51210000</v>
      </c>
      <c r="P148" s="40">
        <v>-2.6379580778554113E-2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45014</v>
      </c>
      <c r="E149" s="37">
        <v>3576.75</v>
      </c>
      <c r="F149" s="37">
        <v>3583.6</v>
      </c>
      <c r="G149" s="38">
        <v>3553.45</v>
      </c>
      <c r="H149" s="38">
        <v>3530.15</v>
      </c>
      <c r="I149" s="38">
        <v>3500</v>
      </c>
      <c r="J149" s="38">
        <v>3606.8999999999996</v>
      </c>
      <c r="K149" s="38">
        <v>3637.05</v>
      </c>
      <c r="L149" s="38">
        <v>3660.3499999999995</v>
      </c>
      <c r="M149" s="28">
        <v>3613.75</v>
      </c>
      <c r="N149" s="28">
        <v>3560.3</v>
      </c>
      <c r="O149" s="39">
        <v>1442250</v>
      </c>
      <c r="P149" s="40">
        <v>-4.8726193420727183E-2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45014</v>
      </c>
      <c r="E150" s="37">
        <v>4179.3500000000004</v>
      </c>
      <c r="F150" s="37">
        <v>4168.9833333333336</v>
      </c>
      <c r="G150" s="38">
        <v>4130.8666666666668</v>
      </c>
      <c r="H150" s="38">
        <v>4082.3833333333332</v>
      </c>
      <c r="I150" s="38">
        <v>4044.2666666666664</v>
      </c>
      <c r="J150" s="38">
        <v>4217.4666666666672</v>
      </c>
      <c r="K150" s="38">
        <v>4255.5833333333339</v>
      </c>
      <c r="L150" s="38">
        <v>4304.0666666666675</v>
      </c>
      <c r="M150" s="28">
        <v>4207.1000000000004</v>
      </c>
      <c r="N150" s="28">
        <v>4120.5</v>
      </c>
      <c r="O150" s="39">
        <v>448050</v>
      </c>
      <c r="P150" s="40">
        <v>-5.9804847340258108E-2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45014</v>
      </c>
      <c r="E151" s="37">
        <v>18959.150000000001</v>
      </c>
      <c r="F151" s="37">
        <v>18949.8</v>
      </c>
      <c r="G151" s="38">
        <v>18876.449999999997</v>
      </c>
      <c r="H151" s="38">
        <v>18793.749999999996</v>
      </c>
      <c r="I151" s="38">
        <v>18720.399999999994</v>
      </c>
      <c r="J151" s="38">
        <v>19032.5</v>
      </c>
      <c r="K151" s="38">
        <v>19105.849999999999</v>
      </c>
      <c r="L151" s="38">
        <v>19188.550000000003</v>
      </c>
      <c r="M151" s="28">
        <v>19023.150000000001</v>
      </c>
      <c r="N151" s="28">
        <v>18867.099999999999</v>
      </c>
      <c r="O151" s="39">
        <v>213840</v>
      </c>
      <c r="P151" s="40">
        <v>-3.1698676114115232E-3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45014</v>
      </c>
      <c r="E152" s="37">
        <v>107.05</v>
      </c>
      <c r="F152" s="37">
        <v>107.28333333333335</v>
      </c>
      <c r="G152" s="38">
        <v>106.26666666666669</v>
      </c>
      <c r="H152" s="38">
        <v>105.48333333333335</v>
      </c>
      <c r="I152" s="38">
        <v>104.4666666666667</v>
      </c>
      <c r="J152" s="38">
        <v>108.06666666666669</v>
      </c>
      <c r="K152" s="38">
        <v>109.08333333333334</v>
      </c>
      <c r="L152" s="38">
        <v>109.86666666666669</v>
      </c>
      <c r="M152" s="28">
        <v>108.3</v>
      </c>
      <c r="N152" s="28">
        <v>106.5</v>
      </c>
      <c r="O152" s="39">
        <v>52708500</v>
      </c>
      <c r="P152" s="40">
        <v>-4.3133730904337877E-2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45014</v>
      </c>
      <c r="E153" s="37">
        <v>171.75</v>
      </c>
      <c r="F153" s="37">
        <v>171.86666666666665</v>
      </c>
      <c r="G153" s="38">
        <v>170.83333333333329</v>
      </c>
      <c r="H153" s="38">
        <v>169.91666666666663</v>
      </c>
      <c r="I153" s="38">
        <v>168.88333333333327</v>
      </c>
      <c r="J153" s="38">
        <v>172.7833333333333</v>
      </c>
      <c r="K153" s="38">
        <v>173.81666666666666</v>
      </c>
      <c r="L153" s="38">
        <v>174.73333333333332</v>
      </c>
      <c r="M153" s="28">
        <v>172.9</v>
      </c>
      <c r="N153" s="28">
        <v>170.95</v>
      </c>
      <c r="O153" s="39">
        <v>67550700</v>
      </c>
      <c r="P153" s="40">
        <v>4.4417026526835289E-2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45014</v>
      </c>
      <c r="E154" s="37">
        <v>821.45</v>
      </c>
      <c r="F154" s="37">
        <v>823.80000000000007</v>
      </c>
      <c r="G154" s="38">
        <v>815.65000000000009</v>
      </c>
      <c r="H154" s="38">
        <v>809.85</v>
      </c>
      <c r="I154" s="38">
        <v>801.7</v>
      </c>
      <c r="J154" s="38">
        <v>829.60000000000014</v>
      </c>
      <c r="K154" s="38">
        <v>837.75</v>
      </c>
      <c r="L154" s="38">
        <v>843.55000000000018</v>
      </c>
      <c r="M154" s="28">
        <v>831.95</v>
      </c>
      <c r="N154" s="28">
        <v>818</v>
      </c>
      <c r="O154" s="39">
        <v>6416900</v>
      </c>
      <c r="P154" s="40">
        <v>-4.0004188920305793E-2</v>
      </c>
    </row>
    <row r="155" spans="1:16" ht="12.75" customHeight="1">
      <c r="A155" s="28">
        <v>145</v>
      </c>
      <c r="B155" s="29" t="s">
        <v>86</v>
      </c>
      <c r="C155" s="30" t="s">
        <v>431</v>
      </c>
      <c r="D155" s="31">
        <v>45014</v>
      </c>
      <c r="E155" s="37">
        <v>3211.9</v>
      </c>
      <c r="F155" s="37">
        <v>3214.3166666666671</v>
      </c>
      <c r="G155" s="38">
        <v>3197.5833333333339</v>
      </c>
      <c r="H155" s="38">
        <v>3183.2666666666669</v>
      </c>
      <c r="I155" s="38">
        <v>3166.5333333333338</v>
      </c>
      <c r="J155" s="38">
        <v>3228.6333333333341</v>
      </c>
      <c r="K155" s="38">
        <v>3245.3666666666668</v>
      </c>
      <c r="L155" s="38">
        <v>3259.6833333333343</v>
      </c>
      <c r="M155" s="28">
        <v>3231.05</v>
      </c>
      <c r="N155" s="28">
        <v>3200</v>
      </c>
      <c r="O155" s="39">
        <v>265000</v>
      </c>
      <c r="P155" s="40">
        <v>-0.11960132890365449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45014</v>
      </c>
      <c r="E156" s="37">
        <v>147.55000000000001</v>
      </c>
      <c r="F156" s="37">
        <v>148.25</v>
      </c>
      <c r="G156" s="38">
        <v>146.25</v>
      </c>
      <c r="H156" s="38">
        <v>144.94999999999999</v>
      </c>
      <c r="I156" s="38">
        <v>142.94999999999999</v>
      </c>
      <c r="J156" s="38">
        <v>149.55000000000001</v>
      </c>
      <c r="K156" s="38">
        <v>151.55000000000001</v>
      </c>
      <c r="L156" s="38">
        <v>152.85000000000002</v>
      </c>
      <c r="M156" s="28">
        <v>150.25</v>
      </c>
      <c r="N156" s="28">
        <v>146.94999999999999</v>
      </c>
      <c r="O156" s="39">
        <v>33525800</v>
      </c>
      <c r="P156" s="40">
        <v>-5.3992395437262357E-2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45014</v>
      </c>
      <c r="E157" s="37">
        <v>37851.75</v>
      </c>
      <c r="F157" s="37">
        <v>37953.433333333334</v>
      </c>
      <c r="G157" s="38">
        <v>37617.366666666669</v>
      </c>
      <c r="H157" s="38">
        <v>37382.983333333337</v>
      </c>
      <c r="I157" s="38">
        <v>37046.916666666672</v>
      </c>
      <c r="J157" s="38">
        <v>38187.816666666666</v>
      </c>
      <c r="K157" s="38">
        <v>38523.883333333331</v>
      </c>
      <c r="L157" s="38">
        <v>38758.266666666663</v>
      </c>
      <c r="M157" s="28">
        <v>38289.5</v>
      </c>
      <c r="N157" s="28">
        <v>37719.050000000003</v>
      </c>
      <c r="O157" s="39">
        <v>114990</v>
      </c>
      <c r="P157" s="40">
        <v>-9.321031464395553E-2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45014</v>
      </c>
      <c r="E158" s="37">
        <v>636.1</v>
      </c>
      <c r="F158" s="37">
        <v>639.75</v>
      </c>
      <c r="G158" s="38">
        <v>627.35</v>
      </c>
      <c r="H158" s="38">
        <v>618.6</v>
      </c>
      <c r="I158" s="38">
        <v>606.20000000000005</v>
      </c>
      <c r="J158" s="38">
        <v>648.5</v>
      </c>
      <c r="K158" s="38">
        <v>660.90000000000009</v>
      </c>
      <c r="L158" s="38">
        <v>669.65</v>
      </c>
      <c r="M158" s="28">
        <v>652.15</v>
      </c>
      <c r="N158" s="28">
        <v>631</v>
      </c>
      <c r="O158" s="39">
        <v>10303700</v>
      </c>
      <c r="P158" s="40">
        <v>3.6287199911494636E-2</v>
      </c>
    </row>
    <row r="159" spans="1:16" ht="12.75" customHeight="1">
      <c r="A159" s="28">
        <v>149</v>
      </c>
      <c r="B159" s="29" t="s">
        <v>86</v>
      </c>
      <c r="C159" s="30" t="s">
        <v>436</v>
      </c>
      <c r="D159" s="31">
        <v>45014</v>
      </c>
      <c r="E159" s="37">
        <v>4427.6499999999996</v>
      </c>
      <c r="F159" s="37">
        <v>4415.6333333333341</v>
      </c>
      <c r="G159" s="38">
        <v>4371.7166666666681</v>
      </c>
      <c r="H159" s="38">
        <v>4315.7833333333338</v>
      </c>
      <c r="I159" s="38">
        <v>4271.8666666666677</v>
      </c>
      <c r="J159" s="38">
        <v>4471.5666666666684</v>
      </c>
      <c r="K159" s="38">
        <v>4515.4833333333345</v>
      </c>
      <c r="L159" s="38">
        <v>4571.4166666666688</v>
      </c>
      <c r="M159" s="28">
        <v>4459.55</v>
      </c>
      <c r="N159" s="28">
        <v>4359.7</v>
      </c>
      <c r="O159" s="39">
        <v>1236550</v>
      </c>
      <c r="P159" s="40">
        <v>4.8679133273968535E-2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45014</v>
      </c>
      <c r="E160" s="37">
        <v>224.05</v>
      </c>
      <c r="F160" s="37">
        <v>223.33333333333334</v>
      </c>
      <c r="G160" s="38">
        <v>221.61666666666667</v>
      </c>
      <c r="H160" s="38">
        <v>219.18333333333334</v>
      </c>
      <c r="I160" s="38">
        <v>217.46666666666667</v>
      </c>
      <c r="J160" s="38">
        <v>225.76666666666668</v>
      </c>
      <c r="K160" s="38">
        <v>227.48333333333332</v>
      </c>
      <c r="L160" s="38">
        <v>229.91666666666669</v>
      </c>
      <c r="M160" s="28">
        <v>225.05</v>
      </c>
      <c r="N160" s="28">
        <v>220.9</v>
      </c>
      <c r="O160" s="39">
        <v>13623000</v>
      </c>
      <c r="P160" s="40">
        <v>-2.5745548165629694E-2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45014</v>
      </c>
      <c r="E161" s="37">
        <v>147.05000000000001</v>
      </c>
      <c r="F161" s="37">
        <v>147.36666666666667</v>
      </c>
      <c r="G161" s="38">
        <v>145.33333333333334</v>
      </c>
      <c r="H161" s="38">
        <v>143.61666666666667</v>
      </c>
      <c r="I161" s="38">
        <v>141.58333333333334</v>
      </c>
      <c r="J161" s="38">
        <v>149.08333333333334</v>
      </c>
      <c r="K161" s="38">
        <v>151.11666666666665</v>
      </c>
      <c r="L161" s="38">
        <v>152.83333333333334</v>
      </c>
      <c r="M161" s="28">
        <v>149.4</v>
      </c>
      <c r="N161" s="28">
        <v>145.65</v>
      </c>
      <c r="O161" s="39">
        <v>60431400</v>
      </c>
      <c r="P161" s="40">
        <v>-3.676252594129855E-2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45014</v>
      </c>
      <c r="E162" s="37">
        <v>2327.4</v>
      </c>
      <c r="F162" s="37">
        <v>2331.65</v>
      </c>
      <c r="G162" s="38">
        <v>2312.5500000000002</v>
      </c>
      <c r="H162" s="38">
        <v>2297.7000000000003</v>
      </c>
      <c r="I162" s="38">
        <v>2278.6000000000004</v>
      </c>
      <c r="J162" s="38">
        <v>2346.5</v>
      </c>
      <c r="K162" s="38">
        <v>2365.5999999999995</v>
      </c>
      <c r="L162" s="38">
        <v>2380.4499999999998</v>
      </c>
      <c r="M162" s="28">
        <v>2350.75</v>
      </c>
      <c r="N162" s="28">
        <v>2316.8000000000002</v>
      </c>
      <c r="O162" s="39">
        <v>2574250</v>
      </c>
      <c r="P162" s="40">
        <v>-2.2312951006456513E-2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45014</v>
      </c>
      <c r="E163" s="37">
        <v>2906.95</v>
      </c>
      <c r="F163" s="37">
        <v>2911</v>
      </c>
      <c r="G163" s="38">
        <v>2867.15</v>
      </c>
      <c r="H163" s="38">
        <v>2827.35</v>
      </c>
      <c r="I163" s="38">
        <v>2783.5</v>
      </c>
      <c r="J163" s="38">
        <v>2950.8</v>
      </c>
      <c r="K163" s="38">
        <v>2994.6500000000005</v>
      </c>
      <c r="L163" s="38">
        <v>3034.4500000000003</v>
      </c>
      <c r="M163" s="28">
        <v>2954.85</v>
      </c>
      <c r="N163" s="28">
        <v>2871.2</v>
      </c>
      <c r="O163" s="39">
        <v>2305250</v>
      </c>
      <c r="P163" s="40">
        <v>1.8895027624309391E-2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45014</v>
      </c>
      <c r="E164" s="37">
        <v>45.05</v>
      </c>
      <c r="F164" s="37">
        <v>45.15</v>
      </c>
      <c r="G164" s="38">
        <v>44.4</v>
      </c>
      <c r="H164" s="38">
        <v>43.75</v>
      </c>
      <c r="I164" s="38">
        <v>43</v>
      </c>
      <c r="J164" s="38">
        <v>45.8</v>
      </c>
      <c r="K164" s="38">
        <v>46.55</v>
      </c>
      <c r="L164" s="38">
        <v>47.199999999999996</v>
      </c>
      <c r="M164" s="28">
        <v>45.9</v>
      </c>
      <c r="N164" s="28">
        <v>44.5</v>
      </c>
      <c r="O164" s="39">
        <v>249472000</v>
      </c>
      <c r="P164" s="40">
        <v>2.565451914221813E-2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45014</v>
      </c>
      <c r="E165" s="37">
        <v>2800.85</v>
      </c>
      <c r="F165" s="37">
        <v>2792.2166666666667</v>
      </c>
      <c r="G165" s="38">
        <v>2771.0833333333335</v>
      </c>
      <c r="H165" s="38">
        <v>2741.3166666666666</v>
      </c>
      <c r="I165" s="38">
        <v>2720.1833333333334</v>
      </c>
      <c r="J165" s="38">
        <v>2821.9833333333336</v>
      </c>
      <c r="K165" s="38">
        <v>2843.1166666666668</v>
      </c>
      <c r="L165" s="38">
        <v>2872.8833333333337</v>
      </c>
      <c r="M165" s="28">
        <v>2813.35</v>
      </c>
      <c r="N165" s="28">
        <v>2762.45</v>
      </c>
      <c r="O165" s="39">
        <v>1404000</v>
      </c>
      <c r="P165" s="40">
        <v>-2.1534601714405185E-2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45014</v>
      </c>
      <c r="E166" s="37">
        <v>221.8</v>
      </c>
      <c r="F166" s="37">
        <v>220.96666666666667</v>
      </c>
      <c r="G166" s="38">
        <v>219.73333333333335</v>
      </c>
      <c r="H166" s="38">
        <v>217.66666666666669</v>
      </c>
      <c r="I166" s="38">
        <v>216.43333333333337</v>
      </c>
      <c r="J166" s="38">
        <v>223.03333333333333</v>
      </c>
      <c r="K166" s="38">
        <v>224.26666666666662</v>
      </c>
      <c r="L166" s="38">
        <v>226.33333333333331</v>
      </c>
      <c r="M166" s="28">
        <v>222.2</v>
      </c>
      <c r="N166" s="28">
        <v>218.9</v>
      </c>
      <c r="O166" s="39">
        <v>29667600</v>
      </c>
      <c r="P166" s="40">
        <v>-6.0774425164543976E-2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45014</v>
      </c>
      <c r="E167" s="37">
        <v>1494.7</v>
      </c>
      <c r="F167" s="37">
        <v>1495.0833333333333</v>
      </c>
      <c r="G167" s="38">
        <v>1472.8166666666666</v>
      </c>
      <c r="H167" s="38">
        <v>1450.9333333333334</v>
      </c>
      <c r="I167" s="38">
        <v>1428.6666666666667</v>
      </c>
      <c r="J167" s="38">
        <v>1516.9666666666665</v>
      </c>
      <c r="K167" s="38">
        <v>1539.2333333333333</v>
      </c>
      <c r="L167" s="38">
        <v>1561.1166666666663</v>
      </c>
      <c r="M167" s="28">
        <v>1517.35</v>
      </c>
      <c r="N167" s="28">
        <v>1473.2</v>
      </c>
      <c r="O167" s="39">
        <v>2551890</v>
      </c>
      <c r="P167" s="40">
        <v>-2.8810408921933085E-2</v>
      </c>
    </row>
    <row r="168" spans="1:16" ht="12.75" customHeight="1">
      <c r="A168" s="28">
        <v>158</v>
      </c>
      <c r="B168" s="29" t="s">
        <v>44</v>
      </c>
      <c r="C168" s="30" t="s">
        <v>448</v>
      </c>
      <c r="D168" s="31">
        <v>45014</v>
      </c>
      <c r="E168" s="37">
        <v>144.65</v>
      </c>
      <c r="F168" s="37">
        <v>145.35</v>
      </c>
      <c r="G168" s="38">
        <v>143.04999999999998</v>
      </c>
      <c r="H168" s="38">
        <v>141.44999999999999</v>
      </c>
      <c r="I168" s="38">
        <v>139.14999999999998</v>
      </c>
      <c r="J168" s="38">
        <v>146.94999999999999</v>
      </c>
      <c r="K168" s="38">
        <v>149.25</v>
      </c>
      <c r="L168" s="38">
        <v>150.85</v>
      </c>
      <c r="M168" s="28">
        <v>147.65</v>
      </c>
      <c r="N168" s="28">
        <v>143.75</v>
      </c>
      <c r="O168" s="39">
        <v>13156500</v>
      </c>
      <c r="P168" s="40">
        <v>-4.2048929663608563E-2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45014</v>
      </c>
      <c r="E169" s="37">
        <v>741.8</v>
      </c>
      <c r="F169" s="37">
        <v>741.25</v>
      </c>
      <c r="G169" s="38">
        <v>737.05</v>
      </c>
      <c r="H169" s="38">
        <v>732.3</v>
      </c>
      <c r="I169" s="38">
        <v>728.09999999999991</v>
      </c>
      <c r="J169" s="38">
        <v>746</v>
      </c>
      <c r="K169" s="38">
        <v>750.2</v>
      </c>
      <c r="L169" s="38">
        <v>754.95</v>
      </c>
      <c r="M169" s="28">
        <v>745.45</v>
      </c>
      <c r="N169" s="28">
        <v>736.5</v>
      </c>
      <c r="O169" s="39">
        <v>3443350</v>
      </c>
      <c r="P169" s="40">
        <v>4.8666839244110797E-2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45014</v>
      </c>
      <c r="E170" s="37">
        <v>135.69999999999999</v>
      </c>
      <c r="F170" s="37">
        <v>135.51666666666665</v>
      </c>
      <c r="G170" s="38">
        <v>133.5333333333333</v>
      </c>
      <c r="H170" s="38">
        <v>131.36666666666665</v>
      </c>
      <c r="I170" s="38">
        <v>129.3833333333333</v>
      </c>
      <c r="J170" s="38">
        <v>137.68333333333331</v>
      </c>
      <c r="K170" s="38">
        <v>139.66666666666666</v>
      </c>
      <c r="L170" s="38">
        <v>141.83333333333331</v>
      </c>
      <c r="M170" s="28">
        <v>137.5</v>
      </c>
      <c r="N170" s="28">
        <v>133.35</v>
      </c>
      <c r="O170" s="39">
        <v>37130000</v>
      </c>
      <c r="P170" s="40">
        <v>-1.2368666046016757E-2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45014</v>
      </c>
      <c r="E171" s="37">
        <v>114.4</v>
      </c>
      <c r="F171" s="37">
        <v>114.48333333333333</v>
      </c>
      <c r="G171" s="38">
        <v>113.36666666666667</v>
      </c>
      <c r="H171" s="38">
        <v>112.33333333333334</v>
      </c>
      <c r="I171" s="38">
        <v>111.21666666666668</v>
      </c>
      <c r="J171" s="38">
        <v>115.51666666666667</v>
      </c>
      <c r="K171" s="38">
        <v>116.63333333333331</v>
      </c>
      <c r="L171" s="38">
        <v>117.66666666666666</v>
      </c>
      <c r="M171" s="28">
        <v>115.6</v>
      </c>
      <c r="N171" s="28">
        <v>113.45</v>
      </c>
      <c r="O171" s="39">
        <v>58512000</v>
      </c>
      <c r="P171" s="40">
        <v>-5.662324261576164E-2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45014</v>
      </c>
      <c r="E172" s="37">
        <v>2246.25</v>
      </c>
      <c r="F172" s="37">
        <v>2248.35</v>
      </c>
      <c r="G172" s="38">
        <v>2237.8999999999996</v>
      </c>
      <c r="H172" s="38">
        <v>2229.5499999999997</v>
      </c>
      <c r="I172" s="38">
        <v>2219.0999999999995</v>
      </c>
      <c r="J172" s="38">
        <v>2256.6999999999998</v>
      </c>
      <c r="K172" s="38">
        <v>2267.1499999999996</v>
      </c>
      <c r="L172" s="38">
        <v>2275.5</v>
      </c>
      <c r="M172" s="28">
        <v>2258.8000000000002</v>
      </c>
      <c r="N172" s="28">
        <v>2240</v>
      </c>
      <c r="O172" s="39">
        <v>44075000</v>
      </c>
      <c r="P172" s="40">
        <v>-2.4986450464002479E-2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45014</v>
      </c>
      <c r="E173" s="37">
        <v>80.95</v>
      </c>
      <c r="F173" s="37">
        <v>81.216666666666683</v>
      </c>
      <c r="G173" s="38">
        <v>80.53333333333336</v>
      </c>
      <c r="H173" s="38">
        <v>80.116666666666674</v>
      </c>
      <c r="I173" s="38">
        <v>79.433333333333351</v>
      </c>
      <c r="J173" s="38">
        <v>81.633333333333368</v>
      </c>
      <c r="K173" s="38">
        <v>82.316666666666677</v>
      </c>
      <c r="L173" s="38">
        <v>82.733333333333377</v>
      </c>
      <c r="M173" s="28">
        <v>81.900000000000006</v>
      </c>
      <c r="N173" s="28">
        <v>80.8</v>
      </c>
      <c r="O173" s="39">
        <v>113096000</v>
      </c>
      <c r="P173" s="40">
        <v>2.624113475177305E-3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45014</v>
      </c>
      <c r="E174" s="37">
        <v>709.25</v>
      </c>
      <c r="F174" s="37">
        <v>713.41666666666663</v>
      </c>
      <c r="G174" s="38">
        <v>702.88333333333321</v>
      </c>
      <c r="H174" s="38">
        <v>696.51666666666654</v>
      </c>
      <c r="I174" s="38">
        <v>685.98333333333312</v>
      </c>
      <c r="J174" s="38">
        <v>719.7833333333333</v>
      </c>
      <c r="K174" s="38">
        <v>730.31666666666683</v>
      </c>
      <c r="L174" s="38">
        <v>736.68333333333339</v>
      </c>
      <c r="M174" s="28">
        <v>723.95</v>
      </c>
      <c r="N174" s="28">
        <v>707.05</v>
      </c>
      <c r="O174" s="39">
        <v>8546400</v>
      </c>
      <c r="P174" s="40">
        <v>-3.8866396761133605E-2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45014</v>
      </c>
      <c r="E175" s="37">
        <v>1094.05</v>
      </c>
      <c r="F175" s="37">
        <v>1097.3499999999999</v>
      </c>
      <c r="G175" s="38">
        <v>1087.5499999999997</v>
      </c>
      <c r="H175" s="38">
        <v>1081.0499999999997</v>
      </c>
      <c r="I175" s="38">
        <v>1071.2499999999995</v>
      </c>
      <c r="J175" s="38">
        <v>1103.8499999999999</v>
      </c>
      <c r="K175" s="38">
        <v>1113.6500000000001</v>
      </c>
      <c r="L175" s="38">
        <v>1120.1500000000001</v>
      </c>
      <c r="M175" s="28">
        <v>1107.1500000000001</v>
      </c>
      <c r="N175" s="28">
        <v>1090.8499999999999</v>
      </c>
      <c r="O175" s="39">
        <v>6108000</v>
      </c>
      <c r="P175" s="40">
        <v>-1.6425120772946861E-2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45014</v>
      </c>
      <c r="E176" s="37">
        <v>508.55</v>
      </c>
      <c r="F176" s="37">
        <v>508.51666666666671</v>
      </c>
      <c r="G176" s="38">
        <v>504.88333333333344</v>
      </c>
      <c r="H176" s="38">
        <v>501.21666666666675</v>
      </c>
      <c r="I176" s="38">
        <v>497.58333333333348</v>
      </c>
      <c r="J176" s="38">
        <v>512.18333333333339</v>
      </c>
      <c r="K176" s="38">
        <v>515.81666666666672</v>
      </c>
      <c r="L176" s="38">
        <v>519.48333333333335</v>
      </c>
      <c r="M176" s="28">
        <v>512.15</v>
      </c>
      <c r="N176" s="28">
        <v>504.85</v>
      </c>
      <c r="O176" s="39">
        <v>89779500</v>
      </c>
      <c r="P176" s="40">
        <v>-1.12335420349231E-2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45014</v>
      </c>
      <c r="E177" s="37">
        <v>25217.95</v>
      </c>
      <c r="F177" s="37">
        <v>25338.433333333334</v>
      </c>
      <c r="G177" s="38">
        <v>25039.51666666667</v>
      </c>
      <c r="H177" s="38">
        <v>24861.083333333336</v>
      </c>
      <c r="I177" s="38">
        <v>24562.166666666672</v>
      </c>
      <c r="J177" s="38">
        <v>25516.866666666669</v>
      </c>
      <c r="K177" s="38">
        <v>25815.783333333333</v>
      </c>
      <c r="L177" s="38">
        <v>25994.216666666667</v>
      </c>
      <c r="M177" s="28">
        <v>25637.35</v>
      </c>
      <c r="N177" s="28">
        <v>25160</v>
      </c>
      <c r="O177" s="39">
        <v>337700</v>
      </c>
      <c r="P177" s="40">
        <v>-3.4660187236475383E-2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45014</v>
      </c>
      <c r="E178" s="37">
        <v>3277.1</v>
      </c>
      <c r="F178" s="37">
        <v>3283.7166666666672</v>
      </c>
      <c r="G178" s="38">
        <v>3257.4333333333343</v>
      </c>
      <c r="H178" s="38">
        <v>3237.7666666666673</v>
      </c>
      <c r="I178" s="38">
        <v>3211.4833333333345</v>
      </c>
      <c r="J178" s="38">
        <v>3303.3833333333341</v>
      </c>
      <c r="K178" s="38">
        <v>3329.666666666667</v>
      </c>
      <c r="L178" s="38">
        <v>3349.3333333333339</v>
      </c>
      <c r="M178" s="28">
        <v>3310</v>
      </c>
      <c r="N178" s="28">
        <v>3264.05</v>
      </c>
      <c r="O178" s="39">
        <v>1799325</v>
      </c>
      <c r="P178" s="40">
        <v>-1.8746250749850028E-2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45014</v>
      </c>
      <c r="E179" s="37">
        <v>2380.35</v>
      </c>
      <c r="F179" s="37">
        <v>2380.9666666666667</v>
      </c>
      <c r="G179" s="38">
        <v>2363.6833333333334</v>
      </c>
      <c r="H179" s="38">
        <v>2347.0166666666669</v>
      </c>
      <c r="I179" s="38">
        <v>2329.7333333333336</v>
      </c>
      <c r="J179" s="38">
        <v>2397.6333333333332</v>
      </c>
      <c r="K179" s="38">
        <v>2414.916666666667</v>
      </c>
      <c r="L179" s="38">
        <v>2431.583333333333</v>
      </c>
      <c r="M179" s="28">
        <v>2398.25</v>
      </c>
      <c r="N179" s="28">
        <v>2364.3000000000002</v>
      </c>
      <c r="O179" s="39">
        <v>3189375</v>
      </c>
      <c r="P179" s="40">
        <v>-6.6820276497695855E-2</v>
      </c>
    </row>
    <row r="180" spans="1:16" ht="12.75" customHeight="1">
      <c r="A180" s="28">
        <v>170</v>
      </c>
      <c r="B180" s="29" t="s">
        <v>63</v>
      </c>
      <c r="C180" s="30" t="s">
        <v>866</v>
      </c>
      <c r="D180" s="31">
        <v>45014</v>
      </c>
      <c r="E180" s="37">
        <v>1226.45</v>
      </c>
      <c r="F180" s="37">
        <v>1221.1333333333334</v>
      </c>
      <c r="G180" s="38">
        <v>1211.916666666667</v>
      </c>
      <c r="H180" s="38">
        <v>1197.3833333333334</v>
      </c>
      <c r="I180" s="38">
        <v>1188.166666666667</v>
      </c>
      <c r="J180" s="38">
        <v>1235.666666666667</v>
      </c>
      <c r="K180" s="38">
        <v>1244.8833333333337</v>
      </c>
      <c r="L180" s="38">
        <v>1259.416666666667</v>
      </c>
      <c r="M180" s="28">
        <v>1230.3499999999999</v>
      </c>
      <c r="N180" s="28">
        <v>1206.5999999999999</v>
      </c>
      <c r="O180" s="39">
        <v>4038600</v>
      </c>
      <c r="P180" s="40">
        <v>-2.250943944234679E-2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45014</v>
      </c>
      <c r="E181" s="37">
        <v>985.9</v>
      </c>
      <c r="F181" s="37">
        <v>983.9666666666667</v>
      </c>
      <c r="G181" s="38">
        <v>980.43333333333339</v>
      </c>
      <c r="H181" s="38">
        <v>974.9666666666667</v>
      </c>
      <c r="I181" s="38">
        <v>971.43333333333339</v>
      </c>
      <c r="J181" s="38">
        <v>989.43333333333339</v>
      </c>
      <c r="K181" s="38">
        <v>992.9666666666667</v>
      </c>
      <c r="L181" s="38">
        <v>998.43333333333339</v>
      </c>
      <c r="M181" s="28">
        <v>987.5</v>
      </c>
      <c r="N181" s="28">
        <v>978.5</v>
      </c>
      <c r="O181" s="39">
        <v>18177600</v>
      </c>
      <c r="P181" s="40">
        <v>-9.685945814349807E-2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45014</v>
      </c>
      <c r="E182" s="37">
        <v>399.25</v>
      </c>
      <c r="F182" s="37">
        <v>402.16666666666669</v>
      </c>
      <c r="G182" s="38">
        <v>391.93333333333339</v>
      </c>
      <c r="H182" s="38">
        <v>384.61666666666673</v>
      </c>
      <c r="I182" s="38">
        <v>374.38333333333344</v>
      </c>
      <c r="J182" s="38">
        <v>409.48333333333335</v>
      </c>
      <c r="K182" s="38">
        <v>419.71666666666658</v>
      </c>
      <c r="L182" s="38">
        <v>427.0333333333333</v>
      </c>
      <c r="M182" s="28">
        <v>412.4</v>
      </c>
      <c r="N182" s="28">
        <v>394.85</v>
      </c>
      <c r="O182" s="39">
        <v>9457500</v>
      </c>
      <c r="P182" s="40">
        <v>0.10381652661064426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45014</v>
      </c>
      <c r="E183" s="37">
        <v>578.6</v>
      </c>
      <c r="F183" s="37">
        <v>579.38333333333333</v>
      </c>
      <c r="G183" s="38">
        <v>575.76666666666665</v>
      </c>
      <c r="H183" s="38">
        <v>572.93333333333328</v>
      </c>
      <c r="I183" s="38">
        <v>569.31666666666661</v>
      </c>
      <c r="J183" s="38">
        <v>582.2166666666667</v>
      </c>
      <c r="K183" s="38">
        <v>585.83333333333326</v>
      </c>
      <c r="L183" s="38">
        <v>588.66666666666674</v>
      </c>
      <c r="M183" s="28">
        <v>583</v>
      </c>
      <c r="N183" s="28">
        <v>576.54999999999995</v>
      </c>
      <c r="O183" s="39">
        <v>2534000</v>
      </c>
      <c r="P183" s="40">
        <v>3.6824877250409165E-2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45014</v>
      </c>
      <c r="E184" s="37">
        <v>953.75</v>
      </c>
      <c r="F184" s="37">
        <v>954.9666666666667</v>
      </c>
      <c r="G184" s="38">
        <v>949.98333333333335</v>
      </c>
      <c r="H184" s="38">
        <v>946.2166666666667</v>
      </c>
      <c r="I184" s="38">
        <v>941.23333333333335</v>
      </c>
      <c r="J184" s="38">
        <v>958.73333333333335</v>
      </c>
      <c r="K184" s="38">
        <v>963.7166666666667</v>
      </c>
      <c r="L184" s="38">
        <v>967.48333333333335</v>
      </c>
      <c r="M184" s="28">
        <v>959.95</v>
      </c>
      <c r="N184" s="28">
        <v>951.2</v>
      </c>
      <c r="O184" s="39">
        <v>5087000</v>
      </c>
      <c r="P184" s="40">
        <v>-3.0123927550047665E-2</v>
      </c>
    </row>
    <row r="185" spans="1:16" ht="12.75" customHeight="1">
      <c r="A185" s="28">
        <v>175</v>
      </c>
      <c r="B185" s="29" t="s">
        <v>74</v>
      </c>
      <c r="C185" s="30" t="s">
        <v>485</v>
      </c>
      <c r="D185" s="31">
        <v>45014</v>
      </c>
      <c r="E185" s="37">
        <v>1218.75</v>
      </c>
      <c r="F185" s="37">
        <v>1218.4666666666667</v>
      </c>
      <c r="G185" s="38">
        <v>1212.6333333333334</v>
      </c>
      <c r="H185" s="38">
        <v>1206.5166666666667</v>
      </c>
      <c r="I185" s="38">
        <v>1200.6833333333334</v>
      </c>
      <c r="J185" s="38">
        <v>1224.5833333333335</v>
      </c>
      <c r="K185" s="38">
        <v>1230.4166666666665</v>
      </c>
      <c r="L185" s="38">
        <v>1236.5333333333335</v>
      </c>
      <c r="M185" s="28">
        <v>1224.3</v>
      </c>
      <c r="N185" s="28">
        <v>1212.3499999999999</v>
      </c>
      <c r="O185" s="39">
        <v>2081500</v>
      </c>
      <c r="P185" s="40">
        <v>-4.4526050034427361E-2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45014</v>
      </c>
      <c r="E186" s="37">
        <v>697.45</v>
      </c>
      <c r="F186" s="37">
        <v>698.83333333333337</v>
      </c>
      <c r="G186" s="38">
        <v>695.56666666666672</v>
      </c>
      <c r="H186" s="38">
        <v>693.68333333333339</v>
      </c>
      <c r="I186" s="38">
        <v>690.41666666666674</v>
      </c>
      <c r="J186" s="38">
        <v>700.7166666666667</v>
      </c>
      <c r="K186" s="38">
        <v>703.98333333333335</v>
      </c>
      <c r="L186" s="38">
        <v>705.86666666666667</v>
      </c>
      <c r="M186" s="28">
        <v>702.1</v>
      </c>
      <c r="N186" s="28">
        <v>696.95</v>
      </c>
      <c r="O186" s="39">
        <v>10424700</v>
      </c>
      <c r="P186" s="40">
        <v>-7.284881727802537E-3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45014</v>
      </c>
      <c r="E187" s="37">
        <v>402.6</v>
      </c>
      <c r="F187" s="37">
        <v>406.10000000000008</v>
      </c>
      <c r="G187" s="38">
        <v>397.90000000000015</v>
      </c>
      <c r="H187" s="38">
        <v>393.20000000000005</v>
      </c>
      <c r="I187" s="38">
        <v>385.00000000000011</v>
      </c>
      <c r="J187" s="38">
        <v>410.80000000000018</v>
      </c>
      <c r="K187" s="38">
        <v>419.00000000000011</v>
      </c>
      <c r="L187" s="38">
        <v>423.70000000000022</v>
      </c>
      <c r="M187" s="28">
        <v>414.3</v>
      </c>
      <c r="N187" s="28">
        <v>401.4</v>
      </c>
      <c r="O187" s="39">
        <v>57961875</v>
      </c>
      <c r="P187" s="40">
        <v>-1.1807293311629941E-2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45014</v>
      </c>
      <c r="E188" s="37">
        <v>184.2</v>
      </c>
      <c r="F188" s="37">
        <v>184.7166666666667</v>
      </c>
      <c r="G188" s="38">
        <v>182.03333333333339</v>
      </c>
      <c r="H188" s="38">
        <v>179.8666666666667</v>
      </c>
      <c r="I188" s="38">
        <v>177.18333333333339</v>
      </c>
      <c r="J188" s="38">
        <v>186.88333333333338</v>
      </c>
      <c r="K188" s="38">
        <v>189.56666666666666</v>
      </c>
      <c r="L188" s="38">
        <v>191.73333333333338</v>
      </c>
      <c r="M188" s="28">
        <v>187.4</v>
      </c>
      <c r="N188" s="28">
        <v>182.55</v>
      </c>
      <c r="O188" s="39">
        <v>104145750</v>
      </c>
      <c r="P188" s="40">
        <v>1.1969960318761684E-2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45014</v>
      </c>
      <c r="E189" s="37">
        <v>102.4</v>
      </c>
      <c r="F189" s="37">
        <v>102.64999999999999</v>
      </c>
      <c r="G189" s="38">
        <v>101.99999999999999</v>
      </c>
      <c r="H189" s="38">
        <v>101.6</v>
      </c>
      <c r="I189" s="38">
        <v>100.94999999999999</v>
      </c>
      <c r="J189" s="38">
        <v>103.04999999999998</v>
      </c>
      <c r="K189" s="38">
        <v>103.69999999999999</v>
      </c>
      <c r="L189" s="38">
        <v>104.09999999999998</v>
      </c>
      <c r="M189" s="28">
        <v>103.3</v>
      </c>
      <c r="N189" s="28">
        <v>102.25</v>
      </c>
      <c r="O189" s="39">
        <v>212377000</v>
      </c>
      <c r="P189" s="40">
        <v>-1.2934560327198363E-2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45014</v>
      </c>
      <c r="E190" s="37">
        <v>3117.95</v>
      </c>
      <c r="F190" s="37">
        <v>3126.6833333333329</v>
      </c>
      <c r="G190" s="38">
        <v>3105.266666666666</v>
      </c>
      <c r="H190" s="38">
        <v>3092.583333333333</v>
      </c>
      <c r="I190" s="38">
        <v>3071.1666666666661</v>
      </c>
      <c r="J190" s="38">
        <v>3139.3666666666659</v>
      </c>
      <c r="K190" s="38">
        <v>3160.7833333333328</v>
      </c>
      <c r="L190" s="38">
        <v>3173.4666666666658</v>
      </c>
      <c r="M190" s="28">
        <v>3148.1</v>
      </c>
      <c r="N190" s="28">
        <v>3114</v>
      </c>
      <c r="O190" s="39">
        <v>11432750</v>
      </c>
      <c r="P190" s="40">
        <v>-2.2342606587552188E-2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45014</v>
      </c>
      <c r="E191" s="37">
        <v>1072.1500000000001</v>
      </c>
      <c r="F191" s="37">
        <v>1082.6499999999999</v>
      </c>
      <c r="G191" s="38">
        <v>1057.9999999999998</v>
      </c>
      <c r="H191" s="38">
        <v>1043.8499999999999</v>
      </c>
      <c r="I191" s="38">
        <v>1019.1999999999998</v>
      </c>
      <c r="J191" s="38">
        <v>1096.7999999999997</v>
      </c>
      <c r="K191" s="38">
        <v>1121.4499999999998</v>
      </c>
      <c r="L191" s="38">
        <v>1135.5999999999997</v>
      </c>
      <c r="M191" s="28">
        <v>1107.3</v>
      </c>
      <c r="N191" s="28">
        <v>1068.5</v>
      </c>
      <c r="O191" s="39">
        <v>11487600</v>
      </c>
      <c r="P191" s="40">
        <v>5.7256920733308823E-3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45014</v>
      </c>
      <c r="E192" s="37">
        <v>2500.0500000000002</v>
      </c>
      <c r="F192" s="37">
        <v>2500.6666666666665</v>
      </c>
      <c r="G192" s="38">
        <v>2492.3833333333332</v>
      </c>
      <c r="H192" s="38">
        <v>2484.7166666666667</v>
      </c>
      <c r="I192" s="38">
        <v>2476.4333333333334</v>
      </c>
      <c r="J192" s="38">
        <v>2508.333333333333</v>
      </c>
      <c r="K192" s="38">
        <v>2516.6166666666668</v>
      </c>
      <c r="L192" s="38">
        <v>2524.2833333333328</v>
      </c>
      <c r="M192" s="28">
        <v>2508.9499999999998</v>
      </c>
      <c r="N192" s="28">
        <v>2493</v>
      </c>
      <c r="O192" s="39">
        <v>5737875</v>
      </c>
      <c r="P192" s="40">
        <v>-4.3149271465199174E-2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45014</v>
      </c>
      <c r="E193" s="37">
        <v>1544.7</v>
      </c>
      <c r="F193" s="37">
        <v>1541.45</v>
      </c>
      <c r="G193" s="38">
        <v>1534.2</v>
      </c>
      <c r="H193" s="38">
        <v>1523.7</v>
      </c>
      <c r="I193" s="38">
        <v>1516.45</v>
      </c>
      <c r="J193" s="38">
        <v>1551.95</v>
      </c>
      <c r="K193" s="38">
        <v>1559.2</v>
      </c>
      <c r="L193" s="38">
        <v>1569.7</v>
      </c>
      <c r="M193" s="28">
        <v>1548.7</v>
      </c>
      <c r="N193" s="28">
        <v>1530.95</v>
      </c>
      <c r="O193" s="39">
        <v>1719500</v>
      </c>
      <c r="P193" s="40">
        <v>-1.5459490409390209E-2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45014</v>
      </c>
      <c r="E194" s="37">
        <v>511.85</v>
      </c>
      <c r="F194" s="37">
        <v>504.05</v>
      </c>
      <c r="G194" s="38">
        <v>494.05000000000007</v>
      </c>
      <c r="H194" s="38">
        <v>476.25000000000006</v>
      </c>
      <c r="I194" s="38">
        <v>466.25000000000011</v>
      </c>
      <c r="J194" s="38">
        <v>521.85</v>
      </c>
      <c r="K194" s="38">
        <v>531.84999999999991</v>
      </c>
      <c r="L194" s="38">
        <v>549.65</v>
      </c>
      <c r="M194" s="28">
        <v>514.04999999999995</v>
      </c>
      <c r="N194" s="28">
        <v>486.25</v>
      </c>
      <c r="O194" s="39">
        <v>2209500</v>
      </c>
      <c r="P194" s="40">
        <v>-0.10346926354230067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45014</v>
      </c>
      <c r="E195" s="37">
        <v>1294.8</v>
      </c>
      <c r="F195" s="37">
        <v>1309.2666666666667</v>
      </c>
      <c r="G195" s="38">
        <v>1276.0833333333333</v>
      </c>
      <c r="H195" s="38">
        <v>1257.3666666666666</v>
      </c>
      <c r="I195" s="38">
        <v>1224.1833333333332</v>
      </c>
      <c r="J195" s="38">
        <v>1327.9833333333333</v>
      </c>
      <c r="K195" s="38">
        <v>1361.1666666666667</v>
      </c>
      <c r="L195" s="38">
        <v>1379.8833333333334</v>
      </c>
      <c r="M195" s="28">
        <v>1342.45</v>
      </c>
      <c r="N195" s="28">
        <v>1290.55</v>
      </c>
      <c r="O195" s="39">
        <v>3509200</v>
      </c>
      <c r="P195" s="40">
        <v>-9.110579660630908E-4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45014</v>
      </c>
      <c r="E196" s="37">
        <v>1036.95</v>
      </c>
      <c r="F196" s="37">
        <v>1040.7333333333333</v>
      </c>
      <c r="G196" s="38">
        <v>1029.2166666666667</v>
      </c>
      <c r="H196" s="38">
        <v>1021.4833333333333</v>
      </c>
      <c r="I196" s="38">
        <v>1009.9666666666667</v>
      </c>
      <c r="J196" s="38">
        <v>1048.4666666666667</v>
      </c>
      <c r="K196" s="38">
        <v>1059.9833333333336</v>
      </c>
      <c r="L196" s="38">
        <v>1067.7166666666667</v>
      </c>
      <c r="M196" s="28">
        <v>1052.25</v>
      </c>
      <c r="N196" s="28">
        <v>1033</v>
      </c>
      <c r="O196" s="39">
        <v>5993400</v>
      </c>
      <c r="P196" s="40">
        <v>-7.1064337636975158E-2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45014</v>
      </c>
      <c r="E197" s="37">
        <v>1412.2</v>
      </c>
      <c r="F197" s="37">
        <v>1411.4166666666667</v>
      </c>
      <c r="G197" s="38">
        <v>1402.8833333333334</v>
      </c>
      <c r="H197" s="38">
        <v>1393.5666666666666</v>
      </c>
      <c r="I197" s="38">
        <v>1385.0333333333333</v>
      </c>
      <c r="J197" s="38">
        <v>1420.7333333333336</v>
      </c>
      <c r="K197" s="38">
        <v>1429.2666666666669</v>
      </c>
      <c r="L197" s="38">
        <v>1438.5833333333337</v>
      </c>
      <c r="M197" s="28">
        <v>1419.95</v>
      </c>
      <c r="N197" s="28">
        <v>1402.1</v>
      </c>
      <c r="O197" s="39">
        <v>1259600</v>
      </c>
      <c r="P197" s="40">
        <v>-6.6409724281055446E-2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45014</v>
      </c>
      <c r="E198" s="37">
        <v>7386.8</v>
      </c>
      <c r="F198" s="37">
        <v>7414.0333333333328</v>
      </c>
      <c r="G198" s="38">
        <v>7332.7666666666655</v>
      </c>
      <c r="H198" s="38">
        <v>7278.7333333333327</v>
      </c>
      <c r="I198" s="38">
        <v>7197.4666666666653</v>
      </c>
      <c r="J198" s="38">
        <v>7468.0666666666657</v>
      </c>
      <c r="K198" s="38">
        <v>7549.3333333333321</v>
      </c>
      <c r="L198" s="38">
        <v>7603.3666666666659</v>
      </c>
      <c r="M198" s="28">
        <v>7495.3</v>
      </c>
      <c r="N198" s="28">
        <v>7360</v>
      </c>
      <c r="O198" s="39">
        <v>1858400</v>
      </c>
      <c r="P198" s="40">
        <v>-2.8338387535292272E-2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45014</v>
      </c>
      <c r="E199" s="37">
        <v>714.15</v>
      </c>
      <c r="F199" s="37">
        <v>710.71666666666658</v>
      </c>
      <c r="G199" s="38">
        <v>705.98333333333312</v>
      </c>
      <c r="H199" s="38">
        <v>697.81666666666649</v>
      </c>
      <c r="I199" s="38">
        <v>693.08333333333303</v>
      </c>
      <c r="J199" s="38">
        <v>718.88333333333321</v>
      </c>
      <c r="K199" s="38">
        <v>723.61666666666656</v>
      </c>
      <c r="L199" s="38">
        <v>731.7833333333333</v>
      </c>
      <c r="M199" s="28">
        <v>715.45</v>
      </c>
      <c r="N199" s="28">
        <v>702.55</v>
      </c>
      <c r="O199" s="39">
        <v>14933100</v>
      </c>
      <c r="P199" s="40">
        <v>6.0975609756097561E-4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45014</v>
      </c>
      <c r="E200" s="37">
        <v>273.05</v>
      </c>
      <c r="F200" s="37">
        <v>271.96666666666664</v>
      </c>
      <c r="G200" s="38">
        <v>269.68333333333328</v>
      </c>
      <c r="H200" s="38">
        <v>266.31666666666666</v>
      </c>
      <c r="I200" s="38">
        <v>264.0333333333333</v>
      </c>
      <c r="J200" s="38">
        <v>275.33333333333326</v>
      </c>
      <c r="K200" s="38">
        <v>277.61666666666667</v>
      </c>
      <c r="L200" s="38">
        <v>280.98333333333323</v>
      </c>
      <c r="M200" s="28">
        <v>274.25</v>
      </c>
      <c r="N200" s="28">
        <v>268.60000000000002</v>
      </c>
      <c r="O200" s="39">
        <v>47236000</v>
      </c>
      <c r="P200" s="40">
        <v>3.0363842596632058E-2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45014</v>
      </c>
      <c r="E201" s="37">
        <v>814.35</v>
      </c>
      <c r="F201" s="37">
        <v>817.6</v>
      </c>
      <c r="G201" s="38">
        <v>806.95</v>
      </c>
      <c r="H201" s="38">
        <v>799.55000000000007</v>
      </c>
      <c r="I201" s="38">
        <v>788.90000000000009</v>
      </c>
      <c r="J201" s="38">
        <v>825</v>
      </c>
      <c r="K201" s="38">
        <v>835.64999999999986</v>
      </c>
      <c r="L201" s="38">
        <v>843.05</v>
      </c>
      <c r="M201" s="28">
        <v>828.25</v>
      </c>
      <c r="N201" s="28">
        <v>810.2</v>
      </c>
      <c r="O201" s="39">
        <v>5460600</v>
      </c>
      <c r="P201" s="40">
        <v>-5.3851751741345252E-2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45014</v>
      </c>
      <c r="E202" s="37">
        <v>1323.45</v>
      </c>
      <c r="F202" s="37">
        <v>1322.4333333333334</v>
      </c>
      <c r="G202" s="38">
        <v>1306.2166666666667</v>
      </c>
      <c r="H202" s="38">
        <v>1288.9833333333333</v>
      </c>
      <c r="I202" s="38">
        <v>1272.7666666666667</v>
      </c>
      <c r="J202" s="38">
        <v>1339.6666666666667</v>
      </c>
      <c r="K202" s="38">
        <v>1355.8833333333334</v>
      </c>
      <c r="L202" s="38">
        <v>1373.1166666666668</v>
      </c>
      <c r="M202" s="28">
        <v>1338.65</v>
      </c>
      <c r="N202" s="28">
        <v>1305.2</v>
      </c>
      <c r="O202" s="39">
        <v>1019550</v>
      </c>
      <c r="P202" s="40">
        <v>9.6349266089574712E-2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45014</v>
      </c>
      <c r="E203" s="37">
        <v>357.35</v>
      </c>
      <c r="F203" s="37">
        <v>359.43333333333339</v>
      </c>
      <c r="G203" s="38">
        <v>354.31666666666678</v>
      </c>
      <c r="H203" s="38">
        <v>351.28333333333336</v>
      </c>
      <c r="I203" s="38">
        <v>346.16666666666674</v>
      </c>
      <c r="J203" s="38">
        <v>362.46666666666681</v>
      </c>
      <c r="K203" s="38">
        <v>367.58333333333337</v>
      </c>
      <c r="L203" s="38">
        <v>370.61666666666684</v>
      </c>
      <c r="M203" s="28">
        <v>364.55</v>
      </c>
      <c r="N203" s="28">
        <v>356.4</v>
      </c>
      <c r="O203" s="39">
        <v>38764500</v>
      </c>
      <c r="P203" s="40">
        <v>-1.892476440599413E-3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45014</v>
      </c>
      <c r="E204" s="37">
        <v>209.1</v>
      </c>
      <c r="F204" s="37">
        <v>209.95000000000002</v>
      </c>
      <c r="G204" s="38">
        <v>206.30000000000004</v>
      </c>
      <c r="H204" s="38">
        <v>203.50000000000003</v>
      </c>
      <c r="I204" s="38">
        <v>199.85000000000005</v>
      </c>
      <c r="J204" s="38">
        <v>212.75000000000003</v>
      </c>
      <c r="K204" s="38">
        <v>216.4</v>
      </c>
      <c r="L204" s="38">
        <v>219.20000000000002</v>
      </c>
      <c r="M204" s="28">
        <v>213.6</v>
      </c>
      <c r="N204" s="28">
        <v>207.15</v>
      </c>
      <c r="O204" s="39">
        <v>74310000</v>
      </c>
      <c r="P204" s="40">
        <v>-5.4205982734390687E-3</v>
      </c>
    </row>
    <row r="205" spans="1:16" ht="12.75" customHeight="1">
      <c r="A205" s="28">
        <v>195</v>
      </c>
      <c r="B205" s="29" t="s">
        <v>47</v>
      </c>
      <c r="C205" s="30" t="s">
        <v>797</v>
      </c>
      <c r="D205" s="31">
        <v>45014</v>
      </c>
      <c r="E205" s="37">
        <v>483.95</v>
      </c>
      <c r="F205" s="37">
        <v>483.08333333333331</v>
      </c>
      <c r="G205" s="38">
        <v>480.61666666666662</v>
      </c>
      <c r="H205" s="38">
        <v>477.2833333333333</v>
      </c>
      <c r="I205" s="38">
        <v>474.81666666666661</v>
      </c>
      <c r="J205" s="38">
        <v>486.41666666666663</v>
      </c>
      <c r="K205" s="38">
        <v>488.88333333333333</v>
      </c>
      <c r="L205" s="38">
        <v>492.21666666666664</v>
      </c>
      <c r="M205" s="28">
        <v>485.55</v>
      </c>
      <c r="N205" s="28">
        <v>479.75</v>
      </c>
      <c r="O205" s="39">
        <v>7070400</v>
      </c>
      <c r="P205" s="40">
        <v>9.5091236186070419E-3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H19" sqref="H1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45014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5" t="s">
        <v>16</v>
      </c>
      <c r="B8" s="387"/>
      <c r="C8" s="391" t="s">
        <v>20</v>
      </c>
      <c r="D8" s="391" t="s">
        <v>21</v>
      </c>
      <c r="E8" s="382" t="s">
        <v>22</v>
      </c>
      <c r="F8" s="383"/>
      <c r="G8" s="384"/>
      <c r="H8" s="382" t="s">
        <v>23</v>
      </c>
      <c r="I8" s="383"/>
      <c r="J8" s="384"/>
      <c r="K8" s="23"/>
      <c r="L8" s="50"/>
      <c r="M8" s="50"/>
      <c r="N8" s="1"/>
      <c r="O8" s="1"/>
    </row>
    <row r="9" spans="1:15" ht="36" customHeight="1">
      <c r="A9" s="389"/>
      <c r="B9" s="390"/>
      <c r="C9" s="390"/>
      <c r="D9" s="39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16951.7</v>
      </c>
      <c r="D10" s="259">
        <v>16975.733333333334</v>
      </c>
      <c r="E10" s="259">
        <v>16889.716666666667</v>
      </c>
      <c r="F10" s="259">
        <v>16827.733333333334</v>
      </c>
      <c r="G10" s="259">
        <v>16741.716666666667</v>
      </c>
      <c r="H10" s="259">
        <v>17037.716666666667</v>
      </c>
      <c r="I10" s="259">
        <v>17123.733333333337</v>
      </c>
      <c r="J10" s="259">
        <v>17185.716666666667</v>
      </c>
      <c r="K10" s="259">
        <v>17061.75</v>
      </c>
      <c r="L10" s="259">
        <v>16913.75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39567.9</v>
      </c>
      <c r="D11" s="259">
        <v>39513.066666666673</v>
      </c>
      <c r="E11" s="259">
        <v>39380.933333333349</v>
      </c>
      <c r="F11" s="259">
        <v>39193.966666666674</v>
      </c>
      <c r="G11" s="259">
        <v>39061.83333333335</v>
      </c>
      <c r="H11" s="259">
        <v>39700.033333333347</v>
      </c>
      <c r="I11" s="259">
        <v>39832.166666666664</v>
      </c>
      <c r="J11" s="259">
        <v>40019.133333333346</v>
      </c>
      <c r="K11" s="259">
        <v>39645.199999999997</v>
      </c>
      <c r="L11" s="259">
        <v>39326.1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2834.85</v>
      </c>
      <c r="D12" s="232">
        <v>2837.75</v>
      </c>
      <c r="E12" s="232">
        <v>2824.95</v>
      </c>
      <c r="F12" s="232">
        <v>2815.0499999999997</v>
      </c>
      <c r="G12" s="232">
        <v>2802.2499999999995</v>
      </c>
      <c r="H12" s="232">
        <v>2847.65</v>
      </c>
      <c r="I12" s="232">
        <v>2860.4500000000003</v>
      </c>
      <c r="J12" s="232">
        <v>2870.3500000000004</v>
      </c>
      <c r="K12" s="232">
        <v>2850.55</v>
      </c>
      <c r="L12" s="232">
        <v>2827.85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4981.45</v>
      </c>
      <c r="D13" s="232">
        <v>4993.4000000000005</v>
      </c>
      <c r="E13" s="232">
        <v>4954.0500000000011</v>
      </c>
      <c r="F13" s="232">
        <v>4926.6500000000005</v>
      </c>
      <c r="G13" s="232">
        <v>4887.3000000000011</v>
      </c>
      <c r="H13" s="232">
        <v>5020.8000000000011</v>
      </c>
      <c r="I13" s="232">
        <v>5060.1500000000015</v>
      </c>
      <c r="J13" s="232">
        <v>5087.5500000000011</v>
      </c>
      <c r="K13" s="232">
        <v>5032.75</v>
      </c>
      <c r="L13" s="232">
        <v>4966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27702.75</v>
      </c>
      <c r="D14" s="232">
        <v>27822.733333333334</v>
      </c>
      <c r="E14" s="232">
        <v>27554.716666666667</v>
      </c>
      <c r="F14" s="232">
        <v>27406.683333333334</v>
      </c>
      <c r="G14" s="232">
        <v>27138.666666666668</v>
      </c>
      <c r="H14" s="232">
        <v>27970.766666666666</v>
      </c>
      <c r="I14" s="232">
        <v>28238.783333333336</v>
      </c>
      <c r="J14" s="232">
        <v>28386.816666666666</v>
      </c>
      <c r="K14" s="232">
        <v>28090.75</v>
      </c>
      <c r="L14" s="232">
        <v>27674.7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4377.25</v>
      </c>
      <c r="D15" s="232">
        <v>4383.8499999999995</v>
      </c>
      <c r="E15" s="232">
        <v>4360.1999999999989</v>
      </c>
      <c r="F15" s="232">
        <v>4343.1499999999996</v>
      </c>
      <c r="G15" s="232">
        <v>4319.4999999999991</v>
      </c>
      <c r="H15" s="232">
        <v>4400.8999999999987</v>
      </c>
      <c r="I15" s="232">
        <v>4424.5499999999984</v>
      </c>
      <c r="J15" s="232">
        <v>4441.5999999999985</v>
      </c>
      <c r="K15" s="232">
        <v>4407.5</v>
      </c>
      <c r="L15" s="232">
        <v>4366.8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8231.1</v>
      </c>
      <c r="D16" s="232">
        <v>8236.5500000000011</v>
      </c>
      <c r="E16" s="232">
        <v>8189.1500000000015</v>
      </c>
      <c r="F16" s="232">
        <v>8147.2000000000007</v>
      </c>
      <c r="G16" s="232">
        <v>8099.8000000000011</v>
      </c>
      <c r="H16" s="232">
        <v>8278.5000000000018</v>
      </c>
      <c r="I16" s="232">
        <v>8325.9</v>
      </c>
      <c r="J16" s="232">
        <v>8367.8500000000022</v>
      </c>
      <c r="K16" s="232">
        <v>8283.9500000000007</v>
      </c>
      <c r="L16" s="232">
        <v>8194.6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3338.65</v>
      </c>
      <c r="D17" s="232">
        <v>3342.2166666666667</v>
      </c>
      <c r="E17" s="232">
        <v>3299.4333333333334</v>
      </c>
      <c r="F17" s="232">
        <v>3260.2166666666667</v>
      </c>
      <c r="G17" s="232">
        <v>3217.4333333333334</v>
      </c>
      <c r="H17" s="232">
        <v>3381.4333333333334</v>
      </c>
      <c r="I17" s="232">
        <v>3424.2166666666672</v>
      </c>
      <c r="J17" s="232">
        <v>3463.4333333333334</v>
      </c>
      <c r="K17" s="231">
        <v>3385</v>
      </c>
      <c r="L17" s="231">
        <v>3303</v>
      </c>
      <c r="M17" s="231">
        <v>1.8454299999999999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1613.95</v>
      </c>
      <c r="D18" s="232">
        <v>1634.1666666666667</v>
      </c>
      <c r="E18" s="232">
        <v>1572.3333333333335</v>
      </c>
      <c r="F18" s="232">
        <v>1530.7166666666667</v>
      </c>
      <c r="G18" s="232">
        <v>1468.8833333333334</v>
      </c>
      <c r="H18" s="232">
        <v>1675.7833333333335</v>
      </c>
      <c r="I18" s="232">
        <v>1737.616666666667</v>
      </c>
      <c r="J18" s="232">
        <v>1779.2333333333336</v>
      </c>
      <c r="K18" s="231">
        <v>1696</v>
      </c>
      <c r="L18" s="231">
        <v>1592.55</v>
      </c>
      <c r="M18" s="231">
        <v>10.32882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563.54999999999995</v>
      </c>
      <c r="D19" s="232">
        <v>561.41666666666663</v>
      </c>
      <c r="E19" s="232">
        <v>553.13333333333321</v>
      </c>
      <c r="F19" s="232">
        <v>542.71666666666658</v>
      </c>
      <c r="G19" s="232">
        <v>534.43333333333317</v>
      </c>
      <c r="H19" s="232">
        <v>571.83333333333326</v>
      </c>
      <c r="I19" s="232">
        <v>580.11666666666679</v>
      </c>
      <c r="J19" s="232">
        <v>590.5333333333333</v>
      </c>
      <c r="K19" s="231">
        <v>569.70000000000005</v>
      </c>
      <c r="L19" s="231">
        <v>551</v>
      </c>
      <c r="M19" s="231">
        <v>17.638839999999998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21595.05</v>
      </c>
      <c r="D20" s="232">
        <v>21526.766666666666</v>
      </c>
      <c r="E20" s="232">
        <v>21374.833333333332</v>
      </c>
      <c r="F20" s="232">
        <v>21154.616666666665</v>
      </c>
      <c r="G20" s="232">
        <v>21002.683333333331</v>
      </c>
      <c r="H20" s="232">
        <v>21746.983333333334</v>
      </c>
      <c r="I20" s="232">
        <v>21898.916666666668</v>
      </c>
      <c r="J20" s="232">
        <v>22119.133333333335</v>
      </c>
      <c r="K20" s="231">
        <v>21678.7</v>
      </c>
      <c r="L20" s="231">
        <v>21306.55</v>
      </c>
      <c r="M20" s="231">
        <v>0.11054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1600.85</v>
      </c>
      <c r="D21" s="232">
        <v>1635.6166666666668</v>
      </c>
      <c r="E21" s="232">
        <v>1538.2333333333336</v>
      </c>
      <c r="F21" s="232">
        <v>1475.6166666666668</v>
      </c>
      <c r="G21" s="232">
        <v>1378.2333333333336</v>
      </c>
      <c r="H21" s="232">
        <v>1698.2333333333336</v>
      </c>
      <c r="I21" s="232">
        <v>1795.6166666666668</v>
      </c>
      <c r="J21" s="232">
        <v>1858.2333333333336</v>
      </c>
      <c r="K21" s="231">
        <v>1733</v>
      </c>
      <c r="L21" s="231">
        <v>1573</v>
      </c>
      <c r="M21" s="231">
        <v>81.448779999999999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935.65</v>
      </c>
      <c r="D22" s="232">
        <v>941.69999999999993</v>
      </c>
      <c r="E22" s="232">
        <v>929.59999999999991</v>
      </c>
      <c r="F22" s="232">
        <v>923.55</v>
      </c>
      <c r="G22" s="232">
        <v>911.44999999999993</v>
      </c>
      <c r="H22" s="232">
        <v>947.74999999999989</v>
      </c>
      <c r="I22" s="232">
        <v>959.85</v>
      </c>
      <c r="J22" s="232">
        <v>965.89999999999986</v>
      </c>
      <c r="K22" s="231">
        <v>953.8</v>
      </c>
      <c r="L22" s="231">
        <v>935.65</v>
      </c>
      <c r="M22" s="231">
        <v>10.576879999999999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593.4</v>
      </c>
      <c r="D23" s="232">
        <v>597.58333333333326</v>
      </c>
      <c r="E23" s="232">
        <v>567.36666666666656</v>
      </c>
      <c r="F23" s="232">
        <v>541.33333333333326</v>
      </c>
      <c r="G23" s="232">
        <v>511.11666666666656</v>
      </c>
      <c r="H23" s="232">
        <v>623.61666666666656</v>
      </c>
      <c r="I23" s="232">
        <v>653.83333333333326</v>
      </c>
      <c r="J23" s="232">
        <v>679.86666666666656</v>
      </c>
      <c r="K23" s="231">
        <v>627.79999999999995</v>
      </c>
      <c r="L23" s="231">
        <v>571.54999999999995</v>
      </c>
      <c r="M23" s="231">
        <v>198.60622000000001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909.95</v>
      </c>
      <c r="D24" s="232">
        <v>916.28333333333342</v>
      </c>
      <c r="E24" s="232">
        <v>903.61666666666679</v>
      </c>
      <c r="F24" s="232">
        <v>897.28333333333342</v>
      </c>
      <c r="G24" s="232">
        <v>884.61666666666679</v>
      </c>
      <c r="H24" s="232">
        <v>922.61666666666679</v>
      </c>
      <c r="I24" s="232">
        <v>935.28333333333353</v>
      </c>
      <c r="J24" s="232">
        <v>941.61666666666679</v>
      </c>
      <c r="K24" s="231">
        <v>928.95</v>
      </c>
      <c r="L24" s="231">
        <v>909.95</v>
      </c>
      <c r="M24" s="231">
        <v>2.6773099999999999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1015</v>
      </c>
      <c r="D25" s="232">
        <v>1021.1666666666666</v>
      </c>
      <c r="E25" s="232">
        <v>1008.8333333333333</v>
      </c>
      <c r="F25" s="232">
        <v>1002.6666666666666</v>
      </c>
      <c r="G25" s="232">
        <v>990.33333333333326</v>
      </c>
      <c r="H25" s="232">
        <v>1027.3333333333333</v>
      </c>
      <c r="I25" s="232">
        <v>1039.6666666666665</v>
      </c>
      <c r="J25" s="232">
        <v>1045.8333333333333</v>
      </c>
      <c r="K25" s="231">
        <v>1033.5</v>
      </c>
      <c r="L25" s="231">
        <v>1015</v>
      </c>
      <c r="M25" s="231">
        <v>2.6575600000000001</v>
      </c>
      <c r="N25" s="1"/>
      <c r="O25" s="1"/>
    </row>
    <row r="26" spans="1:15" ht="12.75" customHeight="1">
      <c r="A26" s="214">
        <v>17</v>
      </c>
      <c r="B26" s="217" t="s">
        <v>842</v>
      </c>
      <c r="C26" s="231">
        <v>368.15</v>
      </c>
      <c r="D26" s="232">
        <v>374.43333333333334</v>
      </c>
      <c r="E26" s="232">
        <v>361.86666666666667</v>
      </c>
      <c r="F26" s="232">
        <v>355.58333333333331</v>
      </c>
      <c r="G26" s="232">
        <v>343.01666666666665</v>
      </c>
      <c r="H26" s="232">
        <v>380.7166666666667</v>
      </c>
      <c r="I26" s="232">
        <v>393.28333333333342</v>
      </c>
      <c r="J26" s="232">
        <v>399.56666666666672</v>
      </c>
      <c r="K26" s="231">
        <v>387</v>
      </c>
      <c r="L26" s="231">
        <v>368.15</v>
      </c>
      <c r="M26" s="231">
        <v>26.13054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146.80000000000001</v>
      </c>
      <c r="D27" s="232">
        <v>146.5</v>
      </c>
      <c r="E27" s="232">
        <v>143.9</v>
      </c>
      <c r="F27" s="232">
        <v>141</v>
      </c>
      <c r="G27" s="232">
        <v>138.4</v>
      </c>
      <c r="H27" s="232">
        <v>149.4</v>
      </c>
      <c r="I27" s="232">
        <v>152.00000000000003</v>
      </c>
      <c r="J27" s="232">
        <v>154.9</v>
      </c>
      <c r="K27" s="231">
        <v>149.1</v>
      </c>
      <c r="L27" s="231">
        <v>143.6</v>
      </c>
      <c r="M27" s="231">
        <v>80.322789999999998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208.6</v>
      </c>
      <c r="D28" s="232">
        <v>208.35</v>
      </c>
      <c r="E28" s="232">
        <v>206.45</v>
      </c>
      <c r="F28" s="232">
        <v>204.29999999999998</v>
      </c>
      <c r="G28" s="232">
        <v>202.39999999999998</v>
      </c>
      <c r="H28" s="232">
        <v>210.5</v>
      </c>
      <c r="I28" s="232">
        <v>212.40000000000003</v>
      </c>
      <c r="J28" s="232">
        <v>214.55</v>
      </c>
      <c r="K28" s="231">
        <v>210.25</v>
      </c>
      <c r="L28" s="231">
        <v>206.2</v>
      </c>
      <c r="M28" s="231">
        <v>10.99009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3240.8</v>
      </c>
      <c r="D29" s="232">
        <v>3234.1000000000004</v>
      </c>
      <c r="E29" s="232">
        <v>3208.3000000000006</v>
      </c>
      <c r="F29" s="232">
        <v>3175.8</v>
      </c>
      <c r="G29" s="232">
        <v>3150.0000000000005</v>
      </c>
      <c r="H29" s="232">
        <v>3266.6000000000008</v>
      </c>
      <c r="I29" s="232">
        <v>3292.4</v>
      </c>
      <c r="J29" s="232">
        <v>3324.900000000001</v>
      </c>
      <c r="K29" s="231">
        <v>3259.9</v>
      </c>
      <c r="L29" s="231">
        <v>3201.6</v>
      </c>
      <c r="M29" s="231">
        <v>0.56411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358.95</v>
      </c>
      <c r="D30" s="232">
        <v>362.29999999999995</v>
      </c>
      <c r="E30" s="232">
        <v>350.94999999999993</v>
      </c>
      <c r="F30" s="232">
        <v>342.95</v>
      </c>
      <c r="G30" s="232">
        <v>331.59999999999997</v>
      </c>
      <c r="H30" s="232">
        <v>370.2999999999999</v>
      </c>
      <c r="I30" s="232">
        <v>381.64999999999992</v>
      </c>
      <c r="J30" s="232">
        <v>389.64999999999986</v>
      </c>
      <c r="K30" s="231">
        <v>373.65</v>
      </c>
      <c r="L30" s="231">
        <v>354.3</v>
      </c>
      <c r="M30" s="231">
        <v>156.88793999999999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4333.6000000000004</v>
      </c>
      <c r="D31" s="232">
        <v>4307.3833333333341</v>
      </c>
      <c r="E31" s="232">
        <v>4271.2666666666682</v>
      </c>
      <c r="F31" s="232">
        <v>4208.9333333333343</v>
      </c>
      <c r="G31" s="232">
        <v>4172.8166666666684</v>
      </c>
      <c r="H31" s="232">
        <v>4369.7166666666681</v>
      </c>
      <c r="I31" s="232">
        <v>4405.8333333333348</v>
      </c>
      <c r="J31" s="232">
        <v>4468.1666666666679</v>
      </c>
      <c r="K31" s="231">
        <v>4343.5</v>
      </c>
      <c r="L31" s="231">
        <v>4245.05</v>
      </c>
      <c r="M31" s="231">
        <v>3.43628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134.65</v>
      </c>
      <c r="D32" s="232">
        <v>134.36666666666667</v>
      </c>
      <c r="E32" s="232">
        <v>133.38333333333335</v>
      </c>
      <c r="F32" s="232">
        <v>132.11666666666667</v>
      </c>
      <c r="G32" s="232">
        <v>131.13333333333335</v>
      </c>
      <c r="H32" s="232">
        <v>135.63333333333335</v>
      </c>
      <c r="I32" s="232">
        <v>136.6166666666667</v>
      </c>
      <c r="J32" s="232">
        <v>137.88333333333335</v>
      </c>
      <c r="K32" s="231">
        <v>135.35</v>
      </c>
      <c r="L32" s="231">
        <v>133.1</v>
      </c>
      <c r="M32" s="231">
        <v>60.703749999999999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2784.45</v>
      </c>
      <c r="D33" s="232">
        <v>2786.6833333333329</v>
      </c>
      <c r="E33" s="232">
        <v>2762.766666666666</v>
      </c>
      <c r="F33" s="232">
        <v>2741.083333333333</v>
      </c>
      <c r="G33" s="232">
        <v>2717.1666666666661</v>
      </c>
      <c r="H33" s="232">
        <v>2808.3666666666659</v>
      </c>
      <c r="I33" s="232">
        <v>2832.2833333333328</v>
      </c>
      <c r="J33" s="232">
        <v>2853.9666666666658</v>
      </c>
      <c r="K33" s="231">
        <v>2810.6</v>
      </c>
      <c r="L33" s="231">
        <v>2765</v>
      </c>
      <c r="M33" s="231">
        <v>5.5858100000000004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1301.3</v>
      </c>
      <c r="D34" s="232">
        <v>1309.8166666666666</v>
      </c>
      <c r="E34" s="232">
        <v>1289.2833333333333</v>
      </c>
      <c r="F34" s="232">
        <v>1277.2666666666667</v>
      </c>
      <c r="G34" s="232">
        <v>1256.7333333333333</v>
      </c>
      <c r="H34" s="232">
        <v>1321.8333333333333</v>
      </c>
      <c r="I34" s="232">
        <v>1342.3666666666666</v>
      </c>
      <c r="J34" s="232">
        <v>1354.3833333333332</v>
      </c>
      <c r="K34" s="231">
        <v>1330.35</v>
      </c>
      <c r="L34" s="231">
        <v>1297.8</v>
      </c>
      <c r="M34" s="231">
        <v>4.3702100000000002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511.45</v>
      </c>
      <c r="D35" s="232">
        <v>507.95</v>
      </c>
      <c r="E35" s="232">
        <v>501.85</v>
      </c>
      <c r="F35" s="232">
        <v>492.25000000000006</v>
      </c>
      <c r="G35" s="232">
        <v>486.15000000000009</v>
      </c>
      <c r="H35" s="232">
        <v>517.54999999999995</v>
      </c>
      <c r="I35" s="232">
        <v>523.65</v>
      </c>
      <c r="J35" s="232">
        <v>533.24999999999989</v>
      </c>
      <c r="K35" s="231">
        <v>514.04999999999995</v>
      </c>
      <c r="L35" s="231">
        <v>498.35</v>
      </c>
      <c r="M35" s="231">
        <v>23.168410000000002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3316.45</v>
      </c>
      <c r="D36" s="232">
        <v>3323.8166666666671</v>
      </c>
      <c r="E36" s="232">
        <v>3292.6333333333341</v>
      </c>
      <c r="F36" s="232">
        <v>3268.8166666666671</v>
      </c>
      <c r="G36" s="232">
        <v>3237.6333333333341</v>
      </c>
      <c r="H36" s="232">
        <v>3347.6333333333341</v>
      </c>
      <c r="I36" s="232">
        <v>3378.8166666666675</v>
      </c>
      <c r="J36" s="232">
        <v>3402.6333333333341</v>
      </c>
      <c r="K36" s="231">
        <v>3355</v>
      </c>
      <c r="L36" s="231">
        <v>3300</v>
      </c>
      <c r="M36" s="231">
        <v>1.5561499999999999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832.45</v>
      </c>
      <c r="D37" s="232">
        <v>831.96666666666658</v>
      </c>
      <c r="E37" s="232">
        <v>826.53333333333319</v>
      </c>
      <c r="F37" s="232">
        <v>820.61666666666656</v>
      </c>
      <c r="G37" s="232">
        <v>815.18333333333317</v>
      </c>
      <c r="H37" s="232">
        <v>837.88333333333321</v>
      </c>
      <c r="I37" s="232">
        <v>843.31666666666661</v>
      </c>
      <c r="J37" s="232">
        <v>849.23333333333323</v>
      </c>
      <c r="K37" s="231">
        <v>837.4</v>
      </c>
      <c r="L37" s="231">
        <v>826.05</v>
      </c>
      <c r="M37" s="231">
        <v>110.02401999999999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3791.6</v>
      </c>
      <c r="D38" s="232">
        <v>3798.3166666666671</v>
      </c>
      <c r="E38" s="232">
        <v>3762.8333333333339</v>
      </c>
      <c r="F38" s="232">
        <v>3734.0666666666671</v>
      </c>
      <c r="G38" s="232">
        <v>3698.5833333333339</v>
      </c>
      <c r="H38" s="232">
        <v>3827.0833333333339</v>
      </c>
      <c r="I38" s="232">
        <v>3862.5666666666666</v>
      </c>
      <c r="J38" s="232">
        <v>3891.3333333333339</v>
      </c>
      <c r="K38" s="231">
        <v>3833.8</v>
      </c>
      <c r="L38" s="231">
        <v>3769.55</v>
      </c>
      <c r="M38" s="231">
        <v>1.444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5534.45</v>
      </c>
      <c r="D39" s="232">
        <v>5560.5166666666664</v>
      </c>
      <c r="E39" s="232">
        <v>5496.6333333333332</v>
      </c>
      <c r="F39" s="232">
        <v>5458.8166666666666</v>
      </c>
      <c r="G39" s="232">
        <v>5394.9333333333334</v>
      </c>
      <c r="H39" s="232">
        <v>5598.333333333333</v>
      </c>
      <c r="I39" s="232">
        <v>5662.2166666666662</v>
      </c>
      <c r="J39" s="232">
        <v>5700.0333333333328</v>
      </c>
      <c r="K39" s="231">
        <v>5624.4</v>
      </c>
      <c r="L39" s="231">
        <v>5522.7</v>
      </c>
      <c r="M39" s="231">
        <v>9.4813600000000005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1223.1500000000001</v>
      </c>
      <c r="D40" s="232">
        <v>1228.6666666666667</v>
      </c>
      <c r="E40" s="232">
        <v>1209.4833333333336</v>
      </c>
      <c r="F40" s="232">
        <v>1195.8166666666668</v>
      </c>
      <c r="G40" s="232">
        <v>1176.6333333333337</v>
      </c>
      <c r="H40" s="232">
        <v>1242.3333333333335</v>
      </c>
      <c r="I40" s="232">
        <v>1261.5166666666664</v>
      </c>
      <c r="J40" s="232">
        <v>1275.1833333333334</v>
      </c>
      <c r="K40" s="231">
        <v>1247.8499999999999</v>
      </c>
      <c r="L40" s="231">
        <v>1215</v>
      </c>
      <c r="M40" s="231">
        <v>15.102460000000001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6061.85</v>
      </c>
      <c r="D41" s="232">
        <v>6060.0166666666664</v>
      </c>
      <c r="E41" s="232">
        <v>6002.0333333333328</v>
      </c>
      <c r="F41" s="232">
        <v>5942.2166666666662</v>
      </c>
      <c r="G41" s="232">
        <v>5884.2333333333327</v>
      </c>
      <c r="H41" s="232">
        <v>6119.833333333333</v>
      </c>
      <c r="I41" s="232">
        <v>6177.8166666666666</v>
      </c>
      <c r="J41" s="232">
        <v>6237.6333333333332</v>
      </c>
      <c r="K41" s="231">
        <v>6118</v>
      </c>
      <c r="L41" s="231">
        <v>6000.2</v>
      </c>
      <c r="M41" s="231">
        <v>0.27051999999999998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1966.8</v>
      </c>
      <c r="D42" s="232">
        <v>1960.6166666666668</v>
      </c>
      <c r="E42" s="232">
        <v>1946.2333333333336</v>
      </c>
      <c r="F42" s="232">
        <v>1925.6666666666667</v>
      </c>
      <c r="G42" s="232">
        <v>1911.2833333333335</v>
      </c>
      <c r="H42" s="232">
        <v>1981.1833333333336</v>
      </c>
      <c r="I42" s="232">
        <v>1995.5666666666668</v>
      </c>
      <c r="J42" s="232">
        <v>2016.1333333333337</v>
      </c>
      <c r="K42" s="231">
        <v>1975</v>
      </c>
      <c r="L42" s="231">
        <v>1940.05</v>
      </c>
      <c r="M42" s="231">
        <v>0.92823999999999995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187.45</v>
      </c>
      <c r="D43" s="232">
        <v>188.46666666666667</v>
      </c>
      <c r="E43" s="232">
        <v>181.13333333333333</v>
      </c>
      <c r="F43" s="232">
        <v>174.81666666666666</v>
      </c>
      <c r="G43" s="232">
        <v>167.48333333333332</v>
      </c>
      <c r="H43" s="232">
        <v>194.78333333333333</v>
      </c>
      <c r="I43" s="232">
        <v>202.11666666666665</v>
      </c>
      <c r="J43" s="232">
        <v>208.43333333333334</v>
      </c>
      <c r="K43" s="231">
        <v>195.8</v>
      </c>
      <c r="L43" s="231">
        <v>182.15</v>
      </c>
      <c r="M43" s="231">
        <v>263.39803000000001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160.75</v>
      </c>
      <c r="D44" s="232">
        <v>160.43333333333334</v>
      </c>
      <c r="E44" s="232">
        <v>159.06666666666666</v>
      </c>
      <c r="F44" s="232">
        <v>157.38333333333333</v>
      </c>
      <c r="G44" s="232">
        <v>156.01666666666665</v>
      </c>
      <c r="H44" s="232">
        <v>162.11666666666667</v>
      </c>
      <c r="I44" s="232">
        <v>163.48333333333335</v>
      </c>
      <c r="J44" s="232">
        <v>165.16666666666669</v>
      </c>
      <c r="K44" s="231">
        <v>161.80000000000001</v>
      </c>
      <c r="L44" s="231">
        <v>158.75</v>
      </c>
      <c r="M44" s="231">
        <v>310.49605000000003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71.55</v>
      </c>
      <c r="D45" s="232">
        <v>71.166666666666671</v>
      </c>
      <c r="E45" s="232">
        <v>69.533333333333346</v>
      </c>
      <c r="F45" s="232">
        <v>67.51666666666668</v>
      </c>
      <c r="G45" s="232">
        <v>65.883333333333354</v>
      </c>
      <c r="H45" s="232">
        <v>73.183333333333337</v>
      </c>
      <c r="I45" s="232">
        <v>74.816666666666663</v>
      </c>
      <c r="J45" s="232">
        <v>76.833333333333329</v>
      </c>
      <c r="K45" s="231">
        <v>72.8</v>
      </c>
      <c r="L45" s="231">
        <v>69.150000000000006</v>
      </c>
      <c r="M45" s="231">
        <v>126.32993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1394.65</v>
      </c>
      <c r="D46" s="232">
        <v>1396.2666666666667</v>
      </c>
      <c r="E46" s="232">
        <v>1384.7833333333333</v>
      </c>
      <c r="F46" s="232">
        <v>1374.9166666666667</v>
      </c>
      <c r="G46" s="232">
        <v>1363.4333333333334</v>
      </c>
      <c r="H46" s="232">
        <v>1406.1333333333332</v>
      </c>
      <c r="I46" s="232">
        <v>1417.6166666666663</v>
      </c>
      <c r="J46" s="232">
        <v>1427.4833333333331</v>
      </c>
      <c r="K46" s="231">
        <v>1407.75</v>
      </c>
      <c r="L46" s="231">
        <v>1386.4</v>
      </c>
      <c r="M46" s="231">
        <v>2.8124400000000001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574</v>
      </c>
      <c r="D47" s="232">
        <v>571.65</v>
      </c>
      <c r="E47" s="232">
        <v>567.54999999999995</v>
      </c>
      <c r="F47" s="232">
        <v>561.1</v>
      </c>
      <c r="G47" s="232">
        <v>557</v>
      </c>
      <c r="H47" s="232">
        <v>578.09999999999991</v>
      </c>
      <c r="I47" s="232">
        <v>582.20000000000005</v>
      </c>
      <c r="J47" s="232">
        <v>588.64999999999986</v>
      </c>
      <c r="K47" s="231">
        <v>575.75</v>
      </c>
      <c r="L47" s="231">
        <v>565.20000000000005</v>
      </c>
      <c r="M47" s="231">
        <v>4.3258599999999996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90.3</v>
      </c>
      <c r="D48" s="232">
        <v>90.933333333333337</v>
      </c>
      <c r="E48" s="232">
        <v>89.366666666666674</v>
      </c>
      <c r="F48" s="232">
        <v>88.433333333333337</v>
      </c>
      <c r="G48" s="232">
        <v>86.866666666666674</v>
      </c>
      <c r="H48" s="232">
        <v>91.866666666666674</v>
      </c>
      <c r="I48" s="232">
        <v>93.433333333333337</v>
      </c>
      <c r="J48" s="232">
        <v>94.366666666666674</v>
      </c>
      <c r="K48" s="231">
        <v>92.5</v>
      </c>
      <c r="L48" s="231">
        <v>90</v>
      </c>
      <c r="M48" s="231">
        <v>149.99850000000001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750.2</v>
      </c>
      <c r="D49" s="232">
        <v>752.65</v>
      </c>
      <c r="E49" s="232">
        <v>745.3</v>
      </c>
      <c r="F49" s="232">
        <v>740.4</v>
      </c>
      <c r="G49" s="232">
        <v>733.05</v>
      </c>
      <c r="H49" s="232">
        <v>757.55</v>
      </c>
      <c r="I49" s="232">
        <v>764.90000000000009</v>
      </c>
      <c r="J49" s="232">
        <v>769.8</v>
      </c>
      <c r="K49" s="231">
        <v>760</v>
      </c>
      <c r="L49" s="231">
        <v>747.75</v>
      </c>
      <c r="M49" s="231">
        <v>6.0795500000000002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70.099999999999994</v>
      </c>
      <c r="D50" s="232">
        <v>70.38333333333334</v>
      </c>
      <c r="E50" s="232">
        <v>69.316666666666677</v>
      </c>
      <c r="F50" s="232">
        <v>68.533333333333331</v>
      </c>
      <c r="G50" s="232">
        <v>67.466666666666669</v>
      </c>
      <c r="H50" s="232">
        <v>71.166666666666686</v>
      </c>
      <c r="I50" s="232">
        <v>72.233333333333348</v>
      </c>
      <c r="J50" s="232">
        <v>73.016666666666694</v>
      </c>
      <c r="K50" s="231">
        <v>71.45</v>
      </c>
      <c r="L50" s="231">
        <v>69.599999999999994</v>
      </c>
      <c r="M50" s="231">
        <v>87.417060000000006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339.85</v>
      </c>
      <c r="D51" s="232">
        <v>339.36666666666667</v>
      </c>
      <c r="E51" s="232">
        <v>335.83333333333337</v>
      </c>
      <c r="F51" s="232">
        <v>331.81666666666672</v>
      </c>
      <c r="G51" s="232">
        <v>328.28333333333342</v>
      </c>
      <c r="H51" s="232">
        <v>343.38333333333333</v>
      </c>
      <c r="I51" s="232">
        <v>346.91666666666663</v>
      </c>
      <c r="J51" s="232">
        <v>350.93333333333328</v>
      </c>
      <c r="K51" s="231">
        <v>342.9</v>
      </c>
      <c r="L51" s="231">
        <v>335.35</v>
      </c>
      <c r="M51" s="231">
        <v>34.27158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748.45</v>
      </c>
      <c r="D52" s="232">
        <v>752.28333333333342</v>
      </c>
      <c r="E52" s="232">
        <v>738.96666666666681</v>
      </c>
      <c r="F52" s="232">
        <v>729.48333333333335</v>
      </c>
      <c r="G52" s="232">
        <v>716.16666666666674</v>
      </c>
      <c r="H52" s="232">
        <v>761.76666666666688</v>
      </c>
      <c r="I52" s="232">
        <v>775.08333333333348</v>
      </c>
      <c r="J52" s="232">
        <v>784.56666666666695</v>
      </c>
      <c r="K52" s="231">
        <v>765.6</v>
      </c>
      <c r="L52" s="231">
        <v>742.8</v>
      </c>
      <c r="M52" s="231">
        <v>41.667230000000004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202.5</v>
      </c>
      <c r="D53" s="232">
        <v>202.85</v>
      </c>
      <c r="E53" s="232">
        <v>198.89999999999998</v>
      </c>
      <c r="F53" s="232">
        <v>195.29999999999998</v>
      </c>
      <c r="G53" s="232">
        <v>191.34999999999997</v>
      </c>
      <c r="H53" s="232">
        <v>206.45</v>
      </c>
      <c r="I53" s="232">
        <v>210.39999999999998</v>
      </c>
      <c r="J53" s="232">
        <v>214</v>
      </c>
      <c r="K53" s="231">
        <v>206.8</v>
      </c>
      <c r="L53" s="231">
        <v>199.25</v>
      </c>
      <c r="M53" s="231">
        <v>42.602559999999997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18532.2</v>
      </c>
      <c r="D54" s="232">
        <v>18516</v>
      </c>
      <c r="E54" s="232">
        <v>18382</v>
      </c>
      <c r="F54" s="232">
        <v>18231.8</v>
      </c>
      <c r="G54" s="232">
        <v>18097.8</v>
      </c>
      <c r="H54" s="232">
        <v>18666.2</v>
      </c>
      <c r="I54" s="232">
        <v>18800.2</v>
      </c>
      <c r="J54" s="232">
        <v>18950.400000000001</v>
      </c>
      <c r="K54" s="231">
        <v>18650</v>
      </c>
      <c r="L54" s="231">
        <v>18365.8</v>
      </c>
      <c r="M54" s="231">
        <v>0.40504000000000001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4200</v>
      </c>
      <c r="D55" s="232">
        <v>4194.166666666667</v>
      </c>
      <c r="E55" s="232">
        <v>4158.8333333333339</v>
      </c>
      <c r="F55" s="232">
        <v>4117.666666666667</v>
      </c>
      <c r="G55" s="232">
        <v>4082.3333333333339</v>
      </c>
      <c r="H55" s="232">
        <v>4235.3333333333339</v>
      </c>
      <c r="I55" s="232">
        <v>4270.6666666666679</v>
      </c>
      <c r="J55" s="232">
        <v>4311.8333333333339</v>
      </c>
      <c r="K55" s="231">
        <v>4229.5</v>
      </c>
      <c r="L55" s="231">
        <v>4153</v>
      </c>
      <c r="M55" s="231">
        <v>2.2455400000000001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275.14999999999998</v>
      </c>
      <c r="D56" s="232">
        <v>276.59999999999997</v>
      </c>
      <c r="E56" s="232">
        <v>271.29999999999995</v>
      </c>
      <c r="F56" s="232">
        <v>267.45</v>
      </c>
      <c r="G56" s="232">
        <v>262.14999999999998</v>
      </c>
      <c r="H56" s="232">
        <v>280.44999999999993</v>
      </c>
      <c r="I56" s="232">
        <v>285.75</v>
      </c>
      <c r="J56" s="232">
        <v>289.59999999999991</v>
      </c>
      <c r="K56" s="231">
        <v>281.89999999999998</v>
      </c>
      <c r="L56" s="231">
        <v>272.75</v>
      </c>
      <c r="M56" s="231">
        <v>52.612119999999997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732.15</v>
      </c>
      <c r="D57" s="232">
        <v>729</v>
      </c>
      <c r="E57" s="232">
        <v>721</v>
      </c>
      <c r="F57" s="232">
        <v>709.85</v>
      </c>
      <c r="G57" s="232">
        <v>701.85</v>
      </c>
      <c r="H57" s="232">
        <v>740.15</v>
      </c>
      <c r="I57" s="232">
        <v>748.15</v>
      </c>
      <c r="J57" s="232">
        <v>759.3</v>
      </c>
      <c r="K57" s="231">
        <v>737</v>
      </c>
      <c r="L57" s="231">
        <v>717.85</v>
      </c>
      <c r="M57" s="231">
        <v>14.11125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889.5</v>
      </c>
      <c r="D58" s="232">
        <v>890.05000000000007</v>
      </c>
      <c r="E58" s="232">
        <v>885.85000000000014</v>
      </c>
      <c r="F58" s="232">
        <v>882.2</v>
      </c>
      <c r="G58" s="232">
        <v>878.00000000000011</v>
      </c>
      <c r="H58" s="232">
        <v>893.70000000000016</v>
      </c>
      <c r="I58" s="232">
        <v>897.9000000000002</v>
      </c>
      <c r="J58" s="232">
        <v>901.55000000000018</v>
      </c>
      <c r="K58" s="231">
        <v>894.25</v>
      </c>
      <c r="L58" s="231">
        <v>886.4</v>
      </c>
      <c r="M58" s="231">
        <v>36.230170000000001</v>
      </c>
      <c r="N58" s="1"/>
      <c r="O58" s="1"/>
    </row>
    <row r="59" spans="1:15" ht="12.75" customHeight="1">
      <c r="A59" s="214">
        <v>50</v>
      </c>
      <c r="B59" s="217" t="s">
        <v>802</v>
      </c>
      <c r="C59" s="231">
        <v>1254.3499999999999</v>
      </c>
      <c r="D59" s="232">
        <v>1275.1666666666667</v>
      </c>
      <c r="E59" s="232">
        <v>1230.4333333333334</v>
      </c>
      <c r="F59" s="232">
        <v>1206.5166666666667</v>
      </c>
      <c r="G59" s="232">
        <v>1161.7833333333333</v>
      </c>
      <c r="H59" s="232">
        <v>1299.0833333333335</v>
      </c>
      <c r="I59" s="232">
        <v>1343.8166666666666</v>
      </c>
      <c r="J59" s="232">
        <v>1367.7333333333336</v>
      </c>
      <c r="K59" s="231">
        <v>1319.9</v>
      </c>
      <c r="L59" s="231">
        <v>1251.25</v>
      </c>
      <c r="M59" s="231">
        <v>0.93462999999999996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208.9</v>
      </c>
      <c r="D60" s="232">
        <v>209.5333333333333</v>
      </c>
      <c r="E60" s="232">
        <v>207.81666666666661</v>
      </c>
      <c r="F60" s="232">
        <v>206.73333333333329</v>
      </c>
      <c r="G60" s="232">
        <v>205.01666666666659</v>
      </c>
      <c r="H60" s="232">
        <v>210.61666666666662</v>
      </c>
      <c r="I60" s="232">
        <v>212.33333333333331</v>
      </c>
      <c r="J60" s="232">
        <v>213.41666666666663</v>
      </c>
      <c r="K60" s="231">
        <v>211.25</v>
      </c>
      <c r="L60" s="231">
        <v>208.45</v>
      </c>
      <c r="M60" s="231">
        <v>61.57526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3598.05</v>
      </c>
      <c r="D61" s="232">
        <v>3611.5833333333335</v>
      </c>
      <c r="E61" s="232">
        <v>3566.4666666666672</v>
      </c>
      <c r="F61" s="232">
        <v>3534.8833333333337</v>
      </c>
      <c r="G61" s="232">
        <v>3489.7666666666673</v>
      </c>
      <c r="H61" s="232">
        <v>3643.166666666667</v>
      </c>
      <c r="I61" s="232">
        <v>3688.2833333333328</v>
      </c>
      <c r="J61" s="232">
        <v>3719.8666666666668</v>
      </c>
      <c r="K61" s="231">
        <v>3656.7</v>
      </c>
      <c r="L61" s="231">
        <v>3580</v>
      </c>
      <c r="M61" s="231">
        <v>2.22037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1497.95</v>
      </c>
      <c r="D62" s="232">
        <v>1499.1666666666667</v>
      </c>
      <c r="E62" s="232">
        <v>1492.2833333333335</v>
      </c>
      <c r="F62" s="232">
        <v>1486.6166666666668</v>
      </c>
      <c r="G62" s="232">
        <v>1479.7333333333336</v>
      </c>
      <c r="H62" s="232">
        <v>1504.8333333333335</v>
      </c>
      <c r="I62" s="232">
        <v>1511.7166666666667</v>
      </c>
      <c r="J62" s="232">
        <v>1517.3833333333334</v>
      </c>
      <c r="K62" s="231">
        <v>1506.05</v>
      </c>
      <c r="L62" s="231">
        <v>1493.5</v>
      </c>
      <c r="M62" s="231">
        <v>1.5238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563.25</v>
      </c>
      <c r="D63" s="232">
        <v>568.4</v>
      </c>
      <c r="E63" s="232">
        <v>554.84999999999991</v>
      </c>
      <c r="F63" s="232">
        <v>546.44999999999993</v>
      </c>
      <c r="G63" s="232">
        <v>532.89999999999986</v>
      </c>
      <c r="H63" s="232">
        <v>576.79999999999995</v>
      </c>
      <c r="I63" s="232">
        <v>590.34999999999991</v>
      </c>
      <c r="J63" s="232">
        <v>598.75</v>
      </c>
      <c r="K63" s="231">
        <v>581.95000000000005</v>
      </c>
      <c r="L63" s="231">
        <v>560</v>
      </c>
      <c r="M63" s="231">
        <v>9.9791100000000004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868.25</v>
      </c>
      <c r="D64" s="232">
        <v>871.4</v>
      </c>
      <c r="E64" s="232">
        <v>861.84999999999991</v>
      </c>
      <c r="F64" s="232">
        <v>855.44999999999993</v>
      </c>
      <c r="G64" s="232">
        <v>845.89999999999986</v>
      </c>
      <c r="H64" s="232">
        <v>877.8</v>
      </c>
      <c r="I64" s="232">
        <v>887.34999999999991</v>
      </c>
      <c r="J64" s="232">
        <v>893.75</v>
      </c>
      <c r="K64" s="231">
        <v>880.95</v>
      </c>
      <c r="L64" s="231">
        <v>865</v>
      </c>
      <c r="M64" s="231">
        <v>2.1371699999999998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295.05</v>
      </c>
      <c r="D65" s="232">
        <v>293.31666666666666</v>
      </c>
      <c r="E65" s="232">
        <v>289.73333333333335</v>
      </c>
      <c r="F65" s="232">
        <v>284.41666666666669</v>
      </c>
      <c r="G65" s="232">
        <v>280.83333333333337</v>
      </c>
      <c r="H65" s="232">
        <v>298.63333333333333</v>
      </c>
      <c r="I65" s="232">
        <v>302.2166666666667</v>
      </c>
      <c r="J65" s="232">
        <v>307.5333333333333</v>
      </c>
      <c r="K65" s="231">
        <v>296.89999999999998</v>
      </c>
      <c r="L65" s="231">
        <v>288</v>
      </c>
      <c r="M65" s="231">
        <v>21.34478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1612.25</v>
      </c>
      <c r="D66" s="232">
        <v>1602.75</v>
      </c>
      <c r="E66" s="232">
        <v>1589.75</v>
      </c>
      <c r="F66" s="232">
        <v>1567.25</v>
      </c>
      <c r="G66" s="232">
        <v>1554.25</v>
      </c>
      <c r="H66" s="232">
        <v>1625.25</v>
      </c>
      <c r="I66" s="232">
        <v>1638.25</v>
      </c>
      <c r="J66" s="232">
        <v>1660.75</v>
      </c>
      <c r="K66" s="231">
        <v>1615.75</v>
      </c>
      <c r="L66" s="231">
        <v>1580.25</v>
      </c>
      <c r="M66" s="231">
        <v>3.00231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348.65</v>
      </c>
      <c r="D67" s="232">
        <v>349.7</v>
      </c>
      <c r="E67" s="232">
        <v>346.2</v>
      </c>
      <c r="F67" s="232">
        <v>343.75</v>
      </c>
      <c r="G67" s="232">
        <v>340.25</v>
      </c>
      <c r="H67" s="232">
        <v>352.15</v>
      </c>
      <c r="I67" s="232">
        <v>355.65</v>
      </c>
      <c r="J67" s="232">
        <v>358.09999999999997</v>
      </c>
      <c r="K67" s="231">
        <v>353.2</v>
      </c>
      <c r="L67" s="231">
        <v>347.25</v>
      </c>
      <c r="M67" s="231">
        <v>31.657150000000001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533.79999999999995</v>
      </c>
      <c r="D68" s="232">
        <v>536.18333333333328</v>
      </c>
      <c r="E68" s="232">
        <v>529.61666666666656</v>
      </c>
      <c r="F68" s="232">
        <v>525.43333333333328</v>
      </c>
      <c r="G68" s="232">
        <v>518.86666666666656</v>
      </c>
      <c r="H68" s="232">
        <v>540.36666666666656</v>
      </c>
      <c r="I68" s="232">
        <v>546.93333333333339</v>
      </c>
      <c r="J68" s="232">
        <v>551.11666666666656</v>
      </c>
      <c r="K68" s="231">
        <v>542.75</v>
      </c>
      <c r="L68" s="231">
        <v>532</v>
      </c>
      <c r="M68" s="231">
        <v>11.73081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1844.4</v>
      </c>
      <c r="D69" s="232">
        <v>1851.5999999999997</v>
      </c>
      <c r="E69" s="232">
        <v>1820.3999999999994</v>
      </c>
      <c r="F69" s="232">
        <v>1796.3999999999996</v>
      </c>
      <c r="G69" s="232">
        <v>1765.1999999999994</v>
      </c>
      <c r="H69" s="232">
        <v>1875.5999999999995</v>
      </c>
      <c r="I69" s="232">
        <v>1906.7999999999997</v>
      </c>
      <c r="J69" s="232">
        <v>1930.7999999999995</v>
      </c>
      <c r="K69" s="231">
        <v>1882.8</v>
      </c>
      <c r="L69" s="231">
        <v>1827.6</v>
      </c>
      <c r="M69" s="231">
        <v>2.4441899999999999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1798.2</v>
      </c>
      <c r="D70" s="232">
        <v>1796.6166666666668</v>
      </c>
      <c r="E70" s="232">
        <v>1786.1333333333337</v>
      </c>
      <c r="F70" s="232">
        <v>1774.0666666666668</v>
      </c>
      <c r="G70" s="232">
        <v>1763.5833333333337</v>
      </c>
      <c r="H70" s="232">
        <v>1808.6833333333336</v>
      </c>
      <c r="I70" s="232">
        <v>1819.1666666666667</v>
      </c>
      <c r="J70" s="232">
        <v>1831.2333333333336</v>
      </c>
      <c r="K70" s="231">
        <v>1807.1</v>
      </c>
      <c r="L70" s="231">
        <v>1784.55</v>
      </c>
      <c r="M70" s="231">
        <v>2.72018</v>
      </c>
      <c r="N70" s="1"/>
      <c r="O70" s="1"/>
    </row>
    <row r="71" spans="1:15" ht="12.75" customHeight="1">
      <c r="A71" s="214">
        <v>62</v>
      </c>
      <c r="B71" s="217" t="s">
        <v>843</v>
      </c>
      <c r="C71" s="231">
        <v>317</v>
      </c>
      <c r="D71" s="232">
        <v>319.53333333333336</v>
      </c>
      <c r="E71" s="232">
        <v>311.56666666666672</v>
      </c>
      <c r="F71" s="232">
        <v>306.13333333333338</v>
      </c>
      <c r="G71" s="232">
        <v>298.16666666666674</v>
      </c>
      <c r="H71" s="232">
        <v>324.9666666666667</v>
      </c>
      <c r="I71" s="232">
        <v>332.93333333333328</v>
      </c>
      <c r="J71" s="232">
        <v>338.36666666666667</v>
      </c>
      <c r="K71" s="231">
        <v>327.5</v>
      </c>
      <c r="L71" s="231">
        <v>314.10000000000002</v>
      </c>
      <c r="M71" s="231">
        <v>4.4457199999999997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2806.45</v>
      </c>
      <c r="D72" s="232">
        <v>2808.3333333333335</v>
      </c>
      <c r="E72" s="232">
        <v>2773.1166666666668</v>
      </c>
      <c r="F72" s="232">
        <v>2739.7833333333333</v>
      </c>
      <c r="G72" s="232">
        <v>2704.5666666666666</v>
      </c>
      <c r="H72" s="232">
        <v>2841.666666666667</v>
      </c>
      <c r="I72" s="232">
        <v>2876.8833333333332</v>
      </c>
      <c r="J72" s="232">
        <v>2910.2166666666672</v>
      </c>
      <c r="K72" s="231">
        <v>2843.55</v>
      </c>
      <c r="L72" s="231">
        <v>2775</v>
      </c>
      <c r="M72" s="231">
        <v>3.5322300000000002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2822.75</v>
      </c>
      <c r="D73" s="232">
        <v>2803.9833333333336</v>
      </c>
      <c r="E73" s="232">
        <v>2772.8166666666671</v>
      </c>
      <c r="F73" s="232">
        <v>2722.8833333333337</v>
      </c>
      <c r="G73" s="232">
        <v>2691.7166666666672</v>
      </c>
      <c r="H73" s="232">
        <v>2853.916666666667</v>
      </c>
      <c r="I73" s="232">
        <v>2885.083333333333</v>
      </c>
      <c r="J73" s="232">
        <v>2935.0166666666669</v>
      </c>
      <c r="K73" s="231">
        <v>2835.15</v>
      </c>
      <c r="L73" s="231">
        <v>2754.05</v>
      </c>
      <c r="M73" s="231">
        <v>2.94448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1810.3</v>
      </c>
      <c r="D74" s="232">
        <v>1815.2666666666667</v>
      </c>
      <c r="E74" s="232">
        <v>1792.3333333333333</v>
      </c>
      <c r="F74" s="232">
        <v>1774.3666666666666</v>
      </c>
      <c r="G74" s="232">
        <v>1751.4333333333332</v>
      </c>
      <c r="H74" s="232">
        <v>1833.2333333333333</v>
      </c>
      <c r="I74" s="232">
        <v>1856.1666666666667</v>
      </c>
      <c r="J74" s="232">
        <v>1874.1333333333334</v>
      </c>
      <c r="K74" s="231">
        <v>1838.2</v>
      </c>
      <c r="L74" s="231">
        <v>1797.3</v>
      </c>
      <c r="M74" s="231">
        <v>1.2130099999999999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4526.8</v>
      </c>
      <c r="D75" s="232">
        <v>4517.9666666666672</v>
      </c>
      <c r="E75" s="232">
        <v>4488.8333333333339</v>
      </c>
      <c r="F75" s="232">
        <v>4450.8666666666668</v>
      </c>
      <c r="G75" s="232">
        <v>4421.7333333333336</v>
      </c>
      <c r="H75" s="232">
        <v>4555.9333333333343</v>
      </c>
      <c r="I75" s="232">
        <v>4585.0666666666675</v>
      </c>
      <c r="J75" s="232">
        <v>4623.0333333333347</v>
      </c>
      <c r="K75" s="231">
        <v>4547.1000000000004</v>
      </c>
      <c r="L75" s="231">
        <v>4480</v>
      </c>
      <c r="M75" s="231">
        <v>3.6693799999999999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2852.4</v>
      </c>
      <c r="D76" s="232">
        <v>2861.0666666666671</v>
      </c>
      <c r="E76" s="232">
        <v>2827.3333333333339</v>
      </c>
      <c r="F76" s="232">
        <v>2802.2666666666669</v>
      </c>
      <c r="G76" s="232">
        <v>2768.5333333333338</v>
      </c>
      <c r="H76" s="232">
        <v>2886.1333333333341</v>
      </c>
      <c r="I76" s="232">
        <v>2919.8666666666668</v>
      </c>
      <c r="J76" s="232">
        <v>2944.9333333333343</v>
      </c>
      <c r="K76" s="231">
        <v>2894.8</v>
      </c>
      <c r="L76" s="231">
        <v>2836</v>
      </c>
      <c r="M76" s="231">
        <v>10.79359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365.4</v>
      </c>
      <c r="D77" s="232">
        <v>362.34999999999997</v>
      </c>
      <c r="E77" s="232">
        <v>353.99999999999994</v>
      </c>
      <c r="F77" s="232">
        <v>342.59999999999997</v>
      </c>
      <c r="G77" s="232">
        <v>334.24999999999994</v>
      </c>
      <c r="H77" s="232">
        <v>373.74999999999994</v>
      </c>
      <c r="I77" s="232">
        <v>382.09999999999997</v>
      </c>
      <c r="J77" s="232">
        <v>393.49999999999994</v>
      </c>
      <c r="K77" s="231">
        <v>370.7</v>
      </c>
      <c r="L77" s="231">
        <v>350.95</v>
      </c>
      <c r="M77" s="231">
        <v>23.99192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1886.25</v>
      </c>
      <c r="D78" s="232">
        <v>1868.3999999999999</v>
      </c>
      <c r="E78" s="232">
        <v>1844.5999999999997</v>
      </c>
      <c r="F78" s="232">
        <v>1802.9499999999998</v>
      </c>
      <c r="G78" s="232">
        <v>1779.1499999999996</v>
      </c>
      <c r="H78" s="232">
        <v>1910.0499999999997</v>
      </c>
      <c r="I78" s="232">
        <v>1933.85</v>
      </c>
      <c r="J78" s="232">
        <v>1975.4999999999998</v>
      </c>
      <c r="K78" s="231">
        <v>1892.2</v>
      </c>
      <c r="L78" s="231">
        <v>1826.75</v>
      </c>
      <c r="M78" s="231">
        <v>1.88771</v>
      </c>
      <c r="N78" s="1"/>
      <c r="O78" s="1"/>
    </row>
    <row r="79" spans="1:15" ht="12.75" customHeight="1">
      <c r="A79" s="214">
        <v>70</v>
      </c>
      <c r="B79" s="217" t="s">
        <v>803</v>
      </c>
      <c r="C79" s="231">
        <v>127.75</v>
      </c>
      <c r="D79" s="232">
        <v>129.61666666666665</v>
      </c>
      <c r="E79" s="232">
        <v>124.33333333333329</v>
      </c>
      <c r="F79" s="232">
        <v>120.91666666666664</v>
      </c>
      <c r="G79" s="232">
        <v>115.63333333333328</v>
      </c>
      <c r="H79" s="232">
        <v>133.0333333333333</v>
      </c>
      <c r="I79" s="232">
        <v>138.31666666666666</v>
      </c>
      <c r="J79" s="232">
        <v>141.73333333333329</v>
      </c>
      <c r="K79" s="231">
        <v>134.9</v>
      </c>
      <c r="L79" s="231">
        <v>126.2</v>
      </c>
      <c r="M79" s="231">
        <v>88.20214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125.7</v>
      </c>
      <c r="D80" s="232">
        <v>125.18333333333334</v>
      </c>
      <c r="E80" s="232">
        <v>124.16666666666667</v>
      </c>
      <c r="F80" s="232">
        <v>122.63333333333334</v>
      </c>
      <c r="G80" s="232">
        <v>121.61666666666667</v>
      </c>
      <c r="H80" s="232">
        <v>126.71666666666667</v>
      </c>
      <c r="I80" s="232">
        <v>127.73333333333332</v>
      </c>
      <c r="J80" s="232">
        <v>129.26666666666665</v>
      </c>
      <c r="K80" s="231">
        <v>126.2</v>
      </c>
      <c r="L80" s="231">
        <v>123.65</v>
      </c>
      <c r="M80" s="231">
        <v>84.919830000000005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259.14999999999998</v>
      </c>
      <c r="D81" s="232">
        <v>259.26666666666665</v>
      </c>
      <c r="E81" s="232">
        <v>255.0333333333333</v>
      </c>
      <c r="F81" s="232">
        <v>250.91666666666666</v>
      </c>
      <c r="G81" s="232">
        <v>246.68333333333331</v>
      </c>
      <c r="H81" s="232">
        <v>263.38333333333333</v>
      </c>
      <c r="I81" s="232">
        <v>267.61666666666667</v>
      </c>
      <c r="J81" s="232">
        <v>271.73333333333329</v>
      </c>
      <c r="K81" s="231">
        <v>263.5</v>
      </c>
      <c r="L81" s="231">
        <v>255.15</v>
      </c>
      <c r="M81" s="231">
        <v>10.43211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104.15</v>
      </c>
      <c r="D82" s="232">
        <v>103.96666666666665</v>
      </c>
      <c r="E82" s="232">
        <v>103.43333333333331</v>
      </c>
      <c r="F82" s="232">
        <v>102.71666666666665</v>
      </c>
      <c r="G82" s="232">
        <v>102.18333333333331</v>
      </c>
      <c r="H82" s="232">
        <v>104.68333333333331</v>
      </c>
      <c r="I82" s="232">
        <v>105.21666666666664</v>
      </c>
      <c r="J82" s="232">
        <v>105.93333333333331</v>
      </c>
      <c r="K82" s="231">
        <v>104.5</v>
      </c>
      <c r="L82" s="231">
        <v>103.25</v>
      </c>
      <c r="M82" s="231">
        <v>78.147149999999996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1254.6500000000001</v>
      </c>
      <c r="D83" s="232">
        <v>1263.8833333333334</v>
      </c>
      <c r="E83" s="232">
        <v>1235.7666666666669</v>
      </c>
      <c r="F83" s="232">
        <v>1216.8833333333334</v>
      </c>
      <c r="G83" s="232">
        <v>1188.7666666666669</v>
      </c>
      <c r="H83" s="232">
        <v>1282.7666666666669</v>
      </c>
      <c r="I83" s="232">
        <v>1310.8833333333332</v>
      </c>
      <c r="J83" s="232">
        <v>1329.7666666666669</v>
      </c>
      <c r="K83" s="231">
        <v>1292</v>
      </c>
      <c r="L83" s="231">
        <v>1245</v>
      </c>
      <c r="M83" s="231">
        <v>3.0230299999999999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958.6</v>
      </c>
      <c r="D84" s="232">
        <v>958.26666666666677</v>
      </c>
      <c r="E84" s="232">
        <v>952.63333333333355</v>
      </c>
      <c r="F84" s="232">
        <v>946.66666666666674</v>
      </c>
      <c r="G84" s="232">
        <v>941.03333333333353</v>
      </c>
      <c r="H84" s="232">
        <v>964.23333333333358</v>
      </c>
      <c r="I84" s="232">
        <v>969.86666666666679</v>
      </c>
      <c r="J84" s="232">
        <v>975.8333333333336</v>
      </c>
      <c r="K84" s="231">
        <v>963.9</v>
      </c>
      <c r="L84" s="231">
        <v>952.3</v>
      </c>
      <c r="M84" s="231">
        <v>6.9253400000000003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1013.45</v>
      </c>
      <c r="D85" s="232">
        <v>1020.6833333333334</v>
      </c>
      <c r="E85" s="232">
        <v>1001.5666666666668</v>
      </c>
      <c r="F85" s="232">
        <v>989.68333333333339</v>
      </c>
      <c r="G85" s="232">
        <v>970.56666666666683</v>
      </c>
      <c r="H85" s="232">
        <v>1032.5666666666668</v>
      </c>
      <c r="I85" s="232">
        <v>1051.6833333333336</v>
      </c>
      <c r="J85" s="232">
        <v>1063.5666666666668</v>
      </c>
      <c r="K85" s="231">
        <v>1039.8</v>
      </c>
      <c r="L85" s="231">
        <v>1008.8</v>
      </c>
      <c r="M85" s="231">
        <v>6.1259100000000002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1611.1</v>
      </c>
      <c r="D86" s="232">
        <v>1618.1333333333332</v>
      </c>
      <c r="E86" s="232">
        <v>1594.5666666666664</v>
      </c>
      <c r="F86" s="232">
        <v>1578.0333333333331</v>
      </c>
      <c r="G86" s="232">
        <v>1554.4666666666662</v>
      </c>
      <c r="H86" s="232">
        <v>1634.6666666666665</v>
      </c>
      <c r="I86" s="232">
        <v>1658.2333333333331</v>
      </c>
      <c r="J86" s="232">
        <v>1674.7666666666667</v>
      </c>
      <c r="K86" s="231">
        <v>1641.7</v>
      </c>
      <c r="L86" s="231">
        <v>1601.6</v>
      </c>
      <c r="M86" s="231">
        <v>5.8045900000000001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470.35</v>
      </c>
      <c r="D87" s="232">
        <v>473.45000000000005</v>
      </c>
      <c r="E87" s="232">
        <v>464.10000000000008</v>
      </c>
      <c r="F87" s="232">
        <v>457.85</v>
      </c>
      <c r="G87" s="232">
        <v>448.50000000000006</v>
      </c>
      <c r="H87" s="232">
        <v>479.7000000000001</v>
      </c>
      <c r="I87" s="232">
        <v>489.05</v>
      </c>
      <c r="J87" s="232">
        <v>495.30000000000013</v>
      </c>
      <c r="K87" s="231">
        <v>482.8</v>
      </c>
      <c r="L87" s="231">
        <v>467.2</v>
      </c>
      <c r="M87" s="231">
        <v>4.0056799999999999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268.3</v>
      </c>
      <c r="D88" s="232">
        <v>267.98333333333335</v>
      </c>
      <c r="E88" s="232">
        <v>266.26666666666671</v>
      </c>
      <c r="F88" s="232">
        <v>264.23333333333335</v>
      </c>
      <c r="G88" s="232">
        <v>262.51666666666671</v>
      </c>
      <c r="H88" s="232">
        <v>270.01666666666671</v>
      </c>
      <c r="I88" s="232">
        <v>271.73333333333341</v>
      </c>
      <c r="J88" s="232">
        <v>273.76666666666671</v>
      </c>
      <c r="K88" s="231">
        <v>269.7</v>
      </c>
      <c r="L88" s="231">
        <v>265.95</v>
      </c>
      <c r="M88" s="231">
        <v>2.0848599999999999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1041.0999999999999</v>
      </c>
      <c r="D89" s="232">
        <v>1048.0833333333333</v>
      </c>
      <c r="E89" s="232">
        <v>1032.3666666666666</v>
      </c>
      <c r="F89" s="232">
        <v>1023.6333333333332</v>
      </c>
      <c r="G89" s="232">
        <v>1007.9166666666665</v>
      </c>
      <c r="H89" s="232">
        <v>1056.8166666666666</v>
      </c>
      <c r="I89" s="232">
        <v>1072.5333333333333</v>
      </c>
      <c r="J89" s="232">
        <v>1081.2666666666667</v>
      </c>
      <c r="K89" s="231">
        <v>1063.8</v>
      </c>
      <c r="L89" s="231">
        <v>1039.3499999999999</v>
      </c>
      <c r="M89" s="231">
        <v>29.65015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1685.25</v>
      </c>
      <c r="D90" s="232">
        <v>1683.25</v>
      </c>
      <c r="E90" s="232">
        <v>1670.8</v>
      </c>
      <c r="F90" s="232">
        <v>1656.35</v>
      </c>
      <c r="G90" s="232">
        <v>1643.8999999999999</v>
      </c>
      <c r="H90" s="232">
        <v>1697.7</v>
      </c>
      <c r="I90" s="232">
        <v>1710.1499999999999</v>
      </c>
      <c r="J90" s="232">
        <v>1724.6000000000001</v>
      </c>
      <c r="K90" s="231">
        <v>1695.7</v>
      </c>
      <c r="L90" s="231">
        <v>1668.8</v>
      </c>
      <c r="M90" s="231">
        <v>6.1153300000000002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1580.2</v>
      </c>
      <c r="D91" s="232">
        <v>1575.7333333333336</v>
      </c>
      <c r="E91" s="232">
        <v>1568.5666666666671</v>
      </c>
      <c r="F91" s="232">
        <v>1556.9333333333334</v>
      </c>
      <c r="G91" s="232">
        <v>1549.7666666666669</v>
      </c>
      <c r="H91" s="232">
        <v>1587.3666666666672</v>
      </c>
      <c r="I91" s="232">
        <v>1594.5333333333338</v>
      </c>
      <c r="J91" s="232">
        <v>1606.1666666666674</v>
      </c>
      <c r="K91" s="231">
        <v>1582.9</v>
      </c>
      <c r="L91" s="231">
        <v>1564.1</v>
      </c>
      <c r="M91" s="231">
        <v>196.38150999999999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489.7</v>
      </c>
      <c r="D92" s="232">
        <v>491.68333333333339</v>
      </c>
      <c r="E92" s="232">
        <v>484.86666666666679</v>
      </c>
      <c r="F92" s="232">
        <v>480.03333333333342</v>
      </c>
      <c r="G92" s="232">
        <v>473.21666666666681</v>
      </c>
      <c r="H92" s="232">
        <v>496.51666666666677</v>
      </c>
      <c r="I92" s="232">
        <v>503.33333333333337</v>
      </c>
      <c r="J92" s="232">
        <v>508.16666666666674</v>
      </c>
      <c r="K92" s="231">
        <v>498.5</v>
      </c>
      <c r="L92" s="231">
        <v>486.85</v>
      </c>
      <c r="M92" s="231">
        <v>24.941569999999999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1144</v>
      </c>
      <c r="D93" s="232">
        <v>1149.4166666666667</v>
      </c>
      <c r="E93" s="232">
        <v>1126.3833333333334</v>
      </c>
      <c r="F93" s="232">
        <v>1108.7666666666667</v>
      </c>
      <c r="G93" s="232">
        <v>1085.7333333333333</v>
      </c>
      <c r="H93" s="232">
        <v>1167.0333333333335</v>
      </c>
      <c r="I93" s="232">
        <v>1190.0666666666668</v>
      </c>
      <c r="J93" s="232">
        <v>1207.6833333333336</v>
      </c>
      <c r="K93" s="231">
        <v>1172.45</v>
      </c>
      <c r="L93" s="231">
        <v>1131.8</v>
      </c>
      <c r="M93" s="231">
        <v>9.4369899999999998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2249.5</v>
      </c>
      <c r="D94" s="232">
        <v>2268.0333333333333</v>
      </c>
      <c r="E94" s="232">
        <v>2227.4666666666667</v>
      </c>
      <c r="F94" s="232">
        <v>2205.4333333333334</v>
      </c>
      <c r="G94" s="232">
        <v>2164.8666666666668</v>
      </c>
      <c r="H94" s="232">
        <v>2290.0666666666666</v>
      </c>
      <c r="I94" s="232">
        <v>2330.6333333333332</v>
      </c>
      <c r="J94" s="232">
        <v>2352.6666666666665</v>
      </c>
      <c r="K94" s="231">
        <v>2308.6</v>
      </c>
      <c r="L94" s="231">
        <v>2246</v>
      </c>
      <c r="M94" s="231">
        <v>4.5683800000000003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392.9</v>
      </c>
      <c r="D95" s="232">
        <v>394.81666666666666</v>
      </c>
      <c r="E95" s="232">
        <v>389.83333333333331</v>
      </c>
      <c r="F95" s="232">
        <v>386.76666666666665</v>
      </c>
      <c r="G95" s="232">
        <v>381.7833333333333</v>
      </c>
      <c r="H95" s="232">
        <v>397.88333333333333</v>
      </c>
      <c r="I95" s="232">
        <v>402.86666666666667</v>
      </c>
      <c r="J95" s="232">
        <v>405.93333333333334</v>
      </c>
      <c r="K95" s="231">
        <v>399.8</v>
      </c>
      <c r="L95" s="231">
        <v>391.75</v>
      </c>
      <c r="M95" s="231">
        <v>64.242090000000005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2628.45</v>
      </c>
      <c r="D96" s="232">
        <v>2633.3833333333332</v>
      </c>
      <c r="E96" s="232">
        <v>2616.7666666666664</v>
      </c>
      <c r="F96" s="232">
        <v>2605.083333333333</v>
      </c>
      <c r="G96" s="232">
        <v>2588.4666666666662</v>
      </c>
      <c r="H96" s="232">
        <v>2645.0666666666666</v>
      </c>
      <c r="I96" s="232">
        <v>2661.6833333333334</v>
      </c>
      <c r="J96" s="232">
        <v>2673.3666666666668</v>
      </c>
      <c r="K96" s="231">
        <v>2650</v>
      </c>
      <c r="L96" s="231">
        <v>2621.7</v>
      </c>
      <c r="M96" s="231">
        <v>18.590730000000001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234.25</v>
      </c>
      <c r="D97" s="232">
        <v>233.38333333333335</v>
      </c>
      <c r="E97" s="232">
        <v>231.16666666666671</v>
      </c>
      <c r="F97" s="232">
        <v>228.08333333333337</v>
      </c>
      <c r="G97" s="232">
        <v>225.86666666666673</v>
      </c>
      <c r="H97" s="232">
        <v>236.4666666666667</v>
      </c>
      <c r="I97" s="232">
        <v>238.68333333333334</v>
      </c>
      <c r="J97" s="232">
        <v>241.76666666666668</v>
      </c>
      <c r="K97" s="231">
        <v>235.6</v>
      </c>
      <c r="L97" s="231">
        <v>230.3</v>
      </c>
      <c r="M97" s="231">
        <v>19.06841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2482.8000000000002</v>
      </c>
      <c r="D98" s="232">
        <v>2489.4</v>
      </c>
      <c r="E98" s="232">
        <v>2465.3000000000002</v>
      </c>
      <c r="F98" s="232">
        <v>2447.8000000000002</v>
      </c>
      <c r="G98" s="232">
        <v>2423.7000000000003</v>
      </c>
      <c r="H98" s="232">
        <v>2506.9</v>
      </c>
      <c r="I98" s="232">
        <v>2530.9999999999995</v>
      </c>
      <c r="J98" s="232">
        <v>2548.5</v>
      </c>
      <c r="K98" s="231">
        <v>2513.5</v>
      </c>
      <c r="L98" s="231">
        <v>2471.9</v>
      </c>
      <c r="M98" s="231">
        <v>14.12387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328.8</v>
      </c>
      <c r="D99" s="232">
        <v>327.88333333333338</v>
      </c>
      <c r="E99" s="232">
        <v>324.21666666666675</v>
      </c>
      <c r="F99" s="232">
        <v>319.63333333333338</v>
      </c>
      <c r="G99" s="232">
        <v>315.96666666666675</v>
      </c>
      <c r="H99" s="232">
        <v>332.46666666666675</v>
      </c>
      <c r="I99" s="232">
        <v>336.13333333333338</v>
      </c>
      <c r="J99" s="232">
        <v>340.71666666666675</v>
      </c>
      <c r="K99" s="231">
        <v>331.55</v>
      </c>
      <c r="L99" s="231">
        <v>323.3</v>
      </c>
      <c r="M99" s="231">
        <v>19.43385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35678.15</v>
      </c>
      <c r="D100" s="232">
        <v>35542.816666666673</v>
      </c>
      <c r="E100" s="232">
        <v>35261.333333333343</v>
      </c>
      <c r="F100" s="232">
        <v>34844.51666666667</v>
      </c>
      <c r="G100" s="232">
        <v>34563.03333333334</v>
      </c>
      <c r="H100" s="232">
        <v>35959.633333333346</v>
      </c>
      <c r="I100" s="232">
        <v>36241.116666666669</v>
      </c>
      <c r="J100" s="232">
        <v>36657.933333333349</v>
      </c>
      <c r="K100" s="231">
        <v>35824.300000000003</v>
      </c>
      <c r="L100" s="231">
        <v>35126</v>
      </c>
      <c r="M100" s="231">
        <v>6.0740000000000002E-2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2580.15</v>
      </c>
      <c r="D101" s="232">
        <v>2574.75</v>
      </c>
      <c r="E101" s="232">
        <v>2565.5</v>
      </c>
      <c r="F101" s="232">
        <v>2550.85</v>
      </c>
      <c r="G101" s="232">
        <v>2541.6</v>
      </c>
      <c r="H101" s="232">
        <v>2589.4</v>
      </c>
      <c r="I101" s="232">
        <v>2598.65</v>
      </c>
      <c r="J101" s="232">
        <v>2613.3000000000002</v>
      </c>
      <c r="K101" s="231">
        <v>2584</v>
      </c>
      <c r="L101" s="231">
        <v>2560.1</v>
      </c>
      <c r="M101" s="231">
        <v>24.45804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854.75</v>
      </c>
      <c r="D102" s="232">
        <v>853.95000000000016</v>
      </c>
      <c r="E102" s="232">
        <v>849.00000000000034</v>
      </c>
      <c r="F102" s="232">
        <v>843.25000000000023</v>
      </c>
      <c r="G102" s="232">
        <v>838.30000000000041</v>
      </c>
      <c r="H102" s="232">
        <v>859.70000000000027</v>
      </c>
      <c r="I102" s="232">
        <v>864.65000000000009</v>
      </c>
      <c r="J102" s="232">
        <v>870.4000000000002</v>
      </c>
      <c r="K102" s="231">
        <v>858.9</v>
      </c>
      <c r="L102" s="231">
        <v>848.2</v>
      </c>
      <c r="M102" s="231">
        <v>244.69018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1065.3499999999999</v>
      </c>
      <c r="D103" s="232">
        <v>1069.6166666666666</v>
      </c>
      <c r="E103" s="232">
        <v>1056.333333333333</v>
      </c>
      <c r="F103" s="232">
        <v>1047.3166666666664</v>
      </c>
      <c r="G103" s="232">
        <v>1034.0333333333328</v>
      </c>
      <c r="H103" s="232">
        <v>1078.6333333333332</v>
      </c>
      <c r="I103" s="232">
        <v>1091.9166666666665</v>
      </c>
      <c r="J103" s="232">
        <v>1100.9333333333334</v>
      </c>
      <c r="K103" s="231">
        <v>1082.9000000000001</v>
      </c>
      <c r="L103" s="231">
        <v>1060.5999999999999</v>
      </c>
      <c r="M103" s="231">
        <v>3.1921300000000001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421.75</v>
      </c>
      <c r="D104" s="232">
        <v>420.5333333333333</v>
      </c>
      <c r="E104" s="232">
        <v>418.21666666666658</v>
      </c>
      <c r="F104" s="232">
        <v>414.68333333333328</v>
      </c>
      <c r="G104" s="232">
        <v>412.36666666666656</v>
      </c>
      <c r="H104" s="232">
        <v>424.06666666666661</v>
      </c>
      <c r="I104" s="232">
        <v>426.38333333333333</v>
      </c>
      <c r="J104" s="232">
        <v>429.91666666666663</v>
      </c>
      <c r="K104" s="231">
        <v>422.85</v>
      </c>
      <c r="L104" s="231">
        <v>417</v>
      </c>
      <c r="M104" s="231">
        <v>11.80743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422.85</v>
      </c>
      <c r="D105" s="232">
        <v>424.91666666666669</v>
      </c>
      <c r="E105" s="232">
        <v>417.93333333333339</v>
      </c>
      <c r="F105" s="232">
        <v>413.01666666666671</v>
      </c>
      <c r="G105" s="232">
        <v>406.03333333333342</v>
      </c>
      <c r="H105" s="232">
        <v>429.83333333333337</v>
      </c>
      <c r="I105" s="232">
        <v>436.81666666666661</v>
      </c>
      <c r="J105" s="232">
        <v>441.73333333333335</v>
      </c>
      <c r="K105" s="231">
        <v>431.9</v>
      </c>
      <c r="L105" s="231">
        <v>420</v>
      </c>
      <c r="M105" s="231">
        <v>2.0870199999999999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52.75</v>
      </c>
      <c r="D106" s="232">
        <v>52.733333333333327</v>
      </c>
      <c r="E106" s="232">
        <v>52.116666666666653</v>
      </c>
      <c r="F106" s="232">
        <v>51.483333333333327</v>
      </c>
      <c r="G106" s="232">
        <v>50.866666666666653</v>
      </c>
      <c r="H106" s="232">
        <v>53.366666666666653</v>
      </c>
      <c r="I106" s="232">
        <v>53.983333333333327</v>
      </c>
      <c r="J106" s="232">
        <v>54.616666666666653</v>
      </c>
      <c r="K106" s="231">
        <v>53.35</v>
      </c>
      <c r="L106" s="231">
        <v>52.1</v>
      </c>
      <c r="M106" s="231">
        <v>186.91013000000001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379.75</v>
      </c>
      <c r="D107" s="232">
        <v>380.08333333333331</v>
      </c>
      <c r="E107" s="232">
        <v>377.81666666666661</v>
      </c>
      <c r="F107" s="232">
        <v>375.88333333333327</v>
      </c>
      <c r="G107" s="232">
        <v>373.61666666666656</v>
      </c>
      <c r="H107" s="232">
        <v>382.01666666666665</v>
      </c>
      <c r="I107" s="232">
        <v>384.28333333333342</v>
      </c>
      <c r="J107" s="232">
        <v>386.2166666666667</v>
      </c>
      <c r="K107" s="231">
        <v>382.35</v>
      </c>
      <c r="L107" s="231">
        <v>378.15</v>
      </c>
      <c r="M107" s="231">
        <v>91.705349999999996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5011.25</v>
      </c>
      <c r="D108" s="232">
        <v>5014.7833333333328</v>
      </c>
      <c r="E108" s="232">
        <v>4963.0166666666655</v>
      </c>
      <c r="F108" s="232">
        <v>4914.7833333333328</v>
      </c>
      <c r="G108" s="232">
        <v>4863.0166666666655</v>
      </c>
      <c r="H108" s="232">
        <v>5063.0166666666655</v>
      </c>
      <c r="I108" s="232">
        <v>5114.7833333333319</v>
      </c>
      <c r="J108" s="232">
        <v>5163.0166666666655</v>
      </c>
      <c r="K108" s="231">
        <v>5066.55</v>
      </c>
      <c r="L108" s="231">
        <v>4966.55</v>
      </c>
      <c r="M108" s="231">
        <v>0.75787000000000004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280.25</v>
      </c>
      <c r="D109" s="232">
        <v>277.23333333333335</v>
      </c>
      <c r="E109" s="232">
        <v>271.4666666666667</v>
      </c>
      <c r="F109" s="232">
        <v>262.68333333333334</v>
      </c>
      <c r="G109" s="232">
        <v>256.91666666666669</v>
      </c>
      <c r="H109" s="232">
        <v>286.01666666666671</v>
      </c>
      <c r="I109" s="232">
        <v>291.78333333333336</v>
      </c>
      <c r="J109" s="232">
        <v>300.56666666666672</v>
      </c>
      <c r="K109" s="231">
        <v>283</v>
      </c>
      <c r="L109" s="231">
        <v>268.45</v>
      </c>
      <c r="M109" s="231">
        <v>17.502199999999998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127.95</v>
      </c>
      <c r="D110" s="232">
        <v>129.88333333333333</v>
      </c>
      <c r="E110" s="232">
        <v>125.46666666666664</v>
      </c>
      <c r="F110" s="232">
        <v>122.98333333333332</v>
      </c>
      <c r="G110" s="232">
        <v>118.56666666666663</v>
      </c>
      <c r="H110" s="232">
        <v>132.36666666666665</v>
      </c>
      <c r="I110" s="232">
        <v>136.78333333333333</v>
      </c>
      <c r="J110" s="232">
        <v>139.26666666666665</v>
      </c>
      <c r="K110" s="231">
        <v>134.30000000000001</v>
      </c>
      <c r="L110" s="231">
        <v>127.4</v>
      </c>
      <c r="M110" s="231">
        <v>111.74628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312.10000000000002</v>
      </c>
      <c r="D111" s="232">
        <v>309.23333333333335</v>
      </c>
      <c r="E111" s="232">
        <v>304.9666666666667</v>
      </c>
      <c r="F111" s="232">
        <v>297.83333333333337</v>
      </c>
      <c r="G111" s="232">
        <v>293.56666666666672</v>
      </c>
      <c r="H111" s="232">
        <v>316.36666666666667</v>
      </c>
      <c r="I111" s="232">
        <v>320.63333333333333</v>
      </c>
      <c r="J111" s="232">
        <v>327.76666666666665</v>
      </c>
      <c r="K111" s="231">
        <v>313.5</v>
      </c>
      <c r="L111" s="231">
        <v>302.10000000000002</v>
      </c>
      <c r="M111" s="231">
        <v>33.388480000000001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76.900000000000006</v>
      </c>
      <c r="D112" s="232">
        <v>76.683333333333337</v>
      </c>
      <c r="E112" s="232">
        <v>75.966666666666669</v>
      </c>
      <c r="F112" s="232">
        <v>75.033333333333331</v>
      </c>
      <c r="G112" s="232">
        <v>74.316666666666663</v>
      </c>
      <c r="H112" s="232">
        <v>77.616666666666674</v>
      </c>
      <c r="I112" s="232">
        <v>78.333333333333343</v>
      </c>
      <c r="J112" s="232">
        <v>79.26666666666668</v>
      </c>
      <c r="K112" s="231">
        <v>77.400000000000006</v>
      </c>
      <c r="L112" s="231">
        <v>75.75</v>
      </c>
      <c r="M112" s="231">
        <v>74.469880000000003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560.20000000000005</v>
      </c>
      <c r="D113" s="232">
        <v>567.68333333333339</v>
      </c>
      <c r="E113" s="232">
        <v>551.36666666666679</v>
      </c>
      <c r="F113" s="232">
        <v>542.53333333333342</v>
      </c>
      <c r="G113" s="232">
        <v>526.21666666666681</v>
      </c>
      <c r="H113" s="232">
        <v>576.51666666666677</v>
      </c>
      <c r="I113" s="232">
        <v>592.83333333333337</v>
      </c>
      <c r="J113" s="232">
        <v>601.66666666666674</v>
      </c>
      <c r="K113" s="231">
        <v>584</v>
      </c>
      <c r="L113" s="231">
        <v>558.85</v>
      </c>
      <c r="M113" s="231">
        <v>20.250579999999999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436.45</v>
      </c>
      <c r="D114" s="232">
        <v>433.4666666666667</v>
      </c>
      <c r="E114" s="232">
        <v>429.43333333333339</v>
      </c>
      <c r="F114" s="232">
        <v>422.41666666666669</v>
      </c>
      <c r="G114" s="232">
        <v>418.38333333333338</v>
      </c>
      <c r="H114" s="232">
        <v>440.48333333333341</v>
      </c>
      <c r="I114" s="232">
        <v>444.51666666666671</v>
      </c>
      <c r="J114" s="232">
        <v>451.53333333333342</v>
      </c>
      <c r="K114" s="231">
        <v>437.5</v>
      </c>
      <c r="L114" s="231">
        <v>426.45</v>
      </c>
      <c r="M114" s="231">
        <v>12.482530000000001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143.94999999999999</v>
      </c>
      <c r="D115" s="232">
        <v>145.96666666666667</v>
      </c>
      <c r="E115" s="232">
        <v>141.48333333333335</v>
      </c>
      <c r="F115" s="232">
        <v>139.01666666666668</v>
      </c>
      <c r="G115" s="232">
        <v>134.53333333333336</v>
      </c>
      <c r="H115" s="232">
        <v>148.43333333333334</v>
      </c>
      <c r="I115" s="232">
        <v>152.91666666666663</v>
      </c>
      <c r="J115" s="232">
        <v>155.38333333333333</v>
      </c>
      <c r="K115" s="231">
        <v>150.44999999999999</v>
      </c>
      <c r="L115" s="231">
        <v>143.5</v>
      </c>
      <c r="M115" s="231">
        <v>32.417119999999997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1036.1500000000001</v>
      </c>
      <c r="D116" s="232">
        <v>1027.25</v>
      </c>
      <c r="E116" s="232">
        <v>1016.0999999999999</v>
      </c>
      <c r="F116" s="232">
        <v>996.05</v>
      </c>
      <c r="G116" s="232">
        <v>984.89999999999986</v>
      </c>
      <c r="H116" s="232">
        <v>1047.3</v>
      </c>
      <c r="I116" s="232">
        <v>1058.45</v>
      </c>
      <c r="J116" s="232">
        <v>1078.5</v>
      </c>
      <c r="K116" s="231">
        <v>1038.4000000000001</v>
      </c>
      <c r="L116" s="231">
        <v>1007.2</v>
      </c>
      <c r="M116" s="231">
        <v>43.962829999999997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3573.45</v>
      </c>
      <c r="D117" s="232">
        <v>3579.4500000000003</v>
      </c>
      <c r="E117" s="232">
        <v>3548.0000000000005</v>
      </c>
      <c r="F117" s="232">
        <v>3522.55</v>
      </c>
      <c r="G117" s="232">
        <v>3491.1000000000004</v>
      </c>
      <c r="H117" s="232">
        <v>3604.9000000000005</v>
      </c>
      <c r="I117" s="232">
        <v>3636.3500000000004</v>
      </c>
      <c r="J117" s="232">
        <v>3661.8000000000006</v>
      </c>
      <c r="K117" s="231">
        <v>3610.9</v>
      </c>
      <c r="L117" s="231">
        <v>3554</v>
      </c>
      <c r="M117" s="231">
        <v>3.7421099999999998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1377.6</v>
      </c>
      <c r="D118" s="232">
        <v>1383.8166666666666</v>
      </c>
      <c r="E118" s="232">
        <v>1369.6333333333332</v>
      </c>
      <c r="F118" s="232">
        <v>1361.6666666666665</v>
      </c>
      <c r="G118" s="232">
        <v>1347.4833333333331</v>
      </c>
      <c r="H118" s="232">
        <v>1391.7833333333333</v>
      </c>
      <c r="I118" s="232">
        <v>1405.9666666666667</v>
      </c>
      <c r="J118" s="232">
        <v>1413.9333333333334</v>
      </c>
      <c r="K118" s="231">
        <v>1398</v>
      </c>
      <c r="L118" s="231">
        <v>1375.85</v>
      </c>
      <c r="M118" s="231">
        <v>66.333659999999995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1825.2</v>
      </c>
      <c r="D119" s="232">
        <v>1826.45</v>
      </c>
      <c r="E119" s="232">
        <v>1809.4</v>
      </c>
      <c r="F119" s="232">
        <v>1793.6000000000001</v>
      </c>
      <c r="G119" s="232">
        <v>1776.5500000000002</v>
      </c>
      <c r="H119" s="232">
        <v>1842.25</v>
      </c>
      <c r="I119" s="232">
        <v>1859.2999999999997</v>
      </c>
      <c r="J119" s="232">
        <v>1875.1</v>
      </c>
      <c r="K119" s="231">
        <v>1843.5</v>
      </c>
      <c r="L119" s="231">
        <v>1810.65</v>
      </c>
      <c r="M119" s="231">
        <v>7.4637399999999996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791.55</v>
      </c>
      <c r="D120" s="232">
        <v>788.93333333333339</v>
      </c>
      <c r="E120" s="232">
        <v>783.86666666666679</v>
      </c>
      <c r="F120" s="232">
        <v>776.18333333333339</v>
      </c>
      <c r="G120" s="232">
        <v>771.11666666666679</v>
      </c>
      <c r="H120" s="232">
        <v>796.61666666666679</v>
      </c>
      <c r="I120" s="232">
        <v>801.68333333333339</v>
      </c>
      <c r="J120" s="232">
        <v>809.36666666666679</v>
      </c>
      <c r="K120" s="231">
        <v>794</v>
      </c>
      <c r="L120" s="231">
        <v>781.25</v>
      </c>
      <c r="M120" s="231">
        <v>5.1149800000000001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222.3</v>
      </c>
      <c r="D121" s="232">
        <v>224.6</v>
      </c>
      <c r="E121" s="232">
        <v>218.7</v>
      </c>
      <c r="F121" s="232">
        <v>215.1</v>
      </c>
      <c r="G121" s="232">
        <v>209.2</v>
      </c>
      <c r="H121" s="232">
        <v>228.2</v>
      </c>
      <c r="I121" s="232">
        <v>234.10000000000002</v>
      </c>
      <c r="J121" s="232">
        <v>237.7</v>
      </c>
      <c r="K121" s="231">
        <v>230.5</v>
      </c>
      <c r="L121" s="231">
        <v>221</v>
      </c>
      <c r="M121" s="231">
        <v>16.415420000000001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660</v>
      </c>
      <c r="D122" s="232">
        <v>659.63333333333333</v>
      </c>
      <c r="E122" s="232">
        <v>656.31666666666661</v>
      </c>
      <c r="F122" s="232">
        <v>652.63333333333333</v>
      </c>
      <c r="G122" s="232">
        <v>649.31666666666661</v>
      </c>
      <c r="H122" s="232">
        <v>663.31666666666661</v>
      </c>
      <c r="I122" s="232">
        <v>666.63333333333344</v>
      </c>
      <c r="J122" s="232">
        <v>670.31666666666661</v>
      </c>
      <c r="K122" s="231">
        <v>662.95</v>
      </c>
      <c r="L122" s="231">
        <v>655.95</v>
      </c>
      <c r="M122" s="231">
        <v>11.906000000000001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537.54999999999995</v>
      </c>
      <c r="D123" s="232">
        <v>539.33333333333337</v>
      </c>
      <c r="E123" s="232">
        <v>534.06666666666672</v>
      </c>
      <c r="F123" s="232">
        <v>530.58333333333337</v>
      </c>
      <c r="G123" s="232">
        <v>525.31666666666672</v>
      </c>
      <c r="H123" s="232">
        <v>542.81666666666672</v>
      </c>
      <c r="I123" s="232">
        <v>548.08333333333337</v>
      </c>
      <c r="J123" s="232">
        <v>551.56666666666672</v>
      </c>
      <c r="K123" s="231">
        <v>544.6</v>
      </c>
      <c r="L123" s="231">
        <v>535.85</v>
      </c>
      <c r="M123" s="231">
        <v>13.555580000000001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431</v>
      </c>
      <c r="D124" s="232">
        <v>433.65000000000003</v>
      </c>
      <c r="E124" s="232">
        <v>426.35000000000008</v>
      </c>
      <c r="F124" s="232">
        <v>421.70000000000005</v>
      </c>
      <c r="G124" s="232">
        <v>414.40000000000009</v>
      </c>
      <c r="H124" s="232">
        <v>438.30000000000007</v>
      </c>
      <c r="I124" s="232">
        <v>445.6</v>
      </c>
      <c r="J124" s="232">
        <v>450.25000000000006</v>
      </c>
      <c r="K124" s="231">
        <v>440.95</v>
      </c>
      <c r="L124" s="231">
        <v>429</v>
      </c>
      <c r="M124" s="231">
        <v>15.58503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1698.9</v>
      </c>
      <c r="D125" s="232">
        <v>1698.05</v>
      </c>
      <c r="E125" s="232">
        <v>1686.3</v>
      </c>
      <c r="F125" s="232">
        <v>1673.7</v>
      </c>
      <c r="G125" s="232">
        <v>1661.95</v>
      </c>
      <c r="H125" s="232">
        <v>1710.6499999999999</v>
      </c>
      <c r="I125" s="232">
        <v>1722.3999999999999</v>
      </c>
      <c r="J125" s="232">
        <v>1734.9999999999998</v>
      </c>
      <c r="K125" s="231">
        <v>1709.8</v>
      </c>
      <c r="L125" s="231">
        <v>1685.45</v>
      </c>
      <c r="M125" s="231">
        <v>23.716519999999999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79.650000000000006</v>
      </c>
      <c r="D126" s="232">
        <v>80</v>
      </c>
      <c r="E126" s="232">
        <v>78.599999999999994</v>
      </c>
      <c r="F126" s="232">
        <v>77.55</v>
      </c>
      <c r="G126" s="232">
        <v>76.149999999999991</v>
      </c>
      <c r="H126" s="232">
        <v>81.05</v>
      </c>
      <c r="I126" s="232">
        <v>82.45</v>
      </c>
      <c r="J126" s="232">
        <v>83.5</v>
      </c>
      <c r="K126" s="231">
        <v>81.400000000000006</v>
      </c>
      <c r="L126" s="231">
        <v>78.95</v>
      </c>
      <c r="M126" s="231">
        <v>43.578850000000003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3309.95</v>
      </c>
      <c r="D127" s="232">
        <v>3333.9666666666667</v>
      </c>
      <c r="E127" s="232">
        <v>3277.9833333333336</v>
      </c>
      <c r="F127" s="232">
        <v>3246.0166666666669</v>
      </c>
      <c r="G127" s="232">
        <v>3190.0333333333338</v>
      </c>
      <c r="H127" s="232">
        <v>3365.9333333333334</v>
      </c>
      <c r="I127" s="232">
        <v>3421.9166666666661</v>
      </c>
      <c r="J127" s="232">
        <v>3453.8833333333332</v>
      </c>
      <c r="K127" s="231">
        <v>3389.95</v>
      </c>
      <c r="L127" s="231">
        <v>3302</v>
      </c>
      <c r="M127" s="231">
        <v>2.4923299999999999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318.64999999999998</v>
      </c>
      <c r="D128" s="232">
        <v>319.11666666666667</v>
      </c>
      <c r="E128" s="232">
        <v>314.63333333333333</v>
      </c>
      <c r="F128" s="232">
        <v>310.61666666666667</v>
      </c>
      <c r="G128" s="232">
        <v>306.13333333333333</v>
      </c>
      <c r="H128" s="232">
        <v>323.13333333333333</v>
      </c>
      <c r="I128" s="232">
        <v>327.61666666666667</v>
      </c>
      <c r="J128" s="232">
        <v>331.63333333333333</v>
      </c>
      <c r="K128" s="231">
        <v>323.60000000000002</v>
      </c>
      <c r="L128" s="231">
        <v>315.10000000000002</v>
      </c>
      <c r="M128" s="231">
        <v>14.519019999999999</v>
      </c>
      <c r="N128" s="1"/>
      <c r="O128" s="1"/>
    </row>
    <row r="129" spans="1:15" ht="12.75" customHeight="1">
      <c r="A129" s="214">
        <v>120</v>
      </c>
      <c r="B129" s="217" t="s">
        <v>865</v>
      </c>
      <c r="C129" s="231">
        <v>4554.8999999999996</v>
      </c>
      <c r="D129" s="232">
        <v>4561.1499999999996</v>
      </c>
      <c r="E129" s="232">
        <v>4509.8499999999995</v>
      </c>
      <c r="F129" s="232">
        <v>4464.8</v>
      </c>
      <c r="G129" s="232">
        <v>4413.5</v>
      </c>
      <c r="H129" s="232">
        <v>4606.1999999999989</v>
      </c>
      <c r="I129" s="232">
        <v>4657.4999999999982</v>
      </c>
      <c r="J129" s="232">
        <v>4702.5499999999984</v>
      </c>
      <c r="K129" s="231">
        <v>4612.45</v>
      </c>
      <c r="L129" s="231">
        <v>4516.1000000000004</v>
      </c>
      <c r="M129" s="231">
        <v>3.1337600000000001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2133.6</v>
      </c>
      <c r="D130" s="232">
        <v>2141.9499999999998</v>
      </c>
      <c r="E130" s="232">
        <v>2114.0999999999995</v>
      </c>
      <c r="F130" s="232">
        <v>2094.5999999999995</v>
      </c>
      <c r="G130" s="232">
        <v>2066.7499999999991</v>
      </c>
      <c r="H130" s="232">
        <v>2161.4499999999998</v>
      </c>
      <c r="I130" s="232">
        <v>2189.3000000000002</v>
      </c>
      <c r="J130" s="232">
        <v>2208.8000000000002</v>
      </c>
      <c r="K130" s="231">
        <v>2169.8000000000002</v>
      </c>
      <c r="L130" s="231">
        <v>2122.4499999999998</v>
      </c>
      <c r="M130" s="231">
        <v>16.27243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289.75</v>
      </c>
      <c r="D131" s="232">
        <v>292.45</v>
      </c>
      <c r="E131" s="232">
        <v>286.09999999999997</v>
      </c>
      <c r="F131" s="232">
        <v>282.45</v>
      </c>
      <c r="G131" s="232">
        <v>276.09999999999997</v>
      </c>
      <c r="H131" s="232">
        <v>296.09999999999997</v>
      </c>
      <c r="I131" s="232">
        <v>302.45</v>
      </c>
      <c r="J131" s="232">
        <v>306.09999999999997</v>
      </c>
      <c r="K131" s="231">
        <v>298.8</v>
      </c>
      <c r="L131" s="231">
        <v>288.8</v>
      </c>
      <c r="M131" s="231">
        <v>15.057399999999999</v>
      </c>
      <c r="N131" s="1"/>
      <c r="O131" s="1"/>
    </row>
    <row r="132" spans="1:15" ht="12.75" customHeight="1">
      <c r="A132" s="214">
        <v>123</v>
      </c>
      <c r="B132" s="217" t="s">
        <v>844</v>
      </c>
      <c r="C132" s="231">
        <v>536.79999999999995</v>
      </c>
      <c r="D132" s="232">
        <v>540.38333333333333</v>
      </c>
      <c r="E132" s="232">
        <v>531.41666666666663</v>
      </c>
      <c r="F132" s="232">
        <v>526.0333333333333</v>
      </c>
      <c r="G132" s="232">
        <v>517.06666666666661</v>
      </c>
      <c r="H132" s="232">
        <v>545.76666666666665</v>
      </c>
      <c r="I132" s="232">
        <v>554.73333333333335</v>
      </c>
      <c r="J132" s="232">
        <v>560.11666666666667</v>
      </c>
      <c r="K132" s="231">
        <v>549.35</v>
      </c>
      <c r="L132" s="231">
        <v>535</v>
      </c>
      <c r="M132" s="231">
        <v>18.213329999999999</v>
      </c>
      <c r="N132" s="1"/>
      <c r="O132" s="1"/>
    </row>
    <row r="133" spans="1:15" ht="12.75" customHeight="1">
      <c r="A133" s="214">
        <v>124</v>
      </c>
      <c r="B133" s="217" t="s">
        <v>411</v>
      </c>
      <c r="C133" s="231">
        <v>3855.2</v>
      </c>
      <c r="D133" s="232">
        <v>3880.3333333333335</v>
      </c>
      <c r="E133" s="232">
        <v>3823.8666666666668</v>
      </c>
      <c r="F133" s="232">
        <v>3792.5333333333333</v>
      </c>
      <c r="G133" s="232">
        <v>3736.0666666666666</v>
      </c>
      <c r="H133" s="232">
        <v>3911.666666666667</v>
      </c>
      <c r="I133" s="232">
        <v>3968.1333333333332</v>
      </c>
      <c r="J133" s="232">
        <v>3999.4666666666672</v>
      </c>
      <c r="K133" s="231">
        <v>3936.8</v>
      </c>
      <c r="L133" s="231">
        <v>3849</v>
      </c>
      <c r="M133" s="231">
        <v>0.27734999999999999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644.4</v>
      </c>
      <c r="D134" s="232">
        <v>649.08333333333337</v>
      </c>
      <c r="E134" s="232">
        <v>636.26666666666677</v>
      </c>
      <c r="F134" s="232">
        <v>628.13333333333344</v>
      </c>
      <c r="G134" s="232">
        <v>615.31666666666683</v>
      </c>
      <c r="H134" s="232">
        <v>657.2166666666667</v>
      </c>
      <c r="I134" s="232">
        <v>670.0333333333333</v>
      </c>
      <c r="J134" s="232">
        <v>678.16666666666663</v>
      </c>
      <c r="K134" s="231">
        <v>661.9</v>
      </c>
      <c r="L134" s="231">
        <v>640.95000000000005</v>
      </c>
      <c r="M134" s="231">
        <v>9.9801300000000008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82365.350000000006</v>
      </c>
      <c r="D135" s="232">
        <v>82947.599999999991</v>
      </c>
      <c r="E135" s="232">
        <v>81641.299999999988</v>
      </c>
      <c r="F135" s="232">
        <v>80917.25</v>
      </c>
      <c r="G135" s="232">
        <v>79610.95</v>
      </c>
      <c r="H135" s="232">
        <v>83671.64999999998</v>
      </c>
      <c r="I135" s="232">
        <v>84977.95</v>
      </c>
      <c r="J135" s="232">
        <v>85701.999999999971</v>
      </c>
      <c r="K135" s="231">
        <v>84253.9</v>
      </c>
      <c r="L135" s="231">
        <v>82223.55</v>
      </c>
      <c r="M135" s="231">
        <v>4.2419999999999999E-2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221.4</v>
      </c>
      <c r="D136" s="232">
        <v>220.35</v>
      </c>
      <c r="E136" s="232">
        <v>218.54999999999998</v>
      </c>
      <c r="F136" s="232">
        <v>215.7</v>
      </c>
      <c r="G136" s="232">
        <v>213.89999999999998</v>
      </c>
      <c r="H136" s="232">
        <v>223.2</v>
      </c>
      <c r="I136" s="232">
        <v>225</v>
      </c>
      <c r="J136" s="232">
        <v>227.85</v>
      </c>
      <c r="K136" s="231">
        <v>222.15</v>
      </c>
      <c r="L136" s="231">
        <v>217.5</v>
      </c>
      <c r="M136" s="231">
        <v>20.641259999999999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1128.3</v>
      </c>
      <c r="D137" s="232">
        <v>1133.5666666666668</v>
      </c>
      <c r="E137" s="232">
        <v>1118.1333333333337</v>
      </c>
      <c r="F137" s="232">
        <v>1107.9666666666669</v>
      </c>
      <c r="G137" s="232">
        <v>1092.5333333333338</v>
      </c>
      <c r="H137" s="232">
        <v>1143.7333333333336</v>
      </c>
      <c r="I137" s="232">
        <v>1159.1666666666665</v>
      </c>
      <c r="J137" s="232">
        <v>1169.3333333333335</v>
      </c>
      <c r="K137" s="231">
        <v>1149</v>
      </c>
      <c r="L137" s="231">
        <v>1123.4000000000001</v>
      </c>
      <c r="M137" s="231">
        <v>19.033390000000001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479.3</v>
      </c>
      <c r="D138" s="232">
        <v>478.91666666666669</v>
      </c>
      <c r="E138" s="232">
        <v>475.88333333333338</v>
      </c>
      <c r="F138" s="232">
        <v>472.4666666666667</v>
      </c>
      <c r="G138" s="232">
        <v>469.43333333333339</v>
      </c>
      <c r="H138" s="232">
        <v>482.33333333333337</v>
      </c>
      <c r="I138" s="232">
        <v>485.36666666666667</v>
      </c>
      <c r="J138" s="232">
        <v>488.78333333333336</v>
      </c>
      <c r="K138" s="231">
        <v>481.95</v>
      </c>
      <c r="L138" s="231">
        <v>475.5</v>
      </c>
      <c r="M138" s="231">
        <v>14.2714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8208.7999999999993</v>
      </c>
      <c r="D139" s="232">
        <v>8234.8000000000011</v>
      </c>
      <c r="E139" s="232">
        <v>8114.0000000000018</v>
      </c>
      <c r="F139" s="232">
        <v>8019.2000000000007</v>
      </c>
      <c r="G139" s="232">
        <v>7898.4000000000015</v>
      </c>
      <c r="H139" s="232">
        <v>8329.6000000000022</v>
      </c>
      <c r="I139" s="232">
        <v>8450.4000000000015</v>
      </c>
      <c r="J139" s="232">
        <v>8545.2000000000025</v>
      </c>
      <c r="K139" s="231">
        <v>8355.6</v>
      </c>
      <c r="L139" s="231">
        <v>8140</v>
      </c>
      <c r="M139" s="231">
        <v>3.6034899999999999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608.95000000000005</v>
      </c>
      <c r="D140" s="232">
        <v>612.94999999999993</v>
      </c>
      <c r="E140" s="232">
        <v>600.64999999999986</v>
      </c>
      <c r="F140" s="232">
        <v>592.34999999999991</v>
      </c>
      <c r="G140" s="232">
        <v>580.04999999999984</v>
      </c>
      <c r="H140" s="232">
        <v>621.24999999999989</v>
      </c>
      <c r="I140" s="232">
        <v>633.54999999999984</v>
      </c>
      <c r="J140" s="232">
        <v>641.84999999999991</v>
      </c>
      <c r="K140" s="231">
        <v>625.25</v>
      </c>
      <c r="L140" s="231">
        <v>604.65</v>
      </c>
      <c r="M140" s="231">
        <v>5.1430199999999999</v>
      </c>
      <c r="N140" s="1"/>
      <c r="O140" s="1"/>
    </row>
    <row r="141" spans="1:15" ht="12.75" customHeight="1">
      <c r="A141" s="214">
        <v>132</v>
      </c>
      <c r="B141" s="217" t="s">
        <v>419</v>
      </c>
      <c r="C141" s="231">
        <v>449.95</v>
      </c>
      <c r="D141" s="232">
        <v>452.9666666666667</v>
      </c>
      <c r="E141" s="232">
        <v>444.98333333333341</v>
      </c>
      <c r="F141" s="232">
        <v>440.01666666666671</v>
      </c>
      <c r="G141" s="232">
        <v>432.03333333333342</v>
      </c>
      <c r="H141" s="232">
        <v>457.93333333333339</v>
      </c>
      <c r="I141" s="232">
        <v>465.91666666666674</v>
      </c>
      <c r="J141" s="232">
        <v>470.88333333333338</v>
      </c>
      <c r="K141" s="231">
        <v>460.95</v>
      </c>
      <c r="L141" s="231">
        <v>448</v>
      </c>
      <c r="M141" s="231">
        <v>30.664960000000001</v>
      </c>
      <c r="N141" s="1"/>
      <c r="O141" s="1"/>
    </row>
    <row r="142" spans="1:15" ht="12.75" customHeight="1">
      <c r="A142" s="214">
        <v>133</v>
      </c>
      <c r="B142" s="217" t="s">
        <v>845</v>
      </c>
      <c r="C142" s="231">
        <v>46.8</v>
      </c>
      <c r="D142" s="232">
        <v>46.85</v>
      </c>
      <c r="E142" s="232">
        <v>46.35</v>
      </c>
      <c r="F142" s="232">
        <v>45.9</v>
      </c>
      <c r="G142" s="232">
        <v>45.4</v>
      </c>
      <c r="H142" s="232">
        <v>47.300000000000004</v>
      </c>
      <c r="I142" s="232">
        <v>47.800000000000004</v>
      </c>
      <c r="J142" s="232">
        <v>48.250000000000007</v>
      </c>
      <c r="K142" s="231">
        <v>47.35</v>
      </c>
      <c r="L142" s="231">
        <v>46.4</v>
      </c>
      <c r="M142" s="231">
        <v>16.780919999999998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1669.1</v>
      </c>
      <c r="D143" s="232">
        <v>1681.4166666666667</v>
      </c>
      <c r="E143" s="232">
        <v>1648.8833333333334</v>
      </c>
      <c r="F143" s="232">
        <v>1628.6666666666667</v>
      </c>
      <c r="G143" s="232">
        <v>1596.1333333333334</v>
      </c>
      <c r="H143" s="232">
        <v>1701.6333333333334</v>
      </c>
      <c r="I143" s="232">
        <v>1734.1666666666667</v>
      </c>
      <c r="J143" s="232">
        <v>1754.3833333333334</v>
      </c>
      <c r="K143" s="231">
        <v>1713.95</v>
      </c>
      <c r="L143" s="231">
        <v>1661.2</v>
      </c>
      <c r="M143" s="231">
        <v>8.0793700000000008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966.3</v>
      </c>
      <c r="D144" s="232">
        <v>967.61666666666667</v>
      </c>
      <c r="E144" s="232">
        <v>958.5333333333333</v>
      </c>
      <c r="F144" s="232">
        <v>950.76666666666665</v>
      </c>
      <c r="G144" s="232">
        <v>941.68333333333328</v>
      </c>
      <c r="H144" s="232">
        <v>975.38333333333333</v>
      </c>
      <c r="I144" s="232">
        <v>984.46666666666658</v>
      </c>
      <c r="J144" s="232">
        <v>992.23333333333335</v>
      </c>
      <c r="K144" s="231">
        <v>976.7</v>
      </c>
      <c r="L144" s="231">
        <v>959.85</v>
      </c>
      <c r="M144" s="231">
        <v>4.6741099999999998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172</v>
      </c>
      <c r="D145" s="232">
        <v>171.83333333333334</v>
      </c>
      <c r="E145" s="232">
        <v>170.66666666666669</v>
      </c>
      <c r="F145" s="232">
        <v>169.33333333333334</v>
      </c>
      <c r="G145" s="232">
        <v>168.16666666666669</v>
      </c>
      <c r="H145" s="232">
        <v>173.16666666666669</v>
      </c>
      <c r="I145" s="232">
        <v>174.33333333333337</v>
      </c>
      <c r="J145" s="232">
        <v>175.66666666666669</v>
      </c>
      <c r="K145" s="231">
        <v>173</v>
      </c>
      <c r="L145" s="231">
        <v>170.5</v>
      </c>
      <c r="M145" s="231">
        <v>87.509860000000003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76.25</v>
      </c>
      <c r="D146" s="232">
        <v>76.75</v>
      </c>
      <c r="E146" s="232">
        <v>75.5</v>
      </c>
      <c r="F146" s="232">
        <v>74.75</v>
      </c>
      <c r="G146" s="232">
        <v>73.5</v>
      </c>
      <c r="H146" s="232">
        <v>77.5</v>
      </c>
      <c r="I146" s="232">
        <v>78.75</v>
      </c>
      <c r="J146" s="232">
        <v>79.5</v>
      </c>
      <c r="K146" s="231">
        <v>78</v>
      </c>
      <c r="L146" s="231">
        <v>76</v>
      </c>
      <c r="M146" s="231">
        <v>66.886080000000007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4172.6499999999996</v>
      </c>
      <c r="D147" s="232">
        <v>4167.1333333333332</v>
      </c>
      <c r="E147" s="232">
        <v>4130.5166666666664</v>
      </c>
      <c r="F147" s="232">
        <v>4088.3833333333332</v>
      </c>
      <c r="G147" s="232">
        <v>4051.7666666666664</v>
      </c>
      <c r="H147" s="232">
        <v>4209.2666666666664</v>
      </c>
      <c r="I147" s="232">
        <v>4245.8833333333332</v>
      </c>
      <c r="J147" s="232">
        <v>4288.0166666666664</v>
      </c>
      <c r="K147" s="231">
        <v>4203.75</v>
      </c>
      <c r="L147" s="231">
        <v>4125</v>
      </c>
      <c r="M147" s="231">
        <v>0.87282999999999999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18946</v>
      </c>
      <c r="D148" s="232">
        <v>18938.649999999998</v>
      </c>
      <c r="E148" s="232">
        <v>18857.349999999995</v>
      </c>
      <c r="F148" s="232">
        <v>18768.699999999997</v>
      </c>
      <c r="G148" s="232">
        <v>18687.399999999994</v>
      </c>
      <c r="H148" s="232">
        <v>19027.299999999996</v>
      </c>
      <c r="I148" s="232">
        <v>19108.599999999999</v>
      </c>
      <c r="J148" s="232">
        <v>19197.249999999996</v>
      </c>
      <c r="K148" s="231">
        <v>19019.95</v>
      </c>
      <c r="L148" s="231">
        <v>18850</v>
      </c>
      <c r="M148" s="231">
        <v>0.35481000000000001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201.1</v>
      </c>
      <c r="D149" s="232">
        <v>200.14999999999998</v>
      </c>
      <c r="E149" s="232">
        <v>197.84999999999997</v>
      </c>
      <c r="F149" s="232">
        <v>194.6</v>
      </c>
      <c r="G149" s="232">
        <v>192.29999999999998</v>
      </c>
      <c r="H149" s="232">
        <v>203.39999999999995</v>
      </c>
      <c r="I149" s="232">
        <v>205.69999999999996</v>
      </c>
      <c r="J149" s="232">
        <v>208.94999999999993</v>
      </c>
      <c r="K149" s="231">
        <v>202.45</v>
      </c>
      <c r="L149" s="231">
        <v>196.9</v>
      </c>
      <c r="M149" s="231">
        <v>5.4965400000000004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818.4</v>
      </c>
      <c r="D150" s="232">
        <v>820.51666666666677</v>
      </c>
      <c r="E150" s="232">
        <v>812.18333333333351</v>
      </c>
      <c r="F150" s="232">
        <v>805.9666666666667</v>
      </c>
      <c r="G150" s="232">
        <v>797.63333333333344</v>
      </c>
      <c r="H150" s="232">
        <v>826.73333333333358</v>
      </c>
      <c r="I150" s="232">
        <v>835.06666666666683</v>
      </c>
      <c r="J150" s="232">
        <v>841.28333333333364</v>
      </c>
      <c r="K150" s="231">
        <v>828.85</v>
      </c>
      <c r="L150" s="231">
        <v>814.3</v>
      </c>
      <c r="M150" s="231">
        <v>3.4182399999999999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147.19999999999999</v>
      </c>
      <c r="D151" s="232">
        <v>148.03333333333333</v>
      </c>
      <c r="E151" s="232">
        <v>145.81666666666666</v>
      </c>
      <c r="F151" s="232">
        <v>144.43333333333334</v>
      </c>
      <c r="G151" s="232">
        <v>142.21666666666667</v>
      </c>
      <c r="H151" s="232">
        <v>149.41666666666666</v>
      </c>
      <c r="I151" s="232">
        <v>151.6333333333333</v>
      </c>
      <c r="J151" s="232">
        <v>153.01666666666665</v>
      </c>
      <c r="K151" s="231">
        <v>150.25</v>
      </c>
      <c r="L151" s="231">
        <v>146.65</v>
      </c>
      <c r="M151" s="231">
        <v>89.645390000000006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257.45</v>
      </c>
      <c r="D152" s="232">
        <v>255.13333333333333</v>
      </c>
      <c r="E152" s="232">
        <v>250.56666666666666</v>
      </c>
      <c r="F152" s="232">
        <v>243.68333333333334</v>
      </c>
      <c r="G152" s="232">
        <v>239.11666666666667</v>
      </c>
      <c r="H152" s="232">
        <v>262.01666666666665</v>
      </c>
      <c r="I152" s="232">
        <v>266.58333333333326</v>
      </c>
      <c r="J152" s="232">
        <v>273.46666666666664</v>
      </c>
      <c r="K152" s="231">
        <v>259.7</v>
      </c>
      <c r="L152" s="231">
        <v>248.25</v>
      </c>
      <c r="M152" s="231">
        <v>14.59751</v>
      </c>
      <c r="N152" s="1"/>
      <c r="O152" s="1"/>
    </row>
    <row r="153" spans="1:15" ht="12.75" customHeight="1">
      <c r="A153" s="214">
        <v>144</v>
      </c>
      <c r="B153" s="217" t="s">
        <v>804</v>
      </c>
      <c r="C153" s="231">
        <v>617.35</v>
      </c>
      <c r="D153" s="232">
        <v>621.7833333333333</v>
      </c>
      <c r="E153" s="232">
        <v>604.56666666666661</v>
      </c>
      <c r="F153" s="232">
        <v>591.7833333333333</v>
      </c>
      <c r="G153" s="232">
        <v>574.56666666666661</v>
      </c>
      <c r="H153" s="232">
        <v>634.56666666666661</v>
      </c>
      <c r="I153" s="232">
        <v>651.7833333333333</v>
      </c>
      <c r="J153" s="232">
        <v>664.56666666666661</v>
      </c>
      <c r="K153" s="231">
        <v>639</v>
      </c>
      <c r="L153" s="231">
        <v>609</v>
      </c>
      <c r="M153" s="231">
        <v>65.145430000000005</v>
      </c>
      <c r="N153" s="1"/>
      <c r="O153" s="1"/>
    </row>
    <row r="154" spans="1:15" ht="12.75" customHeight="1">
      <c r="A154" s="214">
        <v>145</v>
      </c>
      <c r="B154" s="217" t="s">
        <v>431</v>
      </c>
      <c r="C154" s="231">
        <v>3212.6</v>
      </c>
      <c r="D154" s="232">
        <v>3214.2833333333333</v>
      </c>
      <c r="E154" s="232">
        <v>3198.5666666666666</v>
      </c>
      <c r="F154" s="232">
        <v>3184.5333333333333</v>
      </c>
      <c r="G154" s="232">
        <v>3168.8166666666666</v>
      </c>
      <c r="H154" s="232">
        <v>3228.3166666666666</v>
      </c>
      <c r="I154" s="232">
        <v>3244.0333333333328</v>
      </c>
      <c r="J154" s="232">
        <v>3258.0666666666666</v>
      </c>
      <c r="K154" s="231">
        <v>3230</v>
      </c>
      <c r="L154" s="231">
        <v>3200.25</v>
      </c>
      <c r="M154" s="231">
        <v>0.41047</v>
      </c>
      <c r="N154" s="1"/>
      <c r="O154" s="1"/>
    </row>
    <row r="155" spans="1:15" ht="12.75" customHeight="1">
      <c r="A155" s="214">
        <v>146</v>
      </c>
      <c r="B155" s="217" t="s">
        <v>805</v>
      </c>
      <c r="C155" s="231">
        <v>594.29999999999995</v>
      </c>
      <c r="D155" s="232">
        <v>591.83333333333337</v>
      </c>
      <c r="E155" s="232">
        <v>583.9666666666667</v>
      </c>
      <c r="F155" s="232">
        <v>573.63333333333333</v>
      </c>
      <c r="G155" s="232">
        <v>565.76666666666665</v>
      </c>
      <c r="H155" s="232">
        <v>602.16666666666674</v>
      </c>
      <c r="I155" s="232">
        <v>610.0333333333333</v>
      </c>
      <c r="J155" s="232">
        <v>620.36666666666679</v>
      </c>
      <c r="K155" s="231">
        <v>599.70000000000005</v>
      </c>
      <c r="L155" s="231">
        <v>581.5</v>
      </c>
      <c r="M155" s="231">
        <v>22.22092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2903.7</v>
      </c>
      <c r="D156" s="232">
        <v>2904.1</v>
      </c>
      <c r="E156" s="232">
        <v>2868.5</v>
      </c>
      <c r="F156" s="232">
        <v>2833.3</v>
      </c>
      <c r="G156" s="232">
        <v>2797.7000000000003</v>
      </c>
      <c r="H156" s="232">
        <v>2939.2999999999997</v>
      </c>
      <c r="I156" s="232">
        <v>2974.8999999999992</v>
      </c>
      <c r="J156" s="232">
        <v>3010.0999999999995</v>
      </c>
      <c r="K156" s="231">
        <v>2939.7</v>
      </c>
      <c r="L156" s="231">
        <v>2868.9</v>
      </c>
      <c r="M156" s="231">
        <v>2.7822399999999998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37889.15</v>
      </c>
      <c r="D157" s="232">
        <v>37962.200000000004</v>
      </c>
      <c r="E157" s="232">
        <v>37600.500000000007</v>
      </c>
      <c r="F157" s="232">
        <v>37311.850000000006</v>
      </c>
      <c r="G157" s="232">
        <v>36950.150000000009</v>
      </c>
      <c r="H157" s="232">
        <v>38250.850000000006</v>
      </c>
      <c r="I157" s="232">
        <v>38612.550000000003</v>
      </c>
      <c r="J157" s="232">
        <v>38901.200000000004</v>
      </c>
      <c r="K157" s="231">
        <v>38323.9</v>
      </c>
      <c r="L157" s="231">
        <v>37673.550000000003</v>
      </c>
      <c r="M157" s="231">
        <v>0.54574</v>
      </c>
      <c r="N157" s="1"/>
      <c r="O157" s="1"/>
    </row>
    <row r="158" spans="1:15" ht="12.75" customHeight="1">
      <c r="A158" s="214">
        <v>149</v>
      </c>
      <c r="B158" s="217" t="s">
        <v>846</v>
      </c>
      <c r="C158" s="231">
        <v>881.75</v>
      </c>
      <c r="D158" s="232">
        <v>880.61666666666667</v>
      </c>
      <c r="E158" s="232">
        <v>866.13333333333333</v>
      </c>
      <c r="F158" s="232">
        <v>850.51666666666665</v>
      </c>
      <c r="G158" s="232">
        <v>836.0333333333333</v>
      </c>
      <c r="H158" s="232">
        <v>896.23333333333335</v>
      </c>
      <c r="I158" s="232">
        <v>910.7166666666667</v>
      </c>
      <c r="J158" s="232">
        <v>926.33333333333337</v>
      </c>
      <c r="K158" s="231">
        <v>895.1</v>
      </c>
      <c r="L158" s="231">
        <v>865</v>
      </c>
      <c r="M158" s="231">
        <v>2.5977299999999999</v>
      </c>
      <c r="N158" s="1"/>
      <c r="O158" s="1"/>
    </row>
    <row r="159" spans="1:15" ht="12.75" customHeight="1">
      <c r="A159" s="214">
        <v>150</v>
      </c>
      <c r="B159" s="217" t="s">
        <v>436</v>
      </c>
      <c r="C159" s="231">
        <v>4425.05</v>
      </c>
      <c r="D159" s="232">
        <v>4409.9500000000007</v>
      </c>
      <c r="E159" s="232">
        <v>4371.5500000000011</v>
      </c>
      <c r="F159" s="232">
        <v>4318.05</v>
      </c>
      <c r="G159" s="232">
        <v>4279.6500000000005</v>
      </c>
      <c r="H159" s="232">
        <v>4463.4500000000016</v>
      </c>
      <c r="I159" s="232">
        <v>4501.8500000000013</v>
      </c>
      <c r="J159" s="232">
        <v>4555.3500000000022</v>
      </c>
      <c r="K159" s="231">
        <v>4448.3500000000004</v>
      </c>
      <c r="L159" s="231">
        <v>4356.45</v>
      </c>
      <c r="M159" s="231">
        <v>1.89022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223.7</v>
      </c>
      <c r="D160" s="232">
        <v>222.88333333333335</v>
      </c>
      <c r="E160" s="232">
        <v>220.8666666666667</v>
      </c>
      <c r="F160" s="232">
        <v>218.03333333333336</v>
      </c>
      <c r="G160" s="232">
        <v>216.01666666666671</v>
      </c>
      <c r="H160" s="232">
        <v>225.7166666666667</v>
      </c>
      <c r="I160" s="232">
        <v>227.73333333333335</v>
      </c>
      <c r="J160" s="232">
        <v>230.56666666666669</v>
      </c>
      <c r="K160" s="231">
        <v>224.9</v>
      </c>
      <c r="L160" s="231">
        <v>220.05</v>
      </c>
      <c r="M160" s="231">
        <v>17.09779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2336.0500000000002</v>
      </c>
      <c r="D161" s="232">
        <v>2336</v>
      </c>
      <c r="E161" s="232">
        <v>2316.5500000000002</v>
      </c>
      <c r="F161" s="232">
        <v>2297.0500000000002</v>
      </c>
      <c r="G161" s="232">
        <v>2277.6000000000004</v>
      </c>
      <c r="H161" s="232">
        <v>2355.5</v>
      </c>
      <c r="I161" s="232">
        <v>2374.9499999999998</v>
      </c>
      <c r="J161" s="232">
        <v>2394.4499999999998</v>
      </c>
      <c r="K161" s="231">
        <v>2355.4499999999998</v>
      </c>
      <c r="L161" s="231">
        <v>2316.5</v>
      </c>
      <c r="M161" s="231">
        <v>3.0160800000000001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2798.35</v>
      </c>
      <c r="D162" s="232">
        <v>2786.75</v>
      </c>
      <c r="E162" s="232">
        <v>2765.5</v>
      </c>
      <c r="F162" s="232">
        <v>2732.65</v>
      </c>
      <c r="G162" s="232">
        <v>2711.4</v>
      </c>
      <c r="H162" s="232">
        <v>2819.6</v>
      </c>
      <c r="I162" s="232">
        <v>2840.85</v>
      </c>
      <c r="J162" s="232">
        <v>2873.7</v>
      </c>
      <c r="K162" s="231">
        <v>2808</v>
      </c>
      <c r="L162" s="231">
        <v>2753.9</v>
      </c>
      <c r="M162" s="231">
        <v>2.9681299999999999</v>
      </c>
      <c r="N162" s="1"/>
      <c r="O162" s="1"/>
    </row>
    <row r="163" spans="1:15" ht="12.75" customHeight="1">
      <c r="A163" s="214">
        <v>154</v>
      </c>
      <c r="B163" s="217" t="s">
        <v>782</v>
      </c>
      <c r="C163" s="231">
        <v>282.39999999999998</v>
      </c>
      <c r="D163" s="232">
        <v>280.61666666666662</v>
      </c>
      <c r="E163" s="232">
        <v>276.73333333333323</v>
      </c>
      <c r="F163" s="232">
        <v>271.06666666666661</v>
      </c>
      <c r="G163" s="232">
        <v>267.18333333333322</v>
      </c>
      <c r="H163" s="232">
        <v>286.28333333333325</v>
      </c>
      <c r="I163" s="232">
        <v>290.16666666666657</v>
      </c>
      <c r="J163" s="232">
        <v>295.83333333333326</v>
      </c>
      <c r="K163" s="231">
        <v>284.5</v>
      </c>
      <c r="L163" s="231">
        <v>274.95</v>
      </c>
      <c r="M163" s="231">
        <v>13.950989999999999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146.69999999999999</v>
      </c>
      <c r="D164" s="232">
        <v>147.36666666666667</v>
      </c>
      <c r="E164" s="232">
        <v>144.73333333333335</v>
      </c>
      <c r="F164" s="232">
        <v>142.76666666666668</v>
      </c>
      <c r="G164" s="232">
        <v>140.13333333333335</v>
      </c>
      <c r="H164" s="232">
        <v>149.33333333333334</v>
      </c>
      <c r="I164" s="232">
        <v>151.96666666666667</v>
      </c>
      <c r="J164" s="232">
        <v>153.93333333333334</v>
      </c>
      <c r="K164" s="231">
        <v>150</v>
      </c>
      <c r="L164" s="231">
        <v>145.4</v>
      </c>
      <c r="M164" s="231">
        <v>38.12086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222.1</v>
      </c>
      <c r="D165" s="232">
        <v>221.29999999999998</v>
      </c>
      <c r="E165" s="232">
        <v>219.49999999999997</v>
      </c>
      <c r="F165" s="232">
        <v>216.89999999999998</v>
      </c>
      <c r="G165" s="232">
        <v>215.09999999999997</v>
      </c>
      <c r="H165" s="232">
        <v>223.89999999999998</v>
      </c>
      <c r="I165" s="232">
        <v>225.7</v>
      </c>
      <c r="J165" s="232">
        <v>228.29999999999998</v>
      </c>
      <c r="K165" s="231">
        <v>223.1</v>
      </c>
      <c r="L165" s="231">
        <v>218.7</v>
      </c>
      <c r="M165" s="231">
        <v>65.168750000000003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399.45</v>
      </c>
      <c r="D166" s="232">
        <v>399.75</v>
      </c>
      <c r="E166" s="232">
        <v>394.8</v>
      </c>
      <c r="F166" s="232">
        <v>390.15000000000003</v>
      </c>
      <c r="G166" s="232">
        <v>385.20000000000005</v>
      </c>
      <c r="H166" s="232">
        <v>404.4</v>
      </c>
      <c r="I166" s="232">
        <v>409.35</v>
      </c>
      <c r="J166" s="232">
        <v>413.99999999999994</v>
      </c>
      <c r="K166" s="231">
        <v>404.7</v>
      </c>
      <c r="L166" s="231">
        <v>395.1</v>
      </c>
      <c r="M166" s="231">
        <v>1.9948999999999999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13663.3</v>
      </c>
      <c r="D167" s="232">
        <v>13694.416666666666</v>
      </c>
      <c r="E167" s="232">
        <v>13588.883333333331</v>
      </c>
      <c r="F167" s="232">
        <v>13514.466666666665</v>
      </c>
      <c r="G167" s="232">
        <v>13408.933333333331</v>
      </c>
      <c r="H167" s="232">
        <v>13768.833333333332</v>
      </c>
      <c r="I167" s="232">
        <v>13874.366666666669</v>
      </c>
      <c r="J167" s="232">
        <v>13948.783333333333</v>
      </c>
      <c r="K167" s="231">
        <v>13799.95</v>
      </c>
      <c r="L167" s="231">
        <v>13620</v>
      </c>
      <c r="M167" s="231">
        <v>1.3899999999999999E-2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44.9</v>
      </c>
      <c r="D168" s="232">
        <v>45.016666666666673</v>
      </c>
      <c r="E168" s="232">
        <v>44.283333333333346</v>
      </c>
      <c r="F168" s="232">
        <v>43.666666666666671</v>
      </c>
      <c r="G168" s="232">
        <v>42.933333333333344</v>
      </c>
      <c r="H168" s="232">
        <v>45.633333333333347</v>
      </c>
      <c r="I168" s="232">
        <v>46.366666666666681</v>
      </c>
      <c r="J168" s="232">
        <v>46.983333333333348</v>
      </c>
      <c r="K168" s="231">
        <v>45.75</v>
      </c>
      <c r="L168" s="231">
        <v>44.4</v>
      </c>
      <c r="M168" s="231">
        <v>382.72734000000003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114.1</v>
      </c>
      <c r="D169" s="232">
        <v>114.26666666666667</v>
      </c>
      <c r="E169" s="232">
        <v>113.03333333333333</v>
      </c>
      <c r="F169" s="232">
        <v>111.96666666666667</v>
      </c>
      <c r="G169" s="232">
        <v>110.73333333333333</v>
      </c>
      <c r="H169" s="232">
        <v>115.33333333333333</v>
      </c>
      <c r="I169" s="232">
        <v>116.56666666666665</v>
      </c>
      <c r="J169" s="232">
        <v>117.63333333333333</v>
      </c>
      <c r="K169" s="231">
        <v>115.5</v>
      </c>
      <c r="L169" s="231">
        <v>113.2</v>
      </c>
      <c r="M169" s="231">
        <v>34.996310000000001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2248</v>
      </c>
      <c r="D170" s="232">
        <v>2247.1666666666665</v>
      </c>
      <c r="E170" s="232">
        <v>2237.833333333333</v>
      </c>
      <c r="F170" s="232">
        <v>2227.6666666666665</v>
      </c>
      <c r="G170" s="232">
        <v>2218.333333333333</v>
      </c>
      <c r="H170" s="232">
        <v>2257.333333333333</v>
      </c>
      <c r="I170" s="232">
        <v>2266.6666666666661</v>
      </c>
      <c r="J170" s="232">
        <v>2276.833333333333</v>
      </c>
      <c r="K170" s="231">
        <v>2256.5</v>
      </c>
      <c r="L170" s="231">
        <v>2237</v>
      </c>
      <c r="M170" s="231">
        <v>58.040179999999999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711.1</v>
      </c>
      <c r="D171" s="232">
        <v>714.5333333333333</v>
      </c>
      <c r="E171" s="232">
        <v>704.56666666666661</v>
      </c>
      <c r="F171" s="232">
        <v>698.0333333333333</v>
      </c>
      <c r="G171" s="232">
        <v>688.06666666666661</v>
      </c>
      <c r="H171" s="232">
        <v>721.06666666666661</v>
      </c>
      <c r="I171" s="232">
        <v>731.0333333333333</v>
      </c>
      <c r="J171" s="232">
        <v>737.56666666666661</v>
      </c>
      <c r="K171" s="231">
        <v>724.5</v>
      </c>
      <c r="L171" s="231">
        <v>708</v>
      </c>
      <c r="M171" s="231">
        <v>9.1278600000000001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1091.3</v>
      </c>
      <c r="D172" s="232">
        <v>1095.2833333333335</v>
      </c>
      <c r="E172" s="232">
        <v>1084.0666666666671</v>
      </c>
      <c r="F172" s="232">
        <v>1076.8333333333335</v>
      </c>
      <c r="G172" s="232">
        <v>1065.616666666667</v>
      </c>
      <c r="H172" s="232">
        <v>1102.5166666666671</v>
      </c>
      <c r="I172" s="232">
        <v>1113.7333333333338</v>
      </c>
      <c r="J172" s="232">
        <v>1120.9666666666672</v>
      </c>
      <c r="K172" s="231">
        <v>1106.5</v>
      </c>
      <c r="L172" s="231">
        <v>1088.05</v>
      </c>
      <c r="M172" s="231">
        <v>6.0971500000000001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2380.3000000000002</v>
      </c>
      <c r="D173" s="232">
        <v>2381.6</v>
      </c>
      <c r="E173" s="232">
        <v>2364.1999999999998</v>
      </c>
      <c r="F173" s="232">
        <v>2348.1</v>
      </c>
      <c r="G173" s="232">
        <v>2330.6999999999998</v>
      </c>
      <c r="H173" s="232">
        <v>2397.6999999999998</v>
      </c>
      <c r="I173" s="232">
        <v>2415.1000000000004</v>
      </c>
      <c r="J173" s="232">
        <v>2431.1999999999998</v>
      </c>
      <c r="K173" s="231">
        <v>2399</v>
      </c>
      <c r="L173" s="231">
        <v>2365.5</v>
      </c>
      <c r="M173" s="231">
        <v>5.5197700000000003</v>
      </c>
      <c r="N173" s="1"/>
      <c r="O173" s="1"/>
    </row>
    <row r="174" spans="1:15" ht="12.75" customHeight="1">
      <c r="A174" s="214">
        <v>165</v>
      </c>
      <c r="B174" s="217" t="s">
        <v>801</v>
      </c>
      <c r="C174" s="231">
        <v>62.9</v>
      </c>
      <c r="D174" s="232">
        <v>63.04999999999999</v>
      </c>
      <c r="E174" s="232">
        <v>61.649999999999977</v>
      </c>
      <c r="F174" s="232">
        <v>60.399999999999984</v>
      </c>
      <c r="G174" s="232">
        <v>58.999999999999972</v>
      </c>
      <c r="H174" s="232">
        <v>64.299999999999983</v>
      </c>
      <c r="I174" s="232">
        <v>65.7</v>
      </c>
      <c r="J174" s="232">
        <v>66.949999999999989</v>
      </c>
      <c r="K174" s="231">
        <v>64.45</v>
      </c>
      <c r="L174" s="231">
        <v>61.8</v>
      </c>
      <c r="M174" s="231">
        <v>223.22565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25193.35</v>
      </c>
      <c r="D175" s="232">
        <v>25301.099999999995</v>
      </c>
      <c r="E175" s="232">
        <v>25019.849999999991</v>
      </c>
      <c r="F175" s="232">
        <v>24846.349999999995</v>
      </c>
      <c r="G175" s="232">
        <v>24565.099999999991</v>
      </c>
      <c r="H175" s="232">
        <v>25474.599999999991</v>
      </c>
      <c r="I175" s="232">
        <v>25755.85</v>
      </c>
      <c r="J175" s="232">
        <v>25929.349999999991</v>
      </c>
      <c r="K175" s="231">
        <v>25582.35</v>
      </c>
      <c r="L175" s="231">
        <v>25127.599999999999</v>
      </c>
      <c r="M175" s="231">
        <v>0.23208999999999999</v>
      </c>
      <c r="N175" s="1"/>
      <c r="O175" s="1"/>
    </row>
    <row r="176" spans="1:15" ht="12.75" customHeight="1">
      <c r="A176" s="214">
        <v>167</v>
      </c>
      <c r="B176" t="s">
        <v>866</v>
      </c>
      <c r="C176" s="279">
        <v>1225.9000000000001</v>
      </c>
      <c r="D176" s="280">
        <v>1220.7833333333333</v>
      </c>
      <c r="E176" s="280">
        <v>1207.2666666666667</v>
      </c>
      <c r="F176" s="280">
        <v>1188.6333333333334</v>
      </c>
      <c r="G176" s="280">
        <v>1175.1166666666668</v>
      </c>
      <c r="H176" s="280">
        <v>1239.4166666666665</v>
      </c>
      <c r="I176" s="280">
        <v>1252.9333333333329</v>
      </c>
      <c r="J176" s="280">
        <v>1271.5666666666664</v>
      </c>
      <c r="K176" s="279">
        <v>1234.3</v>
      </c>
      <c r="L176" s="279">
        <v>1202.1500000000001</v>
      </c>
      <c r="M176" s="279">
        <v>5.2102500000000003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3272.7</v>
      </c>
      <c r="D177" s="232">
        <v>3278.5500000000006</v>
      </c>
      <c r="E177" s="232">
        <v>3249.2000000000012</v>
      </c>
      <c r="F177" s="232">
        <v>3225.7000000000007</v>
      </c>
      <c r="G177" s="232">
        <v>3196.3500000000013</v>
      </c>
      <c r="H177" s="232">
        <v>3302.0500000000011</v>
      </c>
      <c r="I177" s="232">
        <v>3331.4000000000005</v>
      </c>
      <c r="J177" s="232">
        <v>3354.900000000001</v>
      </c>
      <c r="K177" s="231">
        <v>3307.9</v>
      </c>
      <c r="L177" s="231">
        <v>3255.05</v>
      </c>
      <c r="M177" s="231">
        <v>1.6073999999999999</v>
      </c>
      <c r="N177" s="1"/>
      <c r="O177" s="1"/>
    </row>
    <row r="178" spans="1:15" ht="12.75" customHeight="1">
      <c r="A178" s="214">
        <v>169</v>
      </c>
      <c r="B178" s="217" t="s">
        <v>796</v>
      </c>
      <c r="C178" s="231">
        <v>404.2</v>
      </c>
      <c r="D178" s="232">
        <v>406.39999999999992</v>
      </c>
      <c r="E178" s="232">
        <v>398.89999999999986</v>
      </c>
      <c r="F178" s="232">
        <v>393.59999999999997</v>
      </c>
      <c r="G178" s="232">
        <v>386.09999999999991</v>
      </c>
      <c r="H178" s="232">
        <v>411.69999999999982</v>
      </c>
      <c r="I178" s="232">
        <v>419.19999999999993</v>
      </c>
      <c r="J178" s="232">
        <v>424.49999999999977</v>
      </c>
      <c r="K178" s="231">
        <v>413.9</v>
      </c>
      <c r="L178" s="231">
        <v>401.1</v>
      </c>
      <c r="M178" s="231">
        <v>19.701409999999999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508.1</v>
      </c>
      <c r="D179" s="232">
        <v>507.90000000000003</v>
      </c>
      <c r="E179" s="232">
        <v>504.05000000000007</v>
      </c>
      <c r="F179" s="232">
        <v>500.00000000000006</v>
      </c>
      <c r="G179" s="232">
        <v>496.15000000000009</v>
      </c>
      <c r="H179" s="232">
        <v>511.95000000000005</v>
      </c>
      <c r="I179" s="232">
        <v>515.80000000000007</v>
      </c>
      <c r="J179" s="232">
        <v>519.85</v>
      </c>
      <c r="K179" s="231">
        <v>511.75</v>
      </c>
      <c r="L179" s="231">
        <v>503.85</v>
      </c>
      <c r="M179" s="231">
        <v>158.33599000000001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80.8</v>
      </c>
      <c r="D180" s="232">
        <v>81.099999999999994</v>
      </c>
      <c r="E180" s="232">
        <v>80.349999999999994</v>
      </c>
      <c r="F180" s="232">
        <v>79.900000000000006</v>
      </c>
      <c r="G180" s="232">
        <v>79.150000000000006</v>
      </c>
      <c r="H180" s="232">
        <v>81.549999999999983</v>
      </c>
      <c r="I180" s="232">
        <v>82.299999999999983</v>
      </c>
      <c r="J180" s="232">
        <v>82.749999999999972</v>
      </c>
      <c r="K180" s="231">
        <v>81.849999999999994</v>
      </c>
      <c r="L180" s="231">
        <v>80.650000000000006</v>
      </c>
      <c r="M180" s="231">
        <v>110.90112999999999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984.2</v>
      </c>
      <c r="D181" s="232">
        <v>982.76666666666677</v>
      </c>
      <c r="E181" s="232">
        <v>977.73333333333358</v>
      </c>
      <c r="F181" s="232">
        <v>971.26666666666677</v>
      </c>
      <c r="G181" s="232">
        <v>966.23333333333358</v>
      </c>
      <c r="H181" s="232">
        <v>989.23333333333358</v>
      </c>
      <c r="I181" s="232">
        <v>994.26666666666665</v>
      </c>
      <c r="J181" s="232">
        <v>1000.7333333333336</v>
      </c>
      <c r="K181" s="231">
        <v>987.8</v>
      </c>
      <c r="L181" s="231">
        <v>976.3</v>
      </c>
      <c r="M181" s="231">
        <v>13.94675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397.95</v>
      </c>
      <c r="D182" s="232">
        <v>401.16666666666669</v>
      </c>
      <c r="E182" s="232">
        <v>390.58333333333337</v>
      </c>
      <c r="F182" s="232">
        <v>383.2166666666667</v>
      </c>
      <c r="G182" s="232">
        <v>372.63333333333338</v>
      </c>
      <c r="H182" s="232">
        <v>408.53333333333336</v>
      </c>
      <c r="I182" s="232">
        <v>419.11666666666673</v>
      </c>
      <c r="J182" s="232">
        <v>426.48333333333335</v>
      </c>
      <c r="K182" s="231">
        <v>411.75</v>
      </c>
      <c r="L182" s="231">
        <v>393.8</v>
      </c>
      <c r="M182" s="231">
        <v>20.039069999999999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577.15</v>
      </c>
      <c r="D183" s="232">
        <v>578.16666666666663</v>
      </c>
      <c r="E183" s="232">
        <v>573.68333333333328</v>
      </c>
      <c r="F183" s="232">
        <v>570.2166666666667</v>
      </c>
      <c r="G183" s="232">
        <v>565.73333333333335</v>
      </c>
      <c r="H183" s="232">
        <v>581.63333333333321</v>
      </c>
      <c r="I183" s="232">
        <v>586.11666666666656</v>
      </c>
      <c r="J183" s="232">
        <v>589.58333333333314</v>
      </c>
      <c r="K183" s="231">
        <v>582.65</v>
      </c>
      <c r="L183" s="231">
        <v>574.70000000000005</v>
      </c>
      <c r="M183" s="231">
        <v>2.8617300000000001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1034.3</v>
      </c>
      <c r="D184" s="232">
        <v>1037.8333333333333</v>
      </c>
      <c r="E184" s="232">
        <v>1025.6666666666665</v>
      </c>
      <c r="F184" s="232">
        <v>1017.0333333333333</v>
      </c>
      <c r="G184" s="232">
        <v>1004.8666666666666</v>
      </c>
      <c r="H184" s="232">
        <v>1046.4666666666665</v>
      </c>
      <c r="I184" s="232">
        <v>1058.633333333333</v>
      </c>
      <c r="J184" s="232">
        <v>1067.2666666666664</v>
      </c>
      <c r="K184" s="231">
        <v>1050</v>
      </c>
      <c r="L184" s="231">
        <v>1029.2</v>
      </c>
      <c r="M184" s="231">
        <v>4.3562000000000003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953.8</v>
      </c>
      <c r="D185" s="232">
        <v>954.7833333333333</v>
      </c>
      <c r="E185" s="232">
        <v>949.41666666666663</v>
      </c>
      <c r="F185" s="232">
        <v>945.0333333333333</v>
      </c>
      <c r="G185" s="232">
        <v>939.66666666666663</v>
      </c>
      <c r="H185" s="232">
        <v>959.16666666666663</v>
      </c>
      <c r="I185" s="232">
        <v>964.53333333333342</v>
      </c>
      <c r="J185" s="232">
        <v>968.91666666666663</v>
      </c>
      <c r="K185" s="231">
        <v>960.15</v>
      </c>
      <c r="L185" s="231">
        <v>950.4</v>
      </c>
      <c r="M185" s="231">
        <v>4.9877000000000002</v>
      </c>
      <c r="N185" s="1"/>
      <c r="O185" s="1"/>
    </row>
    <row r="186" spans="1:15" ht="12.75" customHeight="1">
      <c r="A186" s="214">
        <v>177</v>
      </c>
      <c r="B186" s="217" t="s">
        <v>485</v>
      </c>
      <c r="C186" s="231">
        <v>1215.25</v>
      </c>
      <c r="D186" s="232">
        <v>1216.6166666666666</v>
      </c>
      <c r="E186" s="232">
        <v>1209.4833333333331</v>
      </c>
      <c r="F186" s="232">
        <v>1203.7166666666665</v>
      </c>
      <c r="G186" s="232">
        <v>1196.583333333333</v>
      </c>
      <c r="H186" s="232">
        <v>1222.3833333333332</v>
      </c>
      <c r="I186" s="232">
        <v>1229.5166666666669</v>
      </c>
      <c r="J186" s="232">
        <v>1235.2833333333333</v>
      </c>
      <c r="K186" s="231">
        <v>1223.75</v>
      </c>
      <c r="L186" s="231">
        <v>1210.8499999999999</v>
      </c>
      <c r="M186" s="231">
        <v>1.6581999999999999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3115.9</v>
      </c>
      <c r="D187" s="232">
        <v>3125.2000000000003</v>
      </c>
      <c r="E187" s="232">
        <v>3100.8500000000004</v>
      </c>
      <c r="F187" s="232">
        <v>3085.8</v>
      </c>
      <c r="G187" s="232">
        <v>3061.4500000000003</v>
      </c>
      <c r="H187" s="232">
        <v>3140.2500000000005</v>
      </c>
      <c r="I187" s="232">
        <v>3164.6</v>
      </c>
      <c r="J187" s="232">
        <v>3179.6500000000005</v>
      </c>
      <c r="K187" s="231">
        <v>3149.55</v>
      </c>
      <c r="L187" s="231">
        <v>3110.15</v>
      </c>
      <c r="M187" s="231">
        <v>13.035299999999999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696.05</v>
      </c>
      <c r="D188" s="232">
        <v>695.23333333333323</v>
      </c>
      <c r="E188" s="232">
        <v>690.81666666666649</v>
      </c>
      <c r="F188" s="232">
        <v>685.58333333333326</v>
      </c>
      <c r="G188" s="232">
        <v>681.16666666666652</v>
      </c>
      <c r="H188" s="232">
        <v>700.46666666666647</v>
      </c>
      <c r="I188" s="232">
        <v>704.88333333333321</v>
      </c>
      <c r="J188" s="232">
        <v>710.11666666666645</v>
      </c>
      <c r="K188" s="231">
        <v>699.65</v>
      </c>
      <c r="L188" s="231">
        <v>690</v>
      </c>
      <c r="M188" s="231">
        <v>11.13702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5926.15</v>
      </c>
      <c r="D189" s="232">
        <v>5931.6333333333323</v>
      </c>
      <c r="E189" s="232">
        <v>5877.0666666666648</v>
      </c>
      <c r="F189" s="232">
        <v>5827.9833333333327</v>
      </c>
      <c r="G189" s="232">
        <v>5773.4166666666652</v>
      </c>
      <c r="H189" s="232">
        <v>5980.7166666666644</v>
      </c>
      <c r="I189" s="232">
        <v>6035.2833333333319</v>
      </c>
      <c r="J189" s="232">
        <v>6084.3666666666641</v>
      </c>
      <c r="K189" s="231">
        <v>5986.2</v>
      </c>
      <c r="L189" s="231">
        <v>5882.55</v>
      </c>
      <c r="M189" s="231">
        <v>1.20434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401.6</v>
      </c>
      <c r="D190" s="232">
        <v>405.51666666666665</v>
      </c>
      <c r="E190" s="232">
        <v>396.5333333333333</v>
      </c>
      <c r="F190" s="232">
        <v>391.46666666666664</v>
      </c>
      <c r="G190" s="232">
        <v>382.48333333333329</v>
      </c>
      <c r="H190" s="232">
        <v>410.58333333333331</v>
      </c>
      <c r="I190" s="232">
        <v>419.56666666666666</v>
      </c>
      <c r="J190" s="232">
        <v>424.63333333333333</v>
      </c>
      <c r="K190" s="231">
        <v>414.5</v>
      </c>
      <c r="L190" s="231">
        <v>400.45</v>
      </c>
      <c r="M190" s="231">
        <v>95.536590000000004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183.95</v>
      </c>
      <c r="D191" s="232">
        <v>184.6</v>
      </c>
      <c r="E191" s="232">
        <v>181.7</v>
      </c>
      <c r="F191" s="232">
        <v>179.45</v>
      </c>
      <c r="G191" s="232">
        <v>176.54999999999998</v>
      </c>
      <c r="H191" s="232">
        <v>186.85</v>
      </c>
      <c r="I191" s="232">
        <v>189.75000000000003</v>
      </c>
      <c r="J191" s="232">
        <v>192</v>
      </c>
      <c r="K191" s="231">
        <v>187.5</v>
      </c>
      <c r="L191" s="231">
        <v>182.35</v>
      </c>
      <c r="M191" s="231">
        <v>120.23683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102.5</v>
      </c>
      <c r="D192" s="232">
        <v>102.64999999999999</v>
      </c>
      <c r="E192" s="232">
        <v>102.19999999999999</v>
      </c>
      <c r="F192" s="232">
        <v>101.89999999999999</v>
      </c>
      <c r="G192" s="232">
        <v>101.44999999999999</v>
      </c>
      <c r="H192" s="232">
        <v>102.94999999999999</v>
      </c>
      <c r="I192" s="232">
        <v>103.4</v>
      </c>
      <c r="J192" s="232">
        <v>103.69999999999999</v>
      </c>
      <c r="K192" s="231">
        <v>103.1</v>
      </c>
      <c r="L192" s="231">
        <v>102.35</v>
      </c>
      <c r="M192" s="231">
        <v>187.03734</v>
      </c>
      <c r="N192" s="1"/>
      <c r="O192" s="1"/>
    </row>
    <row r="193" spans="1:15" ht="12.75" customHeight="1">
      <c r="A193" s="214">
        <v>184</v>
      </c>
      <c r="B193" s="217" t="s">
        <v>785</v>
      </c>
      <c r="C193" s="231">
        <v>50.35</v>
      </c>
      <c r="D193" s="232">
        <v>51.316666666666663</v>
      </c>
      <c r="E193" s="232">
        <v>49.233333333333327</v>
      </c>
      <c r="F193" s="232">
        <v>48.116666666666667</v>
      </c>
      <c r="G193" s="232">
        <v>46.033333333333331</v>
      </c>
      <c r="H193" s="232">
        <v>52.433333333333323</v>
      </c>
      <c r="I193" s="232">
        <v>54.516666666666666</v>
      </c>
      <c r="J193" s="232">
        <v>55.633333333333319</v>
      </c>
      <c r="K193" s="231">
        <v>53.4</v>
      </c>
      <c r="L193" s="231">
        <v>50.2</v>
      </c>
      <c r="M193" s="231">
        <v>24.591069999999998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1070.3</v>
      </c>
      <c r="D194" s="232">
        <v>1080.3666666666666</v>
      </c>
      <c r="E194" s="232">
        <v>1056.1333333333332</v>
      </c>
      <c r="F194" s="232">
        <v>1041.9666666666667</v>
      </c>
      <c r="G194" s="232">
        <v>1017.7333333333333</v>
      </c>
      <c r="H194" s="232">
        <v>1094.5333333333331</v>
      </c>
      <c r="I194" s="232">
        <v>1118.7666666666662</v>
      </c>
      <c r="J194" s="232">
        <v>1132.9333333333329</v>
      </c>
      <c r="K194" s="231">
        <v>1104.5999999999999</v>
      </c>
      <c r="L194" s="231">
        <v>1066.2</v>
      </c>
      <c r="M194" s="231">
        <v>24.311540000000001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738.9</v>
      </c>
      <c r="D195" s="232">
        <v>740.15</v>
      </c>
      <c r="E195" s="232">
        <v>734.05</v>
      </c>
      <c r="F195" s="232">
        <v>729.19999999999993</v>
      </c>
      <c r="G195" s="232">
        <v>723.09999999999991</v>
      </c>
      <c r="H195" s="232">
        <v>745</v>
      </c>
      <c r="I195" s="232">
        <v>751.10000000000014</v>
      </c>
      <c r="J195" s="232">
        <v>755.95</v>
      </c>
      <c r="K195" s="231">
        <v>746.25</v>
      </c>
      <c r="L195" s="231">
        <v>735.3</v>
      </c>
      <c r="M195" s="231">
        <v>1.7934099999999999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2500.3000000000002</v>
      </c>
      <c r="D196" s="232">
        <v>2500.4500000000003</v>
      </c>
      <c r="E196" s="232">
        <v>2493.7500000000005</v>
      </c>
      <c r="F196" s="232">
        <v>2487.2000000000003</v>
      </c>
      <c r="G196" s="232">
        <v>2480.5000000000005</v>
      </c>
      <c r="H196" s="232">
        <v>2507.0000000000005</v>
      </c>
      <c r="I196" s="232">
        <v>2513.7000000000003</v>
      </c>
      <c r="J196" s="232">
        <v>2520.2500000000005</v>
      </c>
      <c r="K196" s="231">
        <v>2507.15</v>
      </c>
      <c r="L196" s="231">
        <v>2493.9</v>
      </c>
      <c r="M196" s="231">
        <v>5.9919099999999998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1543.9</v>
      </c>
      <c r="D197" s="232">
        <v>1540.0166666666667</v>
      </c>
      <c r="E197" s="232">
        <v>1529.4333333333334</v>
      </c>
      <c r="F197" s="232">
        <v>1514.9666666666667</v>
      </c>
      <c r="G197" s="232">
        <v>1504.3833333333334</v>
      </c>
      <c r="H197" s="232">
        <v>1554.4833333333333</v>
      </c>
      <c r="I197" s="232">
        <v>1565.0666666666668</v>
      </c>
      <c r="J197" s="232">
        <v>1579.5333333333333</v>
      </c>
      <c r="K197" s="231">
        <v>1550.6</v>
      </c>
      <c r="L197" s="231">
        <v>1525.55</v>
      </c>
      <c r="M197" s="231">
        <v>1.1014900000000001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511.35</v>
      </c>
      <c r="D198" s="232">
        <v>503.93333333333334</v>
      </c>
      <c r="E198" s="232">
        <v>492.9666666666667</v>
      </c>
      <c r="F198" s="232">
        <v>474.58333333333337</v>
      </c>
      <c r="G198" s="232">
        <v>463.61666666666673</v>
      </c>
      <c r="H198" s="232">
        <v>522.31666666666661</v>
      </c>
      <c r="I198" s="232">
        <v>533.2833333333333</v>
      </c>
      <c r="J198" s="232">
        <v>551.66666666666663</v>
      </c>
      <c r="K198" s="231">
        <v>514.9</v>
      </c>
      <c r="L198" s="231">
        <v>485.55</v>
      </c>
      <c r="M198" s="231">
        <v>15.94416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1291.1500000000001</v>
      </c>
      <c r="D199" s="232">
        <v>1305.8833333333334</v>
      </c>
      <c r="E199" s="232">
        <v>1273.2666666666669</v>
      </c>
      <c r="F199" s="232">
        <v>1255.3833333333334</v>
      </c>
      <c r="G199" s="232">
        <v>1222.7666666666669</v>
      </c>
      <c r="H199" s="232">
        <v>1323.7666666666669</v>
      </c>
      <c r="I199" s="232">
        <v>1356.3833333333332</v>
      </c>
      <c r="J199" s="232">
        <v>1374.2666666666669</v>
      </c>
      <c r="K199" s="231">
        <v>1338.5</v>
      </c>
      <c r="L199" s="231">
        <v>1288</v>
      </c>
      <c r="M199" s="231">
        <v>4.74383</v>
      </c>
      <c r="N199" s="1"/>
      <c r="O199" s="1"/>
    </row>
    <row r="200" spans="1:15" ht="12.75" customHeight="1">
      <c r="A200" s="214">
        <v>191</v>
      </c>
      <c r="B200" s="217" t="s">
        <v>492</v>
      </c>
      <c r="C200" s="231">
        <v>25.75</v>
      </c>
      <c r="D200" s="232">
        <v>25.916666666666668</v>
      </c>
      <c r="E200" s="232">
        <v>24.933333333333337</v>
      </c>
      <c r="F200" s="232">
        <v>24.116666666666671</v>
      </c>
      <c r="G200" s="232">
        <v>23.13333333333334</v>
      </c>
      <c r="H200" s="232">
        <v>26.733333333333334</v>
      </c>
      <c r="I200" s="232">
        <v>27.716666666666661</v>
      </c>
      <c r="J200" s="232">
        <v>28.533333333333331</v>
      </c>
      <c r="K200" s="231">
        <v>26.9</v>
      </c>
      <c r="L200" s="231">
        <v>25.1</v>
      </c>
      <c r="M200" s="231">
        <v>195.37992</v>
      </c>
      <c r="N200" s="1"/>
      <c r="O200" s="1"/>
    </row>
    <row r="201" spans="1:15" ht="12.75" customHeight="1">
      <c r="A201" s="214">
        <v>192</v>
      </c>
      <c r="B201" s="217" t="s">
        <v>494</v>
      </c>
      <c r="C201" s="231">
        <v>2538.75</v>
      </c>
      <c r="D201" s="232">
        <v>2523.1</v>
      </c>
      <c r="E201" s="232">
        <v>2498.1999999999998</v>
      </c>
      <c r="F201" s="232">
        <v>2457.65</v>
      </c>
      <c r="G201" s="232">
        <v>2432.75</v>
      </c>
      <c r="H201" s="232">
        <v>2563.6499999999996</v>
      </c>
      <c r="I201" s="232">
        <v>2588.5500000000002</v>
      </c>
      <c r="J201" s="232">
        <v>2629.0999999999995</v>
      </c>
      <c r="K201" s="231">
        <v>2548</v>
      </c>
      <c r="L201" s="231">
        <v>2482.5500000000002</v>
      </c>
      <c r="M201" s="231">
        <v>1.21465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714.65</v>
      </c>
      <c r="D202" s="232">
        <v>710.85</v>
      </c>
      <c r="E202" s="232">
        <v>706.2</v>
      </c>
      <c r="F202" s="232">
        <v>697.75</v>
      </c>
      <c r="G202" s="232">
        <v>693.1</v>
      </c>
      <c r="H202" s="232">
        <v>719.30000000000007</v>
      </c>
      <c r="I202" s="232">
        <v>723.94999999999993</v>
      </c>
      <c r="J202" s="232">
        <v>732.40000000000009</v>
      </c>
      <c r="K202" s="231">
        <v>715.5</v>
      </c>
      <c r="L202" s="231">
        <v>702.4</v>
      </c>
      <c r="M202" s="231">
        <v>26.189340000000001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7403.1</v>
      </c>
      <c r="D203" s="232">
        <v>7427.7833333333328</v>
      </c>
      <c r="E203" s="232">
        <v>7343.6666666666661</v>
      </c>
      <c r="F203" s="232">
        <v>7284.2333333333336</v>
      </c>
      <c r="G203" s="232">
        <v>7200.1166666666668</v>
      </c>
      <c r="H203" s="232">
        <v>7487.2166666666653</v>
      </c>
      <c r="I203" s="232">
        <v>7571.3333333333321</v>
      </c>
      <c r="J203" s="232">
        <v>7630.7666666666646</v>
      </c>
      <c r="K203" s="231">
        <v>7511.9</v>
      </c>
      <c r="L203" s="231">
        <v>7368.35</v>
      </c>
      <c r="M203" s="231">
        <v>2.49783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61.6</v>
      </c>
      <c r="D204" s="232">
        <v>61.65</v>
      </c>
      <c r="E204" s="232">
        <v>60.3</v>
      </c>
      <c r="F204" s="232">
        <v>59</v>
      </c>
      <c r="G204" s="232">
        <v>57.65</v>
      </c>
      <c r="H204" s="232">
        <v>62.949999999999996</v>
      </c>
      <c r="I204" s="232">
        <v>64.300000000000011</v>
      </c>
      <c r="J204" s="232">
        <v>65.599999999999994</v>
      </c>
      <c r="K204" s="231">
        <v>63</v>
      </c>
      <c r="L204" s="231">
        <v>60.35</v>
      </c>
      <c r="M204" s="231">
        <v>93.375919999999994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1406.7</v>
      </c>
      <c r="D205" s="232">
        <v>1406.9666666666665</v>
      </c>
      <c r="E205" s="232">
        <v>1397.7333333333329</v>
      </c>
      <c r="F205" s="232">
        <v>1388.7666666666664</v>
      </c>
      <c r="G205" s="232">
        <v>1379.5333333333328</v>
      </c>
      <c r="H205" s="232">
        <v>1415.9333333333329</v>
      </c>
      <c r="I205" s="232">
        <v>1425.1666666666665</v>
      </c>
      <c r="J205" s="232">
        <v>1434.133333333333</v>
      </c>
      <c r="K205" s="231">
        <v>1416.2</v>
      </c>
      <c r="L205" s="231">
        <v>1398</v>
      </c>
      <c r="M205" s="231">
        <v>5.2995700000000001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739.3</v>
      </c>
      <c r="D206" s="232">
        <v>742.29999999999984</v>
      </c>
      <c r="E206" s="232">
        <v>734.6999999999997</v>
      </c>
      <c r="F206" s="232">
        <v>730.09999999999991</v>
      </c>
      <c r="G206" s="232">
        <v>722.49999999999977</v>
      </c>
      <c r="H206" s="232">
        <v>746.89999999999964</v>
      </c>
      <c r="I206" s="232">
        <v>754.49999999999977</v>
      </c>
      <c r="J206" s="232">
        <v>759.09999999999957</v>
      </c>
      <c r="K206" s="231">
        <v>749.9</v>
      </c>
      <c r="L206" s="231">
        <v>737.7</v>
      </c>
      <c r="M206" s="231">
        <v>8.0425900000000006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1354.8</v>
      </c>
      <c r="D207" s="232">
        <v>1359.45</v>
      </c>
      <c r="E207" s="232">
        <v>1345.3500000000001</v>
      </c>
      <c r="F207" s="232">
        <v>1335.9</v>
      </c>
      <c r="G207" s="232">
        <v>1321.8000000000002</v>
      </c>
      <c r="H207" s="232">
        <v>1368.9</v>
      </c>
      <c r="I207" s="232">
        <v>1383</v>
      </c>
      <c r="J207" s="232">
        <v>1392.45</v>
      </c>
      <c r="K207" s="231">
        <v>1373.55</v>
      </c>
      <c r="L207" s="231">
        <v>1350</v>
      </c>
      <c r="M207" s="231">
        <v>6.7535999999999996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274.25</v>
      </c>
      <c r="D208" s="232">
        <v>273.34999999999997</v>
      </c>
      <c r="E208" s="232">
        <v>270.89999999999992</v>
      </c>
      <c r="F208" s="232">
        <v>267.54999999999995</v>
      </c>
      <c r="G208" s="232">
        <v>265.09999999999991</v>
      </c>
      <c r="H208" s="232">
        <v>276.69999999999993</v>
      </c>
      <c r="I208" s="232">
        <v>279.14999999999998</v>
      </c>
      <c r="J208" s="232">
        <v>282.49999999999994</v>
      </c>
      <c r="K208" s="231">
        <v>275.8</v>
      </c>
      <c r="L208" s="231">
        <v>270</v>
      </c>
      <c r="M208" s="231">
        <v>108.05861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5.9</v>
      </c>
      <c r="D209" s="232">
        <v>5.9333333333333336</v>
      </c>
      <c r="E209" s="232">
        <v>5.7666666666666675</v>
      </c>
      <c r="F209" s="232">
        <v>5.6333333333333337</v>
      </c>
      <c r="G209" s="232">
        <v>5.4666666666666677</v>
      </c>
      <c r="H209" s="232">
        <v>6.0666666666666673</v>
      </c>
      <c r="I209" s="232">
        <v>6.2333333333333334</v>
      </c>
      <c r="J209" s="232">
        <v>6.3666666666666671</v>
      </c>
      <c r="K209" s="231">
        <v>6.1</v>
      </c>
      <c r="L209" s="231">
        <v>5.8</v>
      </c>
      <c r="M209" s="231">
        <v>1098.3377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812.35</v>
      </c>
      <c r="D210" s="232">
        <v>815.43333333333339</v>
      </c>
      <c r="E210" s="232">
        <v>804.41666666666674</v>
      </c>
      <c r="F210" s="232">
        <v>796.48333333333335</v>
      </c>
      <c r="G210" s="232">
        <v>785.4666666666667</v>
      </c>
      <c r="H210" s="232">
        <v>823.36666666666679</v>
      </c>
      <c r="I210" s="232">
        <v>834.38333333333344</v>
      </c>
      <c r="J210" s="232">
        <v>842.31666666666683</v>
      </c>
      <c r="K210" s="231">
        <v>826.45</v>
      </c>
      <c r="L210" s="231">
        <v>807.5</v>
      </c>
      <c r="M210" s="231">
        <v>6.2196400000000001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1323.05</v>
      </c>
      <c r="D211" s="232">
        <v>1319.55</v>
      </c>
      <c r="E211" s="232">
        <v>1306.05</v>
      </c>
      <c r="F211" s="232">
        <v>1289.05</v>
      </c>
      <c r="G211" s="232">
        <v>1275.55</v>
      </c>
      <c r="H211" s="232">
        <v>1336.55</v>
      </c>
      <c r="I211" s="232">
        <v>1350.05</v>
      </c>
      <c r="J211" s="232">
        <v>1367.05</v>
      </c>
      <c r="K211" s="231">
        <v>1333.05</v>
      </c>
      <c r="L211" s="231">
        <v>1302.55</v>
      </c>
      <c r="M211" s="231">
        <v>0.89078000000000002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356.2</v>
      </c>
      <c r="D212" s="232">
        <v>358.55</v>
      </c>
      <c r="E212" s="232">
        <v>353.05</v>
      </c>
      <c r="F212" s="232">
        <v>349.9</v>
      </c>
      <c r="G212" s="232">
        <v>344.4</v>
      </c>
      <c r="H212" s="232">
        <v>361.70000000000005</v>
      </c>
      <c r="I212" s="232">
        <v>367.20000000000005</v>
      </c>
      <c r="J212" s="232">
        <v>370.35000000000008</v>
      </c>
      <c r="K212" s="231">
        <v>364.05</v>
      </c>
      <c r="L212" s="231">
        <v>355.4</v>
      </c>
      <c r="M212" s="231">
        <v>39.065480000000001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14.75</v>
      </c>
      <c r="D213" s="232">
        <v>14.866666666666665</v>
      </c>
      <c r="E213" s="232">
        <v>14.58333333333333</v>
      </c>
      <c r="F213" s="232">
        <v>14.416666666666664</v>
      </c>
      <c r="G213" s="232">
        <v>14.133333333333329</v>
      </c>
      <c r="H213" s="232">
        <v>15.033333333333331</v>
      </c>
      <c r="I213" s="232">
        <v>15.316666666666666</v>
      </c>
      <c r="J213" s="232">
        <v>15.483333333333333</v>
      </c>
      <c r="K213" s="231">
        <v>15.15</v>
      </c>
      <c r="L213" s="231">
        <v>14.7</v>
      </c>
      <c r="M213" s="231">
        <v>877.61632999999995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208.8</v>
      </c>
      <c r="D214" s="232">
        <v>209.5</v>
      </c>
      <c r="E214" s="232">
        <v>205.8</v>
      </c>
      <c r="F214" s="232">
        <v>202.8</v>
      </c>
      <c r="G214" s="232">
        <v>199.10000000000002</v>
      </c>
      <c r="H214" s="232">
        <v>212.5</v>
      </c>
      <c r="I214" s="232">
        <v>216.2</v>
      </c>
      <c r="J214" s="232">
        <v>219.2</v>
      </c>
      <c r="K214" s="231">
        <v>213.2</v>
      </c>
      <c r="L214" s="231">
        <v>206.5</v>
      </c>
      <c r="M214" s="231">
        <v>52.412390000000002</v>
      </c>
      <c r="N214" s="1"/>
      <c r="O214" s="1"/>
    </row>
    <row r="215" spans="1:15" ht="12.75" customHeight="1">
      <c r="A215" s="214">
        <v>206</v>
      </c>
      <c r="B215" s="217" t="s">
        <v>806</v>
      </c>
      <c r="C215" s="231">
        <v>50.25</v>
      </c>
      <c r="D215" s="232">
        <v>49.933333333333337</v>
      </c>
      <c r="E215" s="232">
        <v>49.316666666666677</v>
      </c>
      <c r="F215" s="232">
        <v>48.38333333333334</v>
      </c>
      <c r="G215" s="232">
        <v>47.76666666666668</v>
      </c>
      <c r="H215" s="232">
        <v>50.866666666666674</v>
      </c>
      <c r="I215" s="232">
        <v>51.483333333333334</v>
      </c>
      <c r="J215" s="232">
        <v>52.416666666666671</v>
      </c>
      <c r="K215" s="231">
        <v>50.55</v>
      </c>
      <c r="L215" s="231">
        <v>49</v>
      </c>
      <c r="M215" s="231">
        <v>504.26173999999997</v>
      </c>
      <c r="N215" s="1"/>
      <c r="O215" s="1"/>
    </row>
    <row r="216" spans="1:15" ht="12.75" customHeight="1">
      <c r="A216" s="214">
        <v>207</v>
      </c>
      <c r="B216" s="217" t="s">
        <v>797</v>
      </c>
      <c r="C216" s="231">
        <v>484.75</v>
      </c>
      <c r="D216" s="232">
        <v>483.98333333333335</v>
      </c>
      <c r="E216" s="232">
        <v>478.9666666666667</v>
      </c>
      <c r="F216" s="232">
        <v>473.18333333333334</v>
      </c>
      <c r="G216" s="232">
        <v>468.16666666666669</v>
      </c>
      <c r="H216" s="232">
        <v>489.76666666666671</v>
      </c>
      <c r="I216" s="232">
        <v>494.78333333333336</v>
      </c>
      <c r="J216" s="232">
        <v>500.56666666666672</v>
      </c>
      <c r="K216" s="231">
        <v>489</v>
      </c>
      <c r="L216" s="231">
        <v>478.2</v>
      </c>
      <c r="M216" s="231">
        <v>7.0781799999999997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I18" sqref="I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2"/>
      <c r="B1" s="393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45014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5" t="s">
        <v>16</v>
      </c>
      <c r="B9" s="387" t="s">
        <v>18</v>
      </c>
      <c r="C9" s="391" t="s">
        <v>20</v>
      </c>
      <c r="D9" s="391" t="s">
        <v>21</v>
      </c>
      <c r="E9" s="382" t="s">
        <v>22</v>
      </c>
      <c r="F9" s="383"/>
      <c r="G9" s="384"/>
      <c r="H9" s="382" t="s">
        <v>23</v>
      </c>
      <c r="I9" s="383"/>
      <c r="J9" s="384"/>
      <c r="K9" s="23"/>
      <c r="L9" s="24"/>
      <c r="M9" s="50"/>
      <c r="N9" s="1"/>
      <c r="O9" s="1"/>
    </row>
    <row r="10" spans="1:15" ht="42.75" customHeight="1">
      <c r="A10" s="389"/>
      <c r="B10" s="390"/>
      <c r="C10" s="390"/>
      <c r="D10" s="39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873</v>
      </c>
      <c r="C11" s="231">
        <v>435.95</v>
      </c>
      <c r="D11" s="232">
        <v>431.9666666666667</v>
      </c>
      <c r="E11" s="232">
        <v>425.98333333333341</v>
      </c>
      <c r="F11" s="232">
        <v>416.01666666666671</v>
      </c>
      <c r="G11" s="232">
        <v>410.03333333333342</v>
      </c>
      <c r="H11" s="232">
        <v>441.93333333333339</v>
      </c>
      <c r="I11" s="232">
        <v>447.91666666666674</v>
      </c>
      <c r="J11" s="232">
        <v>457.88333333333338</v>
      </c>
      <c r="K11" s="231">
        <v>437.95</v>
      </c>
      <c r="L11" s="231">
        <v>422</v>
      </c>
      <c r="M11" s="231">
        <v>1.82283</v>
      </c>
      <c r="N11" s="1"/>
      <c r="O11" s="1"/>
    </row>
    <row r="12" spans="1:15" ht="12" customHeight="1">
      <c r="A12" s="30">
        <v>2</v>
      </c>
      <c r="B12" s="217" t="s">
        <v>284</v>
      </c>
      <c r="C12" s="231">
        <v>22768.400000000001</v>
      </c>
      <c r="D12" s="232">
        <v>22641.600000000002</v>
      </c>
      <c r="E12" s="232">
        <v>22335.200000000004</v>
      </c>
      <c r="F12" s="232">
        <v>21902.000000000004</v>
      </c>
      <c r="G12" s="232">
        <v>21595.600000000006</v>
      </c>
      <c r="H12" s="232">
        <v>23074.800000000003</v>
      </c>
      <c r="I12" s="232">
        <v>23381.200000000004</v>
      </c>
      <c r="J12" s="232">
        <v>23814.400000000001</v>
      </c>
      <c r="K12" s="231">
        <v>22948</v>
      </c>
      <c r="L12" s="231">
        <v>22208.400000000001</v>
      </c>
      <c r="M12" s="231">
        <v>4.7239999999999997E-2</v>
      </c>
      <c r="N12" s="1"/>
      <c r="O12" s="1"/>
    </row>
    <row r="13" spans="1:15" ht="12" customHeight="1">
      <c r="A13" s="30">
        <v>3</v>
      </c>
      <c r="B13" s="217" t="s">
        <v>285</v>
      </c>
      <c r="C13" s="231">
        <v>3338.65</v>
      </c>
      <c r="D13" s="232">
        <v>3342.2166666666667</v>
      </c>
      <c r="E13" s="232">
        <v>3299.4333333333334</v>
      </c>
      <c r="F13" s="232">
        <v>3260.2166666666667</v>
      </c>
      <c r="G13" s="232">
        <v>3217.4333333333334</v>
      </c>
      <c r="H13" s="232">
        <v>3381.4333333333334</v>
      </c>
      <c r="I13" s="232">
        <v>3424.2166666666672</v>
      </c>
      <c r="J13" s="232">
        <v>3463.4333333333334</v>
      </c>
      <c r="K13" s="231">
        <v>3385</v>
      </c>
      <c r="L13" s="231">
        <v>3303</v>
      </c>
      <c r="M13" s="231">
        <v>1.8454299999999999</v>
      </c>
      <c r="N13" s="1"/>
      <c r="O13" s="1"/>
    </row>
    <row r="14" spans="1:15" ht="12" customHeight="1">
      <c r="A14" s="30">
        <v>4</v>
      </c>
      <c r="B14" s="217" t="s">
        <v>43</v>
      </c>
      <c r="C14" s="231">
        <v>1613.95</v>
      </c>
      <c r="D14" s="232">
        <v>1634.1666666666667</v>
      </c>
      <c r="E14" s="232">
        <v>1572.3333333333335</v>
      </c>
      <c r="F14" s="232">
        <v>1530.7166666666667</v>
      </c>
      <c r="G14" s="232">
        <v>1468.8833333333334</v>
      </c>
      <c r="H14" s="232">
        <v>1675.7833333333335</v>
      </c>
      <c r="I14" s="232">
        <v>1737.616666666667</v>
      </c>
      <c r="J14" s="232">
        <v>1779.2333333333336</v>
      </c>
      <c r="K14" s="231">
        <v>1696</v>
      </c>
      <c r="L14" s="231">
        <v>1592.55</v>
      </c>
      <c r="M14" s="231">
        <v>10.32882</v>
      </c>
      <c r="N14" s="1"/>
      <c r="O14" s="1"/>
    </row>
    <row r="15" spans="1:15" ht="12" customHeight="1">
      <c r="A15" s="30">
        <v>5</v>
      </c>
      <c r="B15" s="217" t="s">
        <v>287</v>
      </c>
      <c r="C15" s="231">
        <v>2879.25</v>
      </c>
      <c r="D15" s="232">
        <v>2880.1333333333332</v>
      </c>
      <c r="E15" s="232">
        <v>2836.2166666666662</v>
      </c>
      <c r="F15" s="232">
        <v>2793.1833333333329</v>
      </c>
      <c r="G15" s="232">
        <v>2749.266666666666</v>
      </c>
      <c r="H15" s="232">
        <v>2923.1666666666665</v>
      </c>
      <c r="I15" s="232">
        <v>2967.0833333333335</v>
      </c>
      <c r="J15" s="232">
        <v>3010.1166666666668</v>
      </c>
      <c r="K15" s="231">
        <v>2924.05</v>
      </c>
      <c r="L15" s="231">
        <v>2837.1</v>
      </c>
      <c r="M15" s="231">
        <v>0.58901000000000003</v>
      </c>
      <c r="N15" s="1"/>
      <c r="O15" s="1"/>
    </row>
    <row r="16" spans="1:15" ht="12" customHeight="1">
      <c r="A16" s="30">
        <v>6</v>
      </c>
      <c r="B16" s="217" t="s">
        <v>288</v>
      </c>
      <c r="C16" s="231">
        <v>1202.75</v>
      </c>
      <c r="D16" s="232">
        <v>1200.25</v>
      </c>
      <c r="E16" s="232">
        <v>1188.5</v>
      </c>
      <c r="F16" s="232">
        <v>1174.25</v>
      </c>
      <c r="G16" s="232">
        <v>1162.5</v>
      </c>
      <c r="H16" s="232">
        <v>1214.5</v>
      </c>
      <c r="I16" s="232">
        <v>1226.25</v>
      </c>
      <c r="J16" s="232">
        <v>1240.5</v>
      </c>
      <c r="K16" s="231">
        <v>1212</v>
      </c>
      <c r="L16" s="231">
        <v>1186</v>
      </c>
      <c r="M16" s="231">
        <v>3.2262400000000002</v>
      </c>
      <c r="N16" s="1"/>
      <c r="O16" s="1"/>
    </row>
    <row r="17" spans="1:15" ht="12" customHeight="1">
      <c r="A17" s="30">
        <v>7</v>
      </c>
      <c r="B17" s="217" t="s">
        <v>59</v>
      </c>
      <c r="C17" s="231">
        <v>563.54999999999995</v>
      </c>
      <c r="D17" s="232">
        <v>561.41666666666663</v>
      </c>
      <c r="E17" s="232">
        <v>553.13333333333321</v>
      </c>
      <c r="F17" s="232">
        <v>542.71666666666658</v>
      </c>
      <c r="G17" s="232">
        <v>534.43333333333317</v>
      </c>
      <c r="H17" s="232">
        <v>571.83333333333326</v>
      </c>
      <c r="I17" s="232">
        <v>580.11666666666679</v>
      </c>
      <c r="J17" s="232">
        <v>590.5333333333333</v>
      </c>
      <c r="K17" s="231">
        <v>569.70000000000005</v>
      </c>
      <c r="L17" s="231">
        <v>551</v>
      </c>
      <c r="M17" s="231">
        <v>17.638839999999998</v>
      </c>
      <c r="N17" s="1"/>
      <c r="O17" s="1"/>
    </row>
    <row r="18" spans="1:15" ht="12" customHeight="1">
      <c r="A18" s="30">
        <v>8</v>
      </c>
      <c r="B18" s="217" t="s">
        <v>289</v>
      </c>
      <c r="C18" s="231">
        <v>348.65</v>
      </c>
      <c r="D18" s="232">
        <v>356.15000000000003</v>
      </c>
      <c r="E18" s="232">
        <v>333.50000000000006</v>
      </c>
      <c r="F18" s="232">
        <v>318.35000000000002</v>
      </c>
      <c r="G18" s="232">
        <v>295.70000000000005</v>
      </c>
      <c r="H18" s="232">
        <v>371.30000000000007</v>
      </c>
      <c r="I18" s="232">
        <v>393.95000000000005</v>
      </c>
      <c r="J18" s="232">
        <v>409.10000000000008</v>
      </c>
      <c r="K18" s="231">
        <v>378.8</v>
      </c>
      <c r="L18" s="231">
        <v>341</v>
      </c>
      <c r="M18" s="231">
        <v>12.67722</v>
      </c>
      <c r="N18" s="1"/>
      <c r="O18" s="1"/>
    </row>
    <row r="19" spans="1:15" ht="12" customHeight="1">
      <c r="A19" s="30">
        <v>9</v>
      </c>
      <c r="B19" s="217" t="s">
        <v>290</v>
      </c>
      <c r="C19" s="231">
        <v>1618.5</v>
      </c>
      <c r="D19" s="232">
        <v>1624.5666666666666</v>
      </c>
      <c r="E19" s="232">
        <v>1602.1333333333332</v>
      </c>
      <c r="F19" s="232">
        <v>1585.7666666666667</v>
      </c>
      <c r="G19" s="232">
        <v>1563.3333333333333</v>
      </c>
      <c r="H19" s="232">
        <v>1640.9333333333332</v>
      </c>
      <c r="I19" s="232">
        <v>1663.3666666666666</v>
      </c>
      <c r="J19" s="232">
        <v>1679.7333333333331</v>
      </c>
      <c r="K19" s="231">
        <v>1647</v>
      </c>
      <c r="L19" s="231">
        <v>1608.2</v>
      </c>
      <c r="M19" s="231">
        <v>1.2563500000000001</v>
      </c>
      <c r="N19" s="1"/>
      <c r="O19" s="1"/>
    </row>
    <row r="20" spans="1:15" ht="12" customHeight="1">
      <c r="A20" s="30">
        <v>10</v>
      </c>
      <c r="B20" s="217" t="s">
        <v>234</v>
      </c>
      <c r="C20" s="231">
        <v>21595.05</v>
      </c>
      <c r="D20" s="232">
        <v>21526.766666666666</v>
      </c>
      <c r="E20" s="232">
        <v>21374.833333333332</v>
      </c>
      <c r="F20" s="232">
        <v>21154.616666666665</v>
      </c>
      <c r="G20" s="232">
        <v>21002.683333333331</v>
      </c>
      <c r="H20" s="232">
        <v>21746.983333333334</v>
      </c>
      <c r="I20" s="232">
        <v>21898.916666666668</v>
      </c>
      <c r="J20" s="232">
        <v>22119.133333333335</v>
      </c>
      <c r="K20" s="231">
        <v>21678.7</v>
      </c>
      <c r="L20" s="231">
        <v>21306.55</v>
      </c>
      <c r="M20" s="231">
        <v>0.11054</v>
      </c>
      <c r="N20" s="1"/>
      <c r="O20" s="1"/>
    </row>
    <row r="21" spans="1:15" ht="12" customHeight="1">
      <c r="A21" s="30">
        <v>11</v>
      </c>
      <c r="B21" s="217" t="s">
        <v>45</v>
      </c>
      <c r="C21" s="231">
        <v>1600.85</v>
      </c>
      <c r="D21" s="232">
        <v>1635.6166666666668</v>
      </c>
      <c r="E21" s="232">
        <v>1538.2333333333336</v>
      </c>
      <c r="F21" s="232">
        <v>1475.6166666666668</v>
      </c>
      <c r="G21" s="232">
        <v>1378.2333333333336</v>
      </c>
      <c r="H21" s="232">
        <v>1698.2333333333336</v>
      </c>
      <c r="I21" s="232">
        <v>1795.6166666666668</v>
      </c>
      <c r="J21" s="232">
        <v>1858.2333333333336</v>
      </c>
      <c r="K21" s="231">
        <v>1733</v>
      </c>
      <c r="L21" s="231">
        <v>1573</v>
      </c>
      <c r="M21" s="231">
        <v>81.448779999999999</v>
      </c>
      <c r="N21" s="1"/>
      <c r="O21" s="1"/>
    </row>
    <row r="22" spans="1:15" ht="12" customHeight="1">
      <c r="A22" s="30">
        <v>12</v>
      </c>
      <c r="B22" s="217" t="s">
        <v>235</v>
      </c>
      <c r="C22" s="231">
        <v>935.65</v>
      </c>
      <c r="D22" s="232">
        <v>941.69999999999993</v>
      </c>
      <c r="E22" s="232">
        <v>929.59999999999991</v>
      </c>
      <c r="F22" s="232">
        <v>923.55</v>
      </c>
      <c r="G22" s="232">
        <v>911.44999999999993</v>
      </c>
      <c r="H22" s="232">
        <v>947.74999999999989</v>
      </c>
      <c r="I22" s="232">
        <v>959.85</v>
      </c>
      <c r="J22" s="232">
        <v>965.89999999999986</v>
      </c>
      <c r="K22" s="231">
        <v>953.8</v>
      </c>
      <c r="L22" s="231">
        <v>935.65</v>
      </c>
      <c r="M22" s="231">
        <v>10.576879999999999</v>
      </c>
      <c r="N22" s="1"/>
      <c r="O22" s="1"/>
    </row>
    <row r="23" spans="1:15" ht="12.75" customHeight="1">
      <c r="A23" s="30">
        <v>13</v>
      </c>
      <c r="B23" s="217" t="s">
        <v>46</v>
      </c>
      <c r="C23" s="231">
        <v>593.4</v>
      </c>
      <c r="D23" s="232">
        <v>597.58333333333326</v>
      </c>
      <c r="E23" s="232">
        <v>567.36666666666656</v>
      </c>
      <c r="F23" s="232">
        <v>541.33333333333326</v>
      </c>
      <c r="G23" s="232">
        <v>511.11666666666656</v>
      </c>
      <c r="H23" s="232">
        <v>623.61666666666656</v>
      </c>
      <c r="I23" s="232">
        <v>653.83333333333326</v>
      </c>
      <c r="J23" s="232">
        <v>679.86666666666656</v>
      </c>
      <c r="K23" s="231">
        <v>627.79999999999995</v>
      </c>
      <c r="L23" s="231">
        <v>571.54999999999995</v>
      </c>
      <c r="M23" s="231">
        <v>198.60622000000001</v>
      </c>
      <c r="N23" s="1"/>
      <c r="O23" s="1"/>
    </row>
    <row r="24" spans="1:15" ht="12.75" customHeight="1">
      <c r="A24" s="30">
        <v>14</v>
      </c>
      <c r="B24" s="217" t="s">
        <v>236</v>
      </c>
      <c r="C24" s="231">
        <v>909.95</v>
      </c>
      <c r="D24" s="232">
        <v>916.28333333333342</v>
      </c>
      <c r="E24" s="232">
        <v>903.61666666666679</v>
      </c>
      <c r="F24" s="232">
        <v>897.28333333333342</v>
      </c>
      <c r="G24" s="232">
        <v>884.61666666666679</v>
      </c>
      <c r="H24" s="232">
        <v>922.61666666666679</v>
      </c>
      <c r="I24" s="232">
        <v>935.28333333333353</v>
      </c>
      <c r="J24" s="232">
        <v>941.61666666666679</v>
      </c>
      <c r="K24" s="231">
        <v>928.95</v>
      </c>
      <c r="L24" s="231">
        <v>909.95</v>
      </c>
      <c r="M24" s="231">
        <v>2.6773099999999999</v>
      </c>
      <c r="N24" s="1"/>
      <c r="O24" s="1"/>
    </row>
    <row r="25" spans="1:15" ht="12.75" customHeight="1">
      <c r="A25" s="30">
        <v>15</v>
      </c>
      <c r="B25" s="217" t="s">
        <v>237</v>
      </c>
      <c r="C25" s="231">
        <v>1015</v>
      </c>
      <c r="D25" s="232">
        <v>1021.1666666666666</v>
      </c>
      <c r="E25" s="232">
        <v>1008.8333333333333</v>
      </c>
      <c r="F25" s="232">
        <v>1002.6666666666666</v>
      </c>
      <c r="G25" s="232">
        <v>990.33333333333326</v>
      </c>
      <c r="H25" s="232">
        <v>1027.3333333333333</v>
      </c>
      <c r="I25" s="232">
        <v>1039.6666666666665</v>
      </c>
      <c r="J25" s="232">
        <v>1045.8333333333333</v>
      </c>
      <c r="K25" s="231">
        <v>1033.5</v>
      </c>
      <c r="L25" s="231">
        <v>1015</v>
      </c>
      <c r="M25" s="231">
        <v>2.6575600000000001</v>
      </c>
      <c r="N25" s="1"/>
      <c r="O25" s="1"/>
    </row>
    <row r="26" spans="1:15" ht="12.75" customHeight="1">
      <c r="A26" s="30">
        <v>16</v>
      </c>
      <c r="B26" s="217" t="s">
        <v>842</v>
      </c>
      <c r="C26" s="231">
        <v>368.15</v>
      </c>
      <c r="D26" s="232">
        <v>374.43333333333334</v>
      </c>
      <c r="E26" s="232">
        <v>361.86666666666667</v>
      </c>
      <c r="F26" s="232">
        <v>355.58333333333331</v>
      </c>
      <c r="G26" s="232">
        <v>343.01666666666665</v>
      </c>
      <c r="H26" s="232">
        <v>380.7166666666667</v>
      </c>
      <c r="I26" s="232">
        <v>393.28333333333342</v>
      </c>
      <c r="J26" s="232">
        <v>399.56666666666672</v>
      </c>
      <c r="K26" s="231">
        <v>387</v>
      </c>
      <c r="L26" s="231">
        <v>368.15</v>
      </c>
      <c r="M26" s="231">
        <v>26.13054</v>
      </c>
      <c r="N26" s="1"/>
      <c r="O26" s="1"/>
    </row>
    <row r="27" spans="1:15" ht="12.75" customHeight="1">
      <c r="A27" s="30">
        <v>17</v>
      </c>
      <c r="B27" s="217" t="s">
        <v>238</v>
      </c>
      <c r="C27" s="231">
        <v>146.80000000000001</v>
      </c>
      <c r="D27" s="232">
        <v>146.5</v>
      </c>
      <c r="E27" s="232">
        <v>143.9</v>
      </c>
      <c r="F27" s="232">
        <v>141</v>
      </c>
      <c r="G27" s="232">
        <v>138.4</v>
      </c>
      <c r="H27" s="232">
        <v>149.4</v>
      </c>
      <c r="I27" s="232">
        <v>152.00000000000003</v>
      </c>
      <c r="J27" s="232">
        <v>154.9</v>
      </c>
      <c r="K27" s="231">
        <v>149.1</v>
      </c>
      <c r="L27" s="231">
        <v>143.6</v>
      </c>
      <c r="M27" s="231">
        <v>80.322789999999998</v>
      </c>
      <c r="N27" s="1"/>
      <c r="O27" s="1"/>
    </row>
    <row r="28" spans="1:15" ht="12.75" customHeight="1">
      <c r="A28" s="30">
        <v>18</v>
      </c>
      <c r="B28" s="217" t="s">
        <v>41</v>
      </c>
      <c r="C28" s="231">
        <v>208.6</v>
      </c>
      <c r="D28" s="232">
        <v>208.35</v>
      </c>
      <c r="E28" s="232">
        <v>206.45</v>
      </c>
      <c r="F28" s="232">
        <v>204.29999999999998</v>
      </c>
      <c r="G28" s="232">
        <v>202.39999999999998</v>
      </c>
      <c r="H28" s="232">
        <v>210.5</v>
      </c>
      <c r="I28" s="232">
        <v>212.40000000000003</v>
      </c>
      <c r="J28" s="232">
        <v>214.55</v>
      </c>
      <c r="K28" s="231">
        <v>210.25</v>
      </c>
      <c r="L28" s="231">
        <v>206.2</v>
      </c>
      <c r="M28" s="231">
        <v>10.99009</v>
      </c>
      <c r="N28" s="1"/>
      <c r="O28" s="1"/>
    </row>
    <row r="29" spans="1:15" ht="12.75" customHeight="1">
      <c r="A29" s="30">
        <v>19</v>
      </c>
      <c r="B29" s="217" t="s">
        <v>807</v>
      </c>
      <c r="C29" s="231">
        <v>309.25</v>
      </c>
      <c r="D29" s="232">
        <v>313.31666666666666</v>
      </c>
      <c r="E29" s="232">
        <v>302.93333333333334</v>
      </c>
      <c r="F29" s="232">
        <v>296.61666666666667</v>
      </c>
      <c r="G29" s="232">
        <v>286.23333333333335</v>
      </c>
      <c r="H29" s="232">
        <v>319.63333333333333</v>
      </c>
      <c r="I29" s="232">
        <v>330.01666666666665</v>
      </c>
      <c r="J29" s="232">
        <v>336.33333333333331</v>
      </c>
      <c r="K29" s="231">
        <v>323.7</v>
      </c>
      <c r="L29" s="231">
        <v>307</v>
      </c>
      <c r="M29" s="231">
        <v>3.6133500000000001</v>
      </c>
      <c r="N29" s="1"/>
      <c r="O29" s="1"/>
    </row>
    <row r="30" spans="1:15" ht="12.75" customHeight="1">
      <c r="A30" s="30">
        <v>20</v>
      </c>
      <c r="B30" s="217" t="s">
        <v>291</v>
      </c>
      <c r="C30" s="231">
        <v>376.9</v>
      </c>
      <c r="D30" s="232">
        <v>377.31666666666661</v>
      </c>
      <c r="E30" s="232">
        <v>371.93333333333322</v>
      </c>
      <c r="F30" s="232">
        <v>366.96666666666664</v>
      </c>
      <c r="G30" s="232">
        <v>361.58333333333326</v>
      </c>
      <c r="H30" s="232">
        <v>382.28333333333319</v>
      </c>
      <c r="I30" s="232">
        <v>387.66666666666663</v>
      </c>
      <c r="J30" s="232">
        <v>392.63333333333316</v>
      </c>
      <c r="K30" s="231">
        <v>382.7</v>
      </c>
      <c r="L30" s="231">
        <v>372.35</v>
      </c>
      <c r="M30" s="231">
        <v>3.5470100000000002</v>
      </c>
      <c r="N30" s="1"/>
      <c r="O30" s="1"/>
    </row>
    <row r="31" spans="1:15" ht="12.75" customHeight="1">
      <c r="A31" s="30">
        <v>21</v>
      </c>
      <c r="B31" s="217" t="s">
        <v>847</v>
      </c>
      <c r="C31" s="231">
        <v>867.15</v>
      </c>
      <c r="D31" s="232">
        <v>867.25</v>
      </c>
      <c r="E31" s="232">
        <v>855.45</v>
      </c>
      <c r="F31" s="232">
        <v>843.75</v>
      </c>
      <c r="G31" s="232">
        <v>831.95</v>
      </c>
      <c r="H31" s="232">
        <v>878.95</v>
      </c>
      <c r="I31" s="232">
        <v>890.75</v>
      </c>
      <c r="J31" s="232">
        <v>902.45</v>
      </c>
      <c r="K31" s="231">
        <v>879.05</v>
      </c>
      <c r="L31" s="231">
        <v>855.55</v>
      </c>
      <c r="M31" s="231">
        <v>0.14208999999999999</v>
      </c>
      <c r="N31" s="1"/>
      <c r="O31" s="1"/>
    </row>
    <row r="32" spans="1:15" ht="12.75" customHeight="1">
      <c r="A32" s="30">
        <v>22</v>
      </c>
      <c r="B32" s="217" t="s">
        <v>292</v>
      </c>
      <c r="C32" s="231">
        <v>951.05</v>
      </c>
      <c r="D32" s="232">
        <v>947.16666666666663</v>
      </c>
      <c r="E32" s="232">
        <v>931.93333333333328</v>
      </c>
      <c r="F32" s="232">
        <v>912.81666666666661</v>
      </c>
      <c r="G32" s="232">
        <v>897.58333333333326</v>
      </c>
      <c r="H32" s="232">
        <v>966.2833333333333</v>
      </c>
      <c r="I32" s="232">
        <v>981.51666666666665</v>
      </c>
      <c r="J32" s="232">
        <v>1000.6333333333333</v>
      </c>
      <c r="K32" s="231">
        <v>962.4</v>
      </c>
      <c r="L32" s="231">
        <v>928.05</v>
      </c>
      <c r="M32" s="231">
        <v>2.76</v>
      </c>
      <c r="N32" s="1"/>
      <c r="O32" s="1"/>
    </row>
    <row r="33" spans="1:15" ht="12.75" customHeight="1">
      <c r="A33" s="30">
        <v>23</v>
      </c>
      <c r="B33" s="217" t="s">
        <v>239</v>
      </c>
      <c r="C33" s="231">
        <v>1160.4000000000001</v>
      </c>
      <c r="D33" s="232">
        <v>1161.9166666666667</v>
      </c>
      <c r="E33" s="232">
        <v>1143.9333333333334</v>
      </c>
      <c r="F33" s="232">
        <v>1127.4666666666667</v>
      </c>
      <c r="G33" s="232">
        <v>1109.4833333333333</v>
      </c>
      <c r="H33" s="232">
        <v>1178.3833333333334</v>
      </c>
      <c r="I33" s="232">
        <v>1196.3666666666666</v>
      </c>
      <c r="J33" s="232">
        <v>1212.8333333333335</v>
      </c>
      <c r="K33" s="231">
        <v>1179.9000000000001</v>
      </c>
      <c r="L33" s="231">
        <v>1145.45</v>
      </c>
      <c r="M33" s="231">
        <v>0.41122999999999998</v>
      </c>
      <c r="N33" s="1"/>
      <c r="O33" s="1"/>
    </row>
    <row r="34" spans="1:15" ht="12.75" customHeight="1">
      <c r="A34" s="30">
        <v>24</v>
      </c>
      <c r="B34" s="217" t="s">
        <v>52</v>
      </c>
      <c r="C34" s="231">
        <v>478.55</v>
      </c>
      <c r="D34" s="232">
        <v>481.84999999999997</v>
      </c>
      <c r="E34" s="232">
        <v>473.69999999999993</v>
      </c>
      <c r="F34" s="232">
        <v>468.84999999999997</v>
      </c>
      <c r="G34" s="232">
        <v>460.69999999999993</v>
      </c>
      <c r="H34" s="232">
        <v>486.69999999999993</v>
      </c>
      <c r="I34" s="232">
        <v>494.84999999999991</v>
      </c>
      <c r="J34" s="232">
        <v>499.69999999999993</v>
      </c>
      <c r="K34" s="231">
        <v>490</v>
      </c>
      <c r="L34" s="231">
        <v>477</v>
      </c>
      <c r="M34" s="231">
        <v>1.1969099999999999</v>
      </c>
      <c r="N34" s="1"/>
      <c r="O34" s="1"/>
    </row>
    <row r="35" spans="1:15" ht="12.75" customHeight="1">
      <c r="A35" s="30">
        <v>25</v>
      </c>
      <c r="B35" s="217" t="s">
        <v>48</v>
      </c>
      <c r="C35" s="231">
        <v>3240.8</v>
      </c>
      <c r="D35" s="232">
        <v>3234.1000000000004</v>
      </c>
      <c r="E35" s="232">
        <v>3208.3000000000006</v>
      </c>
      <c r="F35" s="232">
        <v>3175.8</v>
      </c>
      <c r="G35" s="232">
        <v>3150.0000000000005</v>
      </c>
      <c r="H35" s="232">
        <v>3266.6000000000008</v>
      </c>
      <c r="I35" s="232">
        <v>3292.4</v>
      </c>
      <c r="J35" s="232">
        <v>3324.900000000001</v>
      </c>
      <c r="K35" s="231">
        <v>3259.9</v>
      </c>
      <c r="L35" s="231">
        <v>3201.6</v>
      </c>
      <c r="M35" s="231">
        <v>0.56411</v>
      </c>
      <c r="N35" s="1"/>
      <c r="O35" s="1"/>
    </row>
    <row r="36" spans="1:15" ht="12.75" customHeight="1">
      <c r="A36" s="30">
        <v>26</v>
      </c>
      <c r="B36" s="217" t="s">
        <v>293</v>
      </c>
      <c r="C36" s="231">
        <v>2152.6999999999998</v>
      </c>
      <c r="D36" s="232">
        <v>2177.25</v>
      </c>
      <c r="E36" s="232">
        <v>2121.5500000000002</v>
      </c>
      <c r="F36" s="232">
        <v>2090.4</v>
      </c>
      <c r="G36" s="232">
        <v>2034.7000000000003</v>
      </c>
      <c r="H36" s="232">
        <v>2208.4</v>
      </c>
      <c r="I36" s="232">
        <v>2264.1</v>
      </c>
      <c r="J36" s="232">
        <v>2295.25</v>
      </c>
      <c r="K36" s="231">
        <v>2232.9499999999998</v>
      </c>
      <c r="L36" s="231">
        <v>2146.1</v>
      </c>
      <c r="M36" s="231">
        <v>0.35596</v>
      </c>
      <c r="N36" s="1"/>
      <c r="O36" s="1"/>
    </row>
    <row r="37" spans="1:15" ht="12.75" customHeight="1">
      <c r="A37" s="30">
        <v>27</v>
      </c>
      <c r="B37" s="217" t="s">
        <v>834</v>
      </c>
      <c r="C37" s="231">
        <v>11</v>
      </c>
      <c r="D37" s="232">
        <v>11.200000000000001</v>
      </c>
      <c r="E37" s="232">
        <v>10.700000000000003</v>
      </c>
      <c r="F37" s="232">
        <v>10.400000000000002</v>
      </c>
      <c r="G37" s="232">
        <v>9.9000000000000039</v>
      </c>
      <c r="H37" s="232">
        <v>11.500000000000002</v>
      </c>
      <c r="I37" s="232">
        <v>11.999999999999998</v>
      </c>
      <c r="J37" s="232">
        <v>12.3</v>
      </c>
      <c r="K37" s="231">
        <v>11.7</v>
      </c>
      <c r="L37" s="231">
        <v>10.9</v>
      </c>
      <c r="M37" s="231">
        <v>60.895539999999997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565.5</v>
      </c>
      <c r="D38" s="232">
        <v>564.13333333333333</v>
      </c>
      <c r="E38" s="232">
        <v>558.41666666666663</v>
      </c>
      <c r="F38" s="232">
        <v>551.33333333333326</v>
      </c>
      <c r="G38" s="232">
        <v>545.61666666666656</v>
      </c>
      <c r="H38" s="232">
        <v>571.2166666666667</v>
      </c>
      <c r="I38" s="232">
        <v>576.93333333333339</v>
      </c>
      <c r="J38" s="232">
        <v>584.01666666666677</v>
      </c>
      <c r="K38" s="231">
        <v>569.85</v>
      </c>
      <c r="L38" s="231">
        <v>557.04999999999995</v>
      </c>
      <c r="M38" s="231">
        <v>3.02189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1795.7</v>
      </c>
      <c r="D39" s="232">
        <v>1793.8833333333332</v>
      </c>
      <c r="E39" s="232">
        <v>1781.8166666666664</v>
      </c>
      <c r="F39" s="232">
        <v>1767.9333333333332</v>
      </c>
      <c r="G39" s="232">
        <v>1755.8666666666663</v>
      </c>
      <c r="H39" s="232">
        <v>1807.7666666666664</v>
      </c>
      <c r="I39" s="232">
        <v>1819.833333333333</v>
      </c>
      <c r="J39" s="232">
        <v>1833.7166666666665</v>
      </c>
      <c r="K39" s="231">
        <v>1805.95</v>
      </c>
      <c r="L39" s="231">
        <v>1780</v>
      </c>
      <c r="M39" s="231">
        <v>0.61624000000000001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358.95</v>
      </c>
      <c r="D40" s="232">
        <v>362.29999999999995</v>
      </c>
      <c r="E40" s="232">
        <v>350.94999999999993</v>
      </c>
      <c r="F40" s="232">
        <v>342.95</v>
      </c>
      <c r="G40" s="232">
        <v>331.59999999999997</v>
      </c>
      <c r="H40" s="232">
        <v>370.2999999999999</v>
      </c>
      <c r="I40" s="232">
        <v>381.64999999999992</v>
      </c>
      <c r="J40" s="232">
        <v>389.64999999999986</v>
      </c>
      <c r="K40" s="231">
        <v>373.65</v>
      </c>
      <c r="L40" s="231">
        <v>354.3</v>
      </c>
      <c r="M40" s="231">
        <v>156.88793999999999</v>
      </c>
      <c r="N40" s="1"/>
      <c r="O40" s="1"/>
    </row>
    <row r="41" spans="1:15" ht="12.75" customHeight="1">
      <c r="A41" s="30">
        <v>31</v>
      </c>
      <c r="B41" s="217" t="s">
        <v>787</v>
      </c>
      <c r="C41" s="231">
        <v>1138.8</v>
      </c>
      <c r="D41" s="232">
        <v>1136.9666666666665</v>
      </c>
      <c r="E41" s="232">
        <v>1124.083333333333</v>
      </c>
      <c r="F41" s="232">
        <v>1109.3666666666666</v>
      </c>
      <c r="G41" s="232">
        <v>1096.4833333333331</v>
      </c>
      <c r="H41" s="232">
        <v>1151.6833333333329</v>
      </c>
      <c r="I41" s="232">
        <v>1164.5666666666666</v>
      </c>
      <c r="J41" s="232">
        <v>1179.2833333333328</v>
      </c>
      <c r="K41" s="231">
        <v>1149.8499999999999</v>
      </c>
      <c r="L41" s="231">
        <v>1122.25</v>
      </c>
      <c r="M41" s="231">
        <v>3.2766600000000001</v>
      </c>
      <c r="N41" s="1"/>
      <c r="O41" s="1"/>
    </row>
    <row r="42" spans="1:15" ht="12.75" customHeight="1">
      <c r="A42" s="30">
        <v>32</v>
      </c>
      <c r="B42" s="217" t="s">
        <v>756</v>
      </c>
      <c r="C42" s="231">
        <v>831.25</v>
      </c>
      <c r="D42" s="232">
        <v>827.26666666666677</v>
      </c>
      <c r="E42" s="232">
        <v>820.73333333333358</v>
      </c>
      <c r="F42" s="232">
        <v>810.21666666666681</v>
      </c>
      <c r="G42" s="232">
        <v>803.68333333333362</v>
      </c>
      <c r="H42" s="232">
        <v>837.78333333333353</v>
      </c>
      <c r="I42" s="232">
        <v>844.31666666666661</v>
      </c>
      <c r="J42" s="232">
        <v>854.83333333333348</v>
      </c>
      <c r="K42" s="231">
        <v>833.8</v>
      </c>
      <c r="L42" s="231">
        <v>816.75</v>
      </c>
      <c r="M42" s="231">
        <v>1.9262999999999999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4333.6000000000004</v>
      </c>
      <c r="D43" s="232">
        <v>4307.3833333333341</v>
      </c>
      <c r="E43" s="232">
        <v>4271.2666666666682</v>
      </c>
      <c r="F43" s="232">
        <v>4208.9333333333343</v>
      </c>
      <c r="G43" s="232">
        <v>4172.8166666666684</v>
      </c>
      <c r="H43" s="232">
        <v>4369.7166666666681</v>
      </c>
      <c r="I43" s="232">
        <v>4405.8333333333348</v>
      </c>
      <c r="J43" s="232">
        <v>4468.1666666666679</v>
      </c>
      <c r="K43" s="231">
        <v>4343.5</v>
      </c>
      <c r="L43" s="231">
        <v>4245.05</v>
      </c>
      <c r="M43" s="231">
        <v>3.43628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307.14999999999998</v>
      </c>
      <c r="D44" s="232">
        <v>307.08333333333331</v>
      </c>
      <c r="E44" s="232">
        <v>305.36666666666662</v>
      </c>
      <c r="F44" s="232">
        <v>303.58333333333331</v>
      </c>
      <c r="G44" s="232">
        <v>301.86666666666662</v>
      </c>
      <c r="H44" s="232">
        <v>308.86666666666662</v>
      </c>
      <c r="I44" s="232">
        <v>310.58333333333331</v>
      </c>
      <c r="J44" s="232">
        <v>312.36666666666662</v>
      </c>
      <c r="K44" s="231">
        <v>308.8</v>
      </c>
      <c r="L44" s="231">
        <v>305.3</v>
      </c>
      <c r="M44" s="231">
        <v>9.8991199999999999</v>
      </c>
      <c r="N44" s="1"/>
      <c r="O44" s="1"/>
    </row>
    <row r="45" spans="1:15" ht="12.75" customHeight="1">
      <c r="A45" s="30">
        <v>35</v>
      </c>
      <c r="B45" s="217" t="s">
        <v>808</v>
      </c>
      <c r="C45" s="231">
        <v>239.45</v>
      </c>
      <c r="D45" s="232">
        <v>240.46666666666667</v>
      </c>
      <c r="E45" s="232">
        <v>236.98333333333335</v>
      </c>
      <c r="F45" s="232">
        <v>234.51666666666668</v>
      </c>
      <c r="G45" s="232">
        <v>231.03333333333336</v>
      </c>
      <c r="H45" s="232">
        <v>242.93333333333334</v>
      </c>
      <c r="I45" s="232">
        <v>246.41666666666663</v>
      </c>
      <c r="J45" s="232">
        <v>248.88333333333333</v>
      </c>
      <c r="K45" s="231">
        <v>243.95</v>
      </c>
      <c r="L45" s="231">
        <v>238</v>
      </c>
      <c r="M45" s="231">
        <v>1.58274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440</v>
      </c>
      <c r="D46" s="232">
        <v>435.08333333333331</v>
      </c>
      <c r="E46" s="232">
        <v>424.56666666666661</v>
      </c>
      <c r="F46" s="232">
        <v>409.13333333333327</v>
      </c>
      <c r="G46" s="232">
        <v>398.61666666666656</v>
      </c>
      <c r="H46" s="232">
        <v>450.51666666666665</v>
      </c>
      <c r="I46" s="232">
        <v>461.03333333333342</v>
      </c>
      <c r="J46" s="232">
        <v>476.4666666666667</v>
      </c>
      <c r="K46" s="231">
        <v>445.6</v>
      </c>
      <c r="L46" s="231">
        <v>419.65</v>
      </c>
      <c r="M46" s="231">
        <v>2.36517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134.65</v>
      </c>
      <c r="D47" s="232">
        <v>134.36666666666667</v>
      </c>
      <c r="E47" s="232">
        <v>133.38333333333335</v>
      </c>
      <c r="F47" s="232">
        <v>132.11666666666667</v>
      </c>
      <c r="G47" s="232">
        <v>131.13333333333335</v>
      </c>
      <c r="H47" s="232">
        <v>135.63333333333335</v>
      </c>
      <c r="I47" s="232">
        <v>136.6166666666667</v>
      </c>
      <c r="J47" s="232">
        <v>137.88333333333335</v>
      </c>
      <c r="K47" s="231">
        <v>135.35</v>
      </c>
      <c r="L47" s="231">
        <v>133.1</v>
      </c>
      <c r="M47" s="231">
        <v>60.703749999999999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2784.45</v>
      </c>
      <c r="D48" s="232">
        <v>2786.6833333333329</v>
      </c>
      <c r="E48" s="232">
        <v>2762.766666666666</v>
      </c>
      <c r="F48" s="232">
        <v>2741.083333333333</v>
      </c>
      <c r="G48" s="232">
        <v>2717.1666666666661</v>
      </c>
      <c r="H48" s="232">
        <v>2808.3666666666659</v>
      </c>
      <c r="I48" s="232">
        <v>2832.2833333333328</v>
      </c>
      <c r="J48" s="232">
        <v>2853.9666666666658</v>
      </c>
      <c r="K48" s="231">
        <v>2810.6</v>
      </c>
      <c r="L48" s="231">
        <v>2765</v>
      </c>
      <c r="M48" s="231">
        <v>5.5858100000000004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236.7</v>
      </c>
      <c r="D49" s="232">
        <v>235.41666666666666</v>
      </c>
      <c r="E49" s="232">
        <v>232.83333333333331</v>
      </c>
      <c r="F49" s="232">
        <v>228.96666666666667</v>
      </c>
      <c r="G49" s="232">
        <v>226.38333333333333</v>
      </c>
      <c r="H49" s="232">
        <v>239.2833333333333</v>
      </c>
      <c r="I49" s="232">
        <v>241.86666666666662</v>
      </c>
      <c r="J49" s="232">
        <v>245.73333333333329</v>
      </c>
      <c r="K49" s="231">
        <v>238</v>
      </c>
      <c r="L49" s="231">
        <v>231.55</v>
      </c>
      <c r="M49" s="231">
        <v>1.91751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3347</v>
      </c>
      <c r="D50" s="232">
        <v>3344.6166666666668</v>
      </c>
      <c r="E50" s="232">
        <v>3319.4333333333334</v>
      </c>
      <c r="F50" s="232">
        <v>3291.8666666666668</v>
      </c>
      <c r="G50" s="232">
        <v>3266.6833333333334</v>
      </c>
      <c r="H50" s="232">
        <v>3372.1833333333334</v>
      </c>
      <c r="I50" s="232">
        <v>3397.3666666666668</v>
      </c>
      <c r="J50" s="232">
        <v>3424.9333333333334</v>
      </c>
      <c r="K50" s="231">
        <v>3369.8</v>
      </c>
      <c r="L50" s="231">
        <v>3317.05</v>
      </c>
      <c r="M50" s="231">
        <v>3.6119999999999999E-2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1301.3</v>
      </c>
      <c r="D51" s="232">
        <v>1309.8166666666666</v>
      </c>
      <c r="E51" s="232">
        <v>1289.2833333333333</v>
      </c>
      <c r="F51" s="232">
        <v>1277.2666666666667</v>
      </c>
      <c r="G51" s="232">
        <v>1256.7333333333333</v>
      </c>
      <c r="H51" s="232">
        <v>1321.8333333333333</v>
      </c>
      <c r="I51" s="232">
        <v>1342.3666666666666</v>
      </c>
      <c r="J51" s="232">
        <v>1354.3833333333332</v>
      </c>
      <c r="K51" s="231">
        <v>1330.35</v>
      </c>
      <c r="L51" s="231">
        <v>1297.8</v>
      </c>
      <c r="M51" s="231">
        <v>4.3702100000000002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6986.4</v>
      </c>
      <c r="D52" s="232">
        <v>6979.2</v>
      </c>
      <c r="E52" s="232">
        <v>6918.4</v>
      </c>
      <c r="F52" s="232">
        <v>6850.4</v>
      </c>
      <c r="G52" s="232">
        <v>6789.5999999999995</v>
      </c>
      <c r="H52" s="232">
        <v>7047.2</v>
      </c>
      <c r="I52" s="232">
        <v>7108.0000000000009</v>
      </c>
      <c r="J52" s="232">
        <v>7176</v>
      </c>
      <c r="K52" s="231">
        <v>7040</v>
      </c>
      <c r="L52" s="231">
        <v>6911.2</v>
      </c>
      <c r="M52" s="231">
        <v>0.17136999999999999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511.45</v>
      </c>
      <c r="D53" s="232">
        <v>507.95</v>
      </c>
      <c r="E53" s="232">
        <v>501.85</v>
      </c>
      <c r="F53" s="232">
        <v>492.25000000000006</v>
      </c>
      <c r="G53" s="232">
        <v>486.15000000000009</v>
      </c>
      <c r="H53" s="232">
        <v>517.54999999999995</v>
      </c>
      <c r="I53" s="232">
        <v>523.65</v>
      </c>
      <c r="J53" s="232">
        <v>533.24999999999989</v>
      </c>
      <c r="K53" s="231">
        <v>514.04999999999995</v>
      </c>
      <c r="L53" s="231">
        <v>498.35</v>
      </c>
      <c r="M53" s="231">
        <v>23.168410000000002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329.05</v>
      </c>
      <c r="D54" s="232">
        <v>327.26666666666671</v>
      </c>
      <c r="E54" s="232">
        <v>322.88333333333344</v>
      </c>
      <c r="F54" s="232">
        <v>316.71666666666675</v>
      </c>
      <c r="G54" s="232">
        <v>312.33333333333348</v>
      </c>
      <c r="H54" s="232">
        <v>333.43333333333339</v>
      </c>
      <c r="I54" s="232">
        <v>337.81666666666672</v>
      </c>
      <c r="J54" s="232">
        <v>343.98333333333335</v>
      </c>
      <c r="K54" s="231">
        <v>331.65</v>
      </c>
      <c r="L54" s="231">
        <v>321.10000000000002</v>
      </c>
      <c r="M54" s="231">
        <v>3.5368200000000001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3316.45</v>
      </c>
      <c r="D55" s="232">
        <v>3323.8166666666671</v>
      </c>
      <c r="E55" s="232">
        <v>3292.6333333333341</v>
      </c>
      <c r="F55" s="232">
        <v>3268.8166666666671</v>
      </c>
      <c r="G55" s="232">
        <v>3237.6333333333341</v>
      </c>
      <c r="H55" s="232">
        <v>3347.6333333333341</v>
      </c>
      <c r="I55" s="232">
        <v>3378.8166666666675</v>
      </c>
      <c r="J55" s="232">
        <v>3402.6333333333341</v>
      </c>
      <c r="K55" s="231">
        <v>3355</v>
      </c>
      <c r="L55" s="231">
        <v>3300</v>
      </c>
      <c r="M55" s="231">
        <v>1.5561499999999999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832.45</v>
      </c>
      <c r="D56" s="232">
        <v>831.96666666666658</v>
      </c>
      <c r="E56" s="232">
        <v>826.53333333333319</v>
      </c>
      <c r="F56" s="232">
        <v>820.61666666666656</v>
      </c>
      <c r="G56" s="232">
        <v>815.18333333333317</v>
      </c>
      <c r="H56" s="232">
        <v>837.88333333333321</v>
      </c>
      <c r="I56" s="232">
        <v>843.31666666666661</v>
      </c>
      <c r="J56" s="232">
        <v>849.23333333333323</v>
      </c>
      <c r="K56" s="231">
        <v>837.4</v>
      </c>
      <c r="L56" s="231">
        <v>826.05</v>
      </c>
      <c r="M56" s="231">
        <v>110.02401999999999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2244.15</v>
      </c>
      <c r="D57" s="232">
        <v>2243.8833333333332</v>
      </c>
      <c r="E57" s="232">
        <v>2222.2666666666664</v>
      </c>
      <c r="F57" s="232">
        <v>2200.3833333333332</v>
      </c>
      <c r="G57" s="232">
        <v>2178.7666666666664</v>
      </c>
      <c r="H57" s="232">
        <v>2265.7666666666664</v>
      </c>
      <c r="I57" s="232">
        <v>2287.3833333333332</v>
      </c>
      <c r="J57" s="232">
        <v>2309.2666666666664</v>
      </c>
      <c r="K57" s="231">
        <v>2265.5</v>
      </c>
      <c r="L57" s="231">
        <v>2222</v>
      </c>
      <c r="M57" s="231">
        <v>0.11208</v>
      </c>
      <c r="N57" s="1"/>
      <c r="O57" s="1"/>
    </row>
    <row r="58" spans="1:15" ht="12.75" customHeight="1">
      <c r="A58" s="30">
        <v>48</v>
      </c>
      <c r="B58" s="217" t="s">
        <v>1007</v>
      </c>
      <c r="C58" s="231">
        <v>1250.3499999999999</v>
      </c>
      <c r="D58" s="232">
        <v>1250.2166666666667</v>
      </c>
      <c r="E58" s="232">
        <v>1240.7333333333333</v>
      </c>
      <c r="F58" s="232">
        <v>1231.1166666666666</v>
      </c>
      <c r="G58" s="232">
        <v>1221.6333333333332</v>
      </c>
      <c r="H58" s="232">
        <v>1259.8333333333335</v>
      </c>
      <c r="I58" s="232">
        <v>1269.3166666666671</v>
      </c>
      <c r="J58" s="232">
        <v>1278.9333333333336</v>
      </c>
      <c r="K58" s="231">
        <v>1259.7</v>
      </c>
      <c r="L58" s="231">
        <v>1240.5999999999999</v>
      </c>
      <c r="M58" s="231">
        <v>0.62710999999999995</v>
      </c>
      <c r="N58" s="1"/>
      <c r="O58" s="1"/>
    </row>
    <row r="59" spans="1:15" ht="12.75" customHeight="1">
      <c r="A59" s="30">
        <v>49</v>
      </c>
      <c r="B59" s="217" t="s">
        <v>302</v>
      </c>
      <c r="C59" s="231">
        <v>407.8</v>
      </c>
      <c r="D59" s="232">
        <v>410.65000000000003</v>
      </c>
      <c r="E59" s="232">
        <v>403.35000000000008</v>
      </c>
      <c r="F59" s="232">
        <v>398.90000000000003</v>
      </c>
      <c r="G59" s="232">
        <v>391.60000000000008</v>
      </c>
      <c r="H59" s="232">
        <v>415.10000000000008</v>
      </c>
      <c r="I59" s="232">
        <v>422.40000000000003</v>
      </c>
      <c r="J59" s="232">
        <v>426.85000000000008</v>
      </c>
      <c r="K59" s="231">
        <v>417.95</v>
      </c>
      <c r="L59" s="231">
        <v>406.2</v>
      </c>
      <c r="M59" s="231">
        <v>6.7919999999999998</v>
      </c>
      <c r="N59" s="1"/>
      <c r="O59" s="1"/>
    </row>
    <row r="60" spans="1:15" ht="12.75" customHeight="1">
      <c r="A60" s="30">
        <v>50</v>
      </c>
      <c r="B60" s="217" t="s">
        <v>62</v>
      </c>
      <c r="C60" s="231">
        <v>3791.6</v>
      </c>
      <c r="D60" s="232">
        <v>3798.3166666666671</v>
      </c>
      <c r="E60" s="232">
        <v>3762.8333333333339</v>
      </c>
      <c r="F60" s="232">
        <v>3734.0666666666671</v>
      </c>
      <c r="G60" s="232">
        <v>3698.5833333333339</v>
      </c>
      <c r="H60" s="232">
        <v>3827.0833333333339</v>
      </c>
      <c r="I60" s="232">
        <v>3862.5666666666666</v>
      </c>
      <c r="J60" s="232">
        <v>3891.3333333333339</v>
      </c>
      <c r="K60" s="231">
        <v>3833.8</v>
      </c>
      <c r="L60" s="231">
        <v>3769.55</v>
      </c>
      <c r="M60" s="231">
        <v>1.444</v>
      </c>
      <c r="N60" s="1"/>
      <c r="O60" s="1"/>
    </row>
    <row r="61" spans="1:15" ht="12.75" customHeight="1">
      <c r="A61" s="30">
        <v>51</v>
      </c>
      <c r="B61" s="217" t="s">
        <v>303</v>
      </c>
      <c r="C61" s="231">
        <v>1101.05</v>
      </c>
      <c r="D61" s="232">
        <v>1099.1500000000001</v>
      </c>
      <c r="E61" s="232">
        <v>1083.3000000000002</v>
      </c>
      <c r="F61" s="232">
        <v>1065.5500000000002</v>
      </c>
      <c r="G61" s="232">
        <v>1049.7000000000003</v>
      </c>
      <c r="H61" s="232">
        <v>1116.9000000000001</v>
      </c>
      <c r="I61" s="232">
        <v>1132.75</v>
      </c>
      <c r="J61" s="232">
        <v>1150.5</v>
      </c>
      <c r="K61" s="231">
        <v>1115</v>
      </c>
      <c r="L61" s="231">
        <v>1081.4000000000001</v>
      </c>
      <c r="M61" s="231">
        <v>0.28452</v>
      </c>
      <c r="N61" s="1"/>
      <c r="O61" s="1"/>
    </row>
    <row r="62" spans="1:15" ht="12.75" customHeight="1">
      <c r="A62" s="30">
        <v>52</v>
      </c>
      <c r="B62" s="217" t="s">
        <v>65</v>
      </c>
      <c r="C62" s="231">
        <v>5534.45</v>
      </c>
      <c r="D62" s="232">
        <v>5560.5166666666664</v>
      </c>
      <c r="E62" s="232">
        <v>5496.6333333333332</v>
      </c>
      <c r="F62" s="232">
        <v>5458.8166666666666</v>
      </c>
      <c r="G62" s="232">
        <v>5394.9333333333334</v>
      </c>
      <c r="H62" s="232">
        <v>5598.333333333333</v>
      </c>
      <c r="I62" s="232">
        <v>5662.2166666666662</v>
      </c>
      <c r="J62" s="232">
        <v>5700.0333333333328</v>
      </c>
      <c r="K62" s="231">
        <v>5624.4</v>
      </c>
      <c r="L62" s="231">
        <v>5522.7</v>
      </c>
      <c r="M62" s="231">
        <v>9.4813600000000005</v>
      </c>
      <c r="N62" s="1"/>
      <c r="O62" s="1"/>
    </row>
    <row r="63" spans="1:15" ht="12.75" customHeight="1">
      <c r="A63" s="30">
        <v>53</v>
      </c>
      <c r="B63" s="217" t="s">
        <v>64</v>
      </c>
      <c r="C63" s="231">
        <v>1223.1500000000001</v>
      </c>
      <c r="D63" s="232">
        <v>1228.6666666666667</v>
      </c>
      <c r="E63" s="232">
        <v>1209.4833333333336</v>
      </c>
      <c r="F63" s="232">
        <v>1195.8166666666668</v>
      </c>
      <c r="G63" s="232">
        <v>1176.6333333333337</v>
      </c>
      <c r="H63" s="232">
        <v>1242.3333333333335</v>
      </c>
      <c r="I63" s="232">
        <v>1261.5166666666664</v>
      </c>
      <c r="J63" s="232">
        <v>1275.1833333333334</v>
      </c>
      <c r="K63" s="231">
        <v>1247.8499999999999</v>
      </c>
      <c r="L63" s="231">
        <v>1215</v>
      </c>
      <c r="M63" s="231">
        <v>15.102460000000001</v>
      </c>
      <c r="N63" s="1"/>
      <c r="O63" s="1"/>
    </row>
    <row r="64" spans="1:15" ht="12.75" customHeight="1">
      <c r="A64" s="30">
        <v>54</v>
      </c>
      <c r="B64" s="217" t="s">
        <v>241</v>
      </c>
      <c r="C64" s="231">
        <v>6061.85</v>
      </c>
      <c r="D64" s="232">
        <v>6060.0166666666664</v>
      </c>
      <c r="E64" s="232">
        <v>6002.0333333333328</v>
      </c>
      <c r="F64" s="232">
        <v>5942.2166666666662</v>
      </c>
      <c r="G64" s="232">
        <v>5884.2333333333327</v>
      </c>
      <c r="H64" s="232">
        <v>6119.833333333333</v>
      </c>
      <c r="I64" s="232">
        <v>6177.8166666666666</v>
      </c>
      <c r="J64" s="232">
        <v>6237.6333333333332</v>
      </c>
      <c r="K64" s="231">
        <v>6118</v>
      </c>
      <c r="L64" s="231">
        <v>6000.2</v>
      </c>
      <c r="M64" s="231">
        <v>0.27051999999999998</v>
      </c>
      <c r="N64" s="1"/>
      <c r="O64" s="1"/>
    </row>
    <row r="65" spans="1:15" ht="12.75" customHeight="1">
      <c r="A65" s="30">
        <v>55</v>
      </c>
      <c r="B65" s="217" t="s">
        <v>304</v>
      </c>
      <c r="C65" s="231">
        <v>1945.1</v>
      </c>
      <c r="D65" s="232">
        <v>1959.6833333333334</v>
      </c>
      <c r="E65" s="232">
        <v>1925.4166666666667</v>
      </c>
      <c r="F65" s="232">
        <v>1905.7333333333333</v>
      </c>
      <c r="G65" s="232">
        <v>1871.4666666666667</v>
      </c>
      <c r="H65" s="232">
        <v>1979.3666666666668</v>
      </c>
      <c r="I65" s="232">
        <v>2013.6333333333332</v>
      </c>
      <c r="J65" s="232">
        <v>2033.3166666666668</v>
      </c>
      <c r="K65" s="231">
        <v>1993.95</v>
      </c>
      <c r="L65" s="231">
        <v>1940</v>
      </c>
      <c r="M65" s="231">
        <v>0.49381000000000003</v>
      </c>
      <c r="N65" s="1"/>
      <c r="O65" s="1"/>
    </row>
    <row r="66" spans="1:15" ht="12.75" customHeight="1">
      <c r="A66" s="30">
        <v>56</v>
      </c>
      <c r="B66" s="217" t="s">
        <v>66</v>
      </c>
      <c r="C66" s="231">
        <v>1966.8</v>
      </c>
      <c r="D66" s="232">
        <v>1960.6166666666668</v>
      </c>
      <c r="E66" s="232">
        <v>1946.2333333333336</v>
      </c>
      <c r="F66" s="232">
        <v>1925.6666666666667</v>
      </c>
      <c r="G66" s="232">
        <v>1911.2833333333335</v>
      </c>
      <c r="H66" s="232">
        <v>1981.1833333333336</v>
      </c>
      <c r="I66" s="232">
        <v>1995.5666666666668</v>
      </c>
      <c r="J66" s="232">
        <v>2016.1333333333337</v>
      </c>
      <c r="K66" s="231">
        <v>1975</v>
      </c>
      <c r="L66" s="231">
        <v>1940.05</v>
      </c>
      <c r="M66" s="231">
        <v>0.92823999999999995</v>
      </c>
      <c r="N66" s="1"/>
      <c r="O66" s="1"/>
    </row>
    <row r="67" spans="1:15" ht="12.75" customHeight="1">
      <c r="A67" s="30">
        <v>57</v>
      </c>
      <c r="B67" s="217" t="s">
        <v>305</v>
      </c>
      <c r="C67" s="231">
        <v>359.15</v>
      </c>
      <c r="D67" s="232">
        <v>360.68333333333334</v>
      </c>
      <c r="E67" s="232">
        <v>355.11666666666667</v>
      </c>
      <c r="F67" s="232">
        <v>351.08333333333331</v>
      </c>
      <c r="G67" s="232">
        <v>345.51666666666665</v>
      </c>
      <c r="H67" s="232">
        <v>364.7166666666667</v>
      </c>
      <c r="I67" s="232">
        <v>370.28333333333342</v>
      </c>
      <c r="J67" s="232">
        <v>374.31666666666672</v>
      </c>
      <c r="K67" s="231">
        <v>366.25</v>
      </c>
      <c r="L67" s="231">
        <v>356.65</v>
      </c>
      <c r="M67" s="231">
        <v>8.6577000000000002</v>
      </c>
      <c r="N67" s="1"/>
      <c r="O67" s="1"/>
    </row>
    <row r="68" spans="1:15" ht="12.75" customHeight="1">
      <c r="A68" s="30">
        <v>58</v>
      </c>
      <c r="B68" s="217" t="s">
        <v>67</v>
      </c>
      <c r="C68" s="231">
        <v>187.45</v>
      </c>
      <c r="D68" s="232">
        <v>188.46666666666667</v>
      </c>
      <c r="E68" s="232">
        <v>181.13333333333333</v>
      </c>
      <c r="F68" s="232">
        <v>174.81666666666666</v>
      </c>
      <c r="G68" s="232">
        <v>167.48333333333332</v>
      </c>
      <c r="H68" s="232">
        <v>194.78333333333333</v>
      </c>
      <c r="I68" s="232">
        <v>202.11666666666665</v>
      </c>
      <c r="J68" s="232">
        <v>208.43333333333334</v>
      </c>
      <c r="K68" s="231">
        <v>195.8</v>
      </c>
      <c r="L68" s="231">
        <v>182.15</v>
      </c>
      <c r="M68" s="231">
        <v>263.39803000000001</v>
      </c>
      <c r="N68" s="1"/>
      <c r="O68" s="1"/>
    </row>
    <row r="69" spans="1:15" ht="12.75" customHeight="1">
      <c r="A69" s="30">
        <v>59</v>
      </c>
      <c r="B69" s="217" t="s">
        <v>68</v>
      </c>
      <c r="C69" s="231">
        <v>160.75</v>
      </c>
      <c r="D69" s="232">
        <v>160.43333333333334</v>
      </c>
      <c r="E69" s="232">
        <v>159.06666666666666</v>
      </c>
      <c r="F69" s="232">
        <v>157.38333333333333</v>
      </c>
      <c r="G69" s="232">
        <v>156.01666666666665</v>
      </c>
      <c r="H69" s="232">
        <v>162.11666666666667</v>
      </c>
      <c r="I69" s="232">
        <v>163.48333333333335</v>
      </c>
      <c r="J69" s="232">
        <v>165.16666666666669</v>
      </c>
      <c r="K69" s="231">
        <v>161.80000000000001</v>
      </c>
      <c r="L69" s="231">
        <v>158.75</v>
      </c>
      <c r="M69" s="231">
        <v>310.49605000000003</v>
      </c>
      <c r="N69" s="1"/>
      <c r="O69" s="1"/>
    </row>
    <row r="70" spans="1:15" ht="12.75" customHeight="1">
      <c r="A70" s="30">
        <v>60</v>
      </c>
      <c r="B70" s="217" t="s">
        <v>242</v>
      </c>
      <c r="C70" s="231">
        <v>71.55</v>
      </c>
      <c r="D70" s="232">
        <v>71.166666666666671</v>
      </c>
      <c r="E70" s="232">
        <v>69.533333333333346</v>
      </c>
      <c r="F70" s="232">
        <v>67.51666666666668</v>
      </c>
      <c r="G70" s="232">
        <v>65.883333333333354</v>
      </c>
      <c r="H70" s="232">
        <v>73.183333333333337</v>
      </c>
      <c r="I70" s="232">
        <v>74.816666666666663</v>
      </c>
      <c r="J70" s="232">
        <v>76.833333333333329</v>
      </c>
      <c r="K70" s="231">
        <v>72.8</v>
      </c>
      <c r="L70" s="231">
        <v>69.150000000000006</v>
      </c>
      <c r="M70" s="231">
        <v>126.32993</v>
      </c>
      <c r="N70" s="1"/>
      <c r="O70" s="1"/>
    </row>
    <row r="71" spans="1:15" ht="12.75" customHeight="1">
      <c r="A71" s="30">
        <v>61</v>
      </c>
      <c r="B71" s="217" t="s">
        <v>306</v>
      </c>
      <c r="C71" s="231">
        <v>23.1</v>
      </c>
      <c r="D71" s="232">
        <v>23.166666666666668</v>
      </c>
      <c r="E71" s="232">
        <v>22.733333333333334</v>
      </c>
      <c r="F71" s="232">
        <v>22.366666666666667</v>
      </c>
      <c r="G71" s="232">
        <v>21.933333333333334</v>
      </c>
      <c r="H71" s="232">
        <v>23.533333333333335</v>
      </c>
      <c r="I71" s="232">
        <v>23.966666666666665</v>
      </c>
      <c r="J71" s="232">
        <v>24.333333333333336</v>
      </c>
      <c r="K71" s="231">
        <v>23.6</v>
      </c>
      <c r="L71" s="231">
        <v>22.8</v>
      </c>
      <c r="M71" s="231">
        <v>89.750209999999996</v>
      </c>
      <c r="N71" s="1"/>
      <c r="O71" s="1"/>
    </row>
    <row r="72" spans="1:15" ht="12.75" customHeight="1">
      <c r="A72" s="30">
        <v>62</v>
      </c>
      <c r="B72" s="217" t="s">
        <v>69</v>
      </c>
      <c r="C72" s="231">
        <v>1394.65</v>
      </c>
      <c r="D72" s="232">
        <v>1396.2666666666667</v>
      </c>
      <c r="E72" s="232">
        <v>1384.7833333333333</v>
      </c>
      <c r="F72" s="232">
        <v>1374.9166666666667</v>
      </c>
      <c r="G72" s="232">
        <v>1363.4333333333334</v>
      </c>
      <c r="H72" s="232">
        <v>1406.1333333333332</v>
      </c>
      <c r="I72" s="232">
        <v>1417.6166666666663</v>
      </c>
      <c r="J72" s="232">
        <v>1427.4833333333331</v>
      </c>
      <c r="K72" s="231">
        <v>1407.75</v>
      </c>
      <c r="L72" s="231">
        <v>1386.4</v>
      </c>
      <c r="M72" s="231">
        <v>2.8124400000000001</v>
      </c>
      <c r="N72" s="1"/>
      <c r="O72" s="1"/>
    </row>
    <row r="73" spans="1:15" ht="12.75" customHeight="1">
      <c r="A73" s="30">
        <v>63</v>
      </c>
      <c r="B73" s="217" t="s">
        <v>307</v>
      </c>
      <c r="C73" s="231">
        <v>3982.65</v>
      </c>
      <c r="D73" s="232">
        <v>3977.6999999999994</v>
      </c>
      <c r="E73" s="232">
        <v>3925.3999999999987</v>
      </c>
      <c r="F73" s="232">
        <v>3868.1499999999992</v>
      </c>
      <c r="G73" s="232">
        <v>3815.8499999999985</v>
      </c>
      <c r="H73" s="232">
        <v>4034.9499999999989</v>
      </c>
      <c r="I73" s="232">
        <v>4087.2499999999991</v>
      </c>
      <c r="J73" s="232">
        <v>4144.4999999999991</v>
      </c>
      <c r="K73" s="231">
        <v>4030</v>
      </c>
      <c r="L73" s="231">
        <v>3920.45</v>
      </c>
      <c r="M73" s="231">
        <v>0.13205</v>
      </c>
      <c r="N73" s="1"/>
      <c r="O73" s="1"/>
    </row>
    <row r="74" spans="1:15" ht="12.75" customHeight="1">
      <c r="A74" s="30">
        <v>64</v>
      </c>
      <c r="B74" s="217" t="s">
        <v>72</v>
      </c>
      <c r="C74" s="231">
        <v>574</v>
      </c>
      <c r="D74" s="232">
        <v>571.65</v>
      </c>
      <c r="E74" s="232">
        <v>567.54999999999995</v>
      </c>
      <c r="F74" s="232">
        <v>561.1</v>
      </c>
      <c r="G74" s="232">
        <v>557</v>
      </c>
      <c r="H74" s="232">
        <v>578.09999999999991</v>
      </c>
      <c r="I74" s="232">
        <v>582.20000000000005</v>
      </c>
      <c r="J74" s="232">
        <v>588.64999999999986</v>
      </c>
      <c r="K74" s="231">
        <v>575.75</v>
      </c>
      <c r="L74" s="231">
        <v>565.20000000000005</v>
      </c>
      <c r="M74" s="231">
        <v>4.3258599999999996</v>
      </c>
      <c r="N74" s="1"/>
      <c r="O74" s="1"/>
    </row>
    <row r="75" spans="1:15" ht="12.75" customHeight="1">
      <c r="A75" s="30">
        <v>65</v>
      </c>
      <c r="B75" s="217" t="s">
        <v>308</v>
      </c>
      <c r="C75" s="231">
        <v>911.75</v>
      </c>
      <c r="D75" s="232">
        <v>902.06666666666661</v>
      </c>
      <c r="E75" s="232">
        <v>888.18333333333317</v>
      </c>
      <c r="F75" s="232">
        <v>864.61666666666656</v>
      </c>
      <c r="G75" s="232">
        <v>850.73333333333312</v>
      </c>
      <c r="H75" s="232">
        <v>925.63333333333321</v>
      </c>
      <c r="I75" s="232">
        <v>939.51666666666665</v>
      </c>
      <c r="J75" s="232">
        <v>963.08333333333326</v>
      </c>
      <c r="K75" s="231">
        <v>915.95</v>
      </c>
      <c r="L75" s="231">
        <v>878.5</v>
      </c>
      <c r="M75" s="231">
        <v>4.4780300000000004</v>
      </c>
      <c r="N75" s="1"/>
      <c r="O75" s="1"/>
    </row>
    <row r="76" spans="1:15" ht="12.75" customHeight="1">
      <c r="A76" s="30">
        <v>66</v>
      </c>
      <c r="B76" s="217" t="s">
        <v>71</v>
      </c>
      <c r="C76" s="231">
        <v>90.3</v>
      </c>
      <c r="D76" s="232">
        <v>90.933333333333337</v>
      </c>
      <c r="E76" s="232">
        <v>89.366666666666674</v>
      </c>
      <c r="F76" s="232">
        <v>88.433333333333337</v>
      </c>
      <c r="G76" s="232">
        <v>86.866666666666674</v>
      </c>
      <c r="H76" s="232">
        <v>91.866666666666674</v>
      </c>
      <c r="I76" s="232">
        <v>93.433333333333337</v>
      </c>
      <c r="J76" s="232">
        <v>94.366666666666674</v>
      </c>
      <c r="K76" s="231">
        <v>92.5</v>
      </c>
      <c r="L76" s="231">
        <v>90</v>
      </c>
      <c r="M76" s="231">
        <v>149.99850000000001</v>
      </c>
      <c r="N76" s="1"/>
      <c r="O76" s="1"/>
    </row>
    <row r="77" spans="1:15" ht="12.75" customHeight="1">
      <c r="A77" s="30">
        <v>67</v>
      </c>
      <c r="B77" s="217" t="s">
        <v>73</v>
      </c>
      <c r="C77" s="231">
        <v>750.2</v>
      </c>
      <c r="D77" s="232">
        <v>752.65</v>
      </c>
      <c r="E77" s="232">
        <v>745.3</v>
      </c>
      <c r="F77" s="232">
        <v>740.4</v>
      </c>
      <c r="G77" s="232">
        <v>733.05</v>
      </c>
      <c r="H77" s="232">
        <v>757.55</v>
      </c>
      <c r="I77" s="232">
        <v>764.90000000000009</v>
      </c>
      <c r="J77" s="232">
        <v>769.8</v>
      </c>
      <c r="K77" s="231">
        <v>760</v>
      </c>
      <c r="L77" s="231">
        <v>747.75</v>
      </c>
      <c r="M77" s="231">
        <v>6.0795500000000002</v>
      </c>
      <c r="N77" s="1"/>
      <c r="O77" s="1"/>
    </row>
    <row r="78" spans="1:15" ht="12.75" customHeight="1">
      <c r="A78" s="30">
        <v>68</v>
      </c>
      <c r="B78" s="217" t="s">
        <v>76</v>
      </c>
      <c r="C78" s="231">
        <v>70.099999999999994</v>
      </c>
      <c r="D78" s="232">
        <v>70.38333333333334</v>
      </c>
      <c r="E78" s="232">
        <v>69.316666666666677</v>
      </c>
      <c r="F78" s="232">
        <v>68.533333333333331</v>
      </c>
      <c r="G78" s="232">
        <v>67.466666666666669</v>
      </c>
      <c r="H78" s="232">
        <v>71.166666666666686</v>
      </c>
      <c r="I78" s="232">
        <v>72.233333333333348</v>
      </c>
      <c r="J78" s="232">
        <v>73.016666666666694</v>
      </c>
      <c r="K78" s="231">
        <v>71.45</v>
      </c>
      <c r="L78" s="231">
        <v>69.599999999999994</v>
      </c>
      <c r="M78" s="231">
        <v>87.417060000000006</v>
      </c>
      <c r="N78" s="1"/>
      <c r="O78" s="1"/>
    </row>
    <row r="79" spans="1:15" ht="12.75" customHeight="1">
      <c r="A79" s="30">
        <v>69</v>
      </c>
      <c r="B79" s="217" t="s">
        <v>80</v>
      </c>
      <c r="C79" s="231">
        <v>339.85</v>
      </c>
      <c r="D79" s="232">
        <v>339.36666666666667</v>
      </c>
      <c r="E79" s="232">
        <v>335.83333333333337</v>
      </c>
      <c r="F79" s="232">
        <v>331.81666666666672</v>
      </c>
      <c r="G79" s="232">
        <v>328.28333333333342</v>
      </c>
      <c r="H79" s="232">
        <v>343.38333333333333</v>
      </c>
      <c r="I79" s="232">
        <v>346.91666666666663</v>
      </c>
      <c r="J79" s="232">
        <v>350.93333333333328</v>
      </c>
      <c r="K79" s="231">
        <v>342.9</v>
      </c>
      <c r="L79" s="231">
        <v>335.35</v>
      </c>
      <c r="M79" s="231">
        <v>34.27158</v>
      </c>
      <c r="N79" s="1"/>
      <c r="O79" s="1"/>
    </row>
    <row r="80" spans="1:15" ht="12.75" customHeight="1">
      <c r="A80" s="30">
        <v>70</v>
      </c>
      <c r="B80" s="217" t="s">
        <v>848</v>
      </c>
      <c r="C80" s="231">
        <v>9210.25</v>
      </c>
      <c r="D80" s="232">
        <v>9294.4666666666672</v>
      </c>
      <c r="E80" s="232">
        <v>9116.7833333333347</v>
      </c>
      <c r="F80" s="232">
        <v>9023.3166666666675</v>
      </c>
      <c r="G80" s="232">
        <v>8845.633333333335</v>
      </c>
      <c r="H80" s="232">
        <v>9387.9333333333343</v>
      </c>
      <c r="I80" s="232">
        <v>9565.6166666666686</v>
      </c>
      <c r="J80" s="232">
        <v>9659.0833333333339</v>
      </c>
      <c r="K80" s="231">
        <v>9472.15</v>
      </c>
      <c r="L80" s="231">
        <v>9201</v>
      </c>
      <c r="M80" s="231">
        <v>8.3499999999999998E-3</v>
      </c>
      <c r="N80" s="1"/>
      <c r="O80" s="1"/>
    </row>
    <row r="81" spans="1:15" ht="12.75" customHeight="1">
      <c r="A81" s="30">
        <v>71</v>
      </c>
      <c r="B81" s="217" t="s">
        <v>75</v>
      </c>
      <c r="C81" s="231">
        <v>748.45</v>
      </c>
      <c r="D81" s="232">
        <v>752.28333333333342</v>
      </c>
      <c r="E81" s="232">
        <v>738.96666666666681</v>
      </c>
      <c r="F81" s="232">
        <v>729.48333333333335</v>
      </c>
      <c r="G81" s="232">
        <v>716.16666666666674</v>
      </c>
      <c r="H81" s="232">
        <v>761.76666666666688</v>
      </c>
      <c r="I81" s="232">
        <v>775.08333333333348</v>
      </c>
      <c r="J81" s="232">
        <v>784.56666666666695</v>
      </c>
      <c r="K81" s="231">
        <v>765.6</v>
      </c>
      <c r="L81" s="231">
        <v>742.8</v>
      </c>
      <c r="M81" s="231">
        <v>41.667230000000004</v>
      </c>
      <c r="N81" s="1"/>
      <c r="O81" s="1"/>
    </row>
    <row r="82" spans="1:15" ht="12.75" customHeight="1">
      <c r="A82" s="30">
        <v>72</v>
      </c>
      <c r="B82" s="217" t="s">
        <v>77</v>
      </c>
      <c r="C82" s="231">
        <v>202.5</v>
      </c>
      <c r="D82" s="232">
        <v>202.85</v>
      </c>
      <c r="E82" s="232">
        <v>198.89999999999998</v>
      </c>
      <c r="F82" s="232">
        <v>195.29999999999998</v>
      </c>
      <c r="G82" s="232">
        <v>191.34999999999997</v>
      </c>
      <c r="H82" s="232">
        <v>206.45</v>
      </c>
      <c r="I82" s="232">
        <v>210.39999999999998</v>
      </c>
      <c r="J82" s="232">
        <v>214</v>
      </c>
      <c r="K82" s="231">
        <v>206.8</v>
      </c>
      <c r="L82" s="231">
        <v>199.25</v>
      </c>
      <c r="M82" s="231">
        <v>42.602559999999997</v>
      </c>
      <c r="N82" s="1"/>
      <c r="O82" s="1"/>
    </row>
    <row r="83" spans="1:15" ht="12.75" customHeight="1">
      <c r="A83" s="30">
        <v>73</v>
      </c>
      <c r="B83" s="217" t="s">
        <v>309</v>
      </c>
      <c r="C83" s="231">
        <v>877.95</v>
      </c>
      <c r="D83" s="232">
        <v>886.43333333333339</v>
      </c>
      <c r="E83" s="232">
        <v>865.06666666666683</v>
      </c>
      <c r="F83" s="232">
        <v>852.18333333333339</v>
      </c>
      <c r="G83" s="232">
        <v>830.81666666666683</v>
      </c>
      <c r="H83" s="232">
        <v>899.31666666666683</v>
      </c>
      <c r="I83" s="232">
        <v>920.68333333333339</v>
      </c>
      <c r="J83" s="232">
        <v>933.56666666666683</v>
      </c>
      <c r="K83" s="231">
        <v>907.8</v>
      </c>
      <c r="L83" s="231">
        <v>873.55</v>
      </c>
      <c r="M83" s="231">
        <v>1.1366499999999999</v>
      </c>
      <c r="N83" s="1"/>
      <c r="O83" s="1"/>
    </row>
    <row r="84" spans="1:15" ht="12.75" customHeight="1">
      <c r="A84" s="30">
        <v>74</v>
      </c>
      <c r="B84" s="217" t="s">
        <v>310</v>
      </c>
      <c r="C84" s="231">
        <v>251.75</v>
      </c>
      <c r="D84" s="232">
        <v>254.79999999999998</v>
      </c>
      <c r="E84" s="232">
        <v>247.59999999999997</v>
      </c>
      <c r="F84" s="232">
        <v>243.45</v>
      </c>
      <c r="G84" s="232">
        <v>236.24999999999997</v>
      </c>
      <c r="H84" s="232">
        <v>258.94999999999993</v>
      </c>
      <c r="I84" s="232">
        <v>266.14999999999998</v>
      </c>
      <c r="J84" s="232">
        <v>270.29999999999995</v>
      </c>
      <c r="K84" s="231">
        <v>262</v>
      </c>
      <c r="L84" s="231">
        <v>250.65</v>
      </c>
      <c r="M84" s="231">
        <v>17.524930000000001</v>
      </c>
      <c r="N84" s="1"/>
      <c r="O84" s="1"/>
    </row>
    <row r="85" spans="1:15" ht="12.75" customHeight="1">
      <c r="A85" s="30">
        <v>75</v>
      </c>
      <c r="B85" s="217" t="s">
        <v>311</v>
      </c>
      <c r="C85" s="231">
        <v>6020.8</v>
      </c>
      <c r="D85" s="232">
        <v>6022.3166666666666</v>
      </c>
      <c r="E85" s="232">
        <v>5980.083333333333</v>
      </c>
      <c r="F85" s="232">
        <v>5939.3666666666668</v>
      </c>
      <c r="G85" s="232">
        <v>5897.1333333333332</v>
      </c>
      <c r="H85" s="232">
        <v>6063.0333333333328</v>
      </c>
      <c r="I85" s="232">
        <v>6105.2666666666664</v>
      </c>
      <c r="J85" s="232">
        <v>6145.9833333333327</v>
      </c>
      <c r="K85" s="231">
        <v>6064.55</v>
      </c>
      <c r="L85" s="231">
        <v>5981.6</v>
      </c>
      <c r="M85" s="231">
        <v>0.11182</v>
      </c>
      <c r="N85" s="1"/>
      <c r="O85" s="1"/>
    </row>
    <row r="86" spans="1:15" ht="12.75" customHeight="1">
      <c r="A86" s="30">
        <v>76</v>
      </c>
      <c r="B86" s="217" t="s">
        <v>312</v>
      </c>
      <c r="C86" s="231">
        <v>1383.25</v>
      </c>
      <c r="D86" s="232">
        <v>1392.6166666666668</v>
      </c>
      <c r="E86" s="232">
        <v>1367.2333333333336</v>
      </c>
      <c r="F86" s="232">
        <v>1351.2166666666667</v>
      </c>
      <c r="G86" s="232">
        <v>1325.8333333333335</v>
      </c>
      <c r="H86" s="232">
        <v>1408.6333333333337</v>
      </c>
      <c r="I86" s="232">
        <v>1434.0166666666669</v>
      </c>
      <c r="J86" s="232">
        <v>1450.0333333333338</v>
      </c>
      <c r="K86" s="231">
        <v>1418</v>
      </c>
      <c r="L86" s="231">
        <v>1376.6</v>
      </c>
      <c r="M86" s="231">
        <v>0.31286000000000003</v>
      </c>
      <c r="N86" s="1"/>
      <c r="O86" s="1"/>
    </row>
    <row r="87" spans="1:15" ht="12.75" customHeight="1">
      <c r="A87" s="30">
        <v>77</v>
      </c>
      <c r="B87" s="217" t="s">
        <v>243</v>
      </c>
      <c r="C87" s="231">
        <v>786.1</v>
      </c>
      <c r="D87" s="232">
        <v>794.04999999999984</v>
      </c>
      <c r="E87" s="232">
        <v>773.09999999999968</v>
      </c>
      <c r="F87" s="232">
        <v>760.0999999999998</v>
      </c>
      <c r="G87" s="232">
        <v>739.14999999999964</v>
      </c>
      <c r="H87" s="232">
        <v>807.04999999999973</v>
      </c>
      <c r="I87" s="232">
        <v>827.99999999999977</v>
      </c>
      <c r="J87" s="232">
        <v>840.99999999999977</v>
      </c>
      <c r="K87" s="231">
        <v>815</v>
      </c>
      <c r="L87" s="231">
        <v>781.05</v>
      </c>
      <c r="M87" s="231">
        <v>0.74680000000000002</v>
      </c>
      <c r="N87" s="1"/>
      <c r="O87" s="1"/>
    </row>
    <row r="88" spans="1:15" ht="12.75" customHeight="1">
      <c r="A88" s="30">
        <v>78</v>
      </c>
      <c r="B88" s="217" t="s">
        <v>809</v>
      </c>
      <c r="C88" s="231">
        <v>390.6</v>
      </c>
      <c r="D88" s="232">
        <v>393.18333333333334</v>
      </c>
      <c r="E88" s="232">
        <v>377.41666666666669</v>
      </c>
      <c r="F88" s="232">
        <v>364.23333333333335</v>
      </c>
      <c r="G88" s="232">
        <v>348.4666666666667</v>
      </c>
      <c r="H88" s="232">
        <v>406.36666666666667</v>
      </c>
      <c r="I88" s="232">
        <v>422.13333333333333</v>
      </c>
      <c r="J88" s="232">
        <v>435.31666666666666</v>
      </c>
      <c r="K88" s="231">
        <v>408.95</v>
      </c>
      <c r="L88" s="231">
        <v>380</v>
      </c>
      <c r="M88" s="231">
        <v>5.2150299999999996</v>
      </c>
      <c r="N88" s="1"/>
      <c r="O88" s="1"/>
    </row>
    <row r="89" spans="1:15" ht="12.75" customHeight="1">
      <c r="A89" s="30">
        <v>79</v>
      </c>
      <c r="B89" s="217" t="s">
        <v>78</v>
      </c>
      <c r="C89" s="231">
        <v>18532.2</v>
      </c>
      <c r="D89" s="232">
        <v>18516</v>
      </c>
      <c r="E89" s="232">
        <v>18382</v>
      </c>
      <c r="F89" s="232">
        <v>18231.8</v>
      </c>
      <c r="G89" s="232">
        <v>18097.8</v>
      </c>
      <c r="H89" s="232">
        <v>18666.2</v>
      </c>
      <c r="I89" s="232">
        <v>18800.2</v>
      </c>
      <c r="J89" s="232">
        <v>18950.400000000001</v>
      </c>
      <c r="K89" s="231">
        <v>18650</v>
      </c>
      <c r="L89" s="231">
        <v>18365.8</v>
      </c>
      <c r="M89" s="231">
        <v>0.40504000000000001</v>
      </c>
      <c r="N89" s="1"/>
      <c r="O89" s="1"/>
    </row>
    <row r="90" spans="1:15" ht="12.75" customHeight="1">
      <c r="A90" s="30">
        <v>80</v>
      </c>
      <c r="B90" s="217" t="s">
        <v>313</v>
      </c>
      <c r="C90" s="231">
        <v>454.65</v>
      </c>
      <c r="D90" s="232">
        <v>457.95</v>
      </c>
      <c r="E90" s="232">
        <v>447.2</v>
      </c>
      <c r="F90" s="232">
        <v>439.75</v>
      </c>
      <c r="G90" s="232">
        <v>429</v>
      </c>
      <c r="H90" s="232">
        <v>465.4</v>
      </c>
      <c r="I90" s="232">
        <v>476.15</v>
      </c>
      <c r="J90" s="232">
        <v>483.59999999999997</v>
      </c>
      <c r="K90" s="231">
        <v>468.7</v>
      </c>
      <c r="L90" s="231">
        <v>450.5</v>
      </c>
      <c r="M90" s="231">
        <v>0.86939</v>
      </c>
      <c r="N90" s="1"/>
      <c r="O90" s="1"/>
    </row>
    <row r="91" spans="1:15" ht="12.75" customHeight="1">
      <c r="A91" s="30">
        <v>81</v>
      </c>
      <c r="B91" s="217" t="s">
        <v>810</v>
      </c>
      <c r="C91" s="231">
        <v>16.600000000000001</v>
      </c>
      <c r="D91" s="232">
        <v>16.95</v>
      </c>
      <c r="E91" s="232">
        <v>15.899999999999999</v>
      </c>
      <c r="F91" s="232">
        <v>15.2</v>
      </c>
      <c r="G91" s="232">
        <v>14.149999999999999</v>
      </c>
      <c r="H91" s="232">
        <v>17.649999999999999</v>
      </c>
      <c r="I91" s="232">
        <v>18.700000000000003</v>
      </c>
      <c r="J91" s="232">
        <v>19.399999999999999</v>
      </c>
      <c r="K91" s="231">
        <v>18</v>
      </c>
      <c r="L91" s="231">
        <v>16.25</v>
      </c>
      <c r="M91" s="231">
        <v>562.52890000000002</v>
      </c>
      <c r="N91" s="1"/>
      <c r="O91" s="1"/>
    </row>
    <row r="92" spans="1:15" ht="12.75" customHeight="1">
      <c r="A92" s="30">
        <v>82</v>
      </c>
      <c r="B92" s="217" t="s">
        <v>81</v>
      </c>
      <c r="C92" s="231">
        <v>4200</v>
      </c>
      <c r="D92" s="232">
        <v>4194.166666666667</v>
      </c>
      <c r="E92" s="232">
        <v>4158.8333333333339</v>
      </c>
      <c r="F92" s="232">
        <v>4117.666666666667</v>
      </c>
      <c r="G92" s="232">
        <v>4082.3333333333339</v>
      </c>
      <c r="H92" s="232">
        <v>4235.3333333333339</v>
      </c>
      <c r="I92" s="232">
        <v>4270.6666666666679</v>
      </c>
      <c r="J92" s="232">
        <v>4311.8333333333339</v>
      </c>
      <c r="K92" s="231">
        <v>4229.5</v>
      </c>
      <c r="L92" s="231">
        <v>4153</v>
      </c>
      <c r="M92" s="231">
        <v>2.2455400000000001</v>
      </c>
      <c r="N92" s="1"/>
      <c r="O92" s="1"/>
    </row>
    <row r="93" spans="1:15" ht="12.75" customHeight="1">
      <c r="A93" s="30">
        <v>83</v>
      </c>
      <c r="B93" s="217" t="s">
        <v>811</v>
      </c>
      <c r="C93" s="231">
        <v>995.05</v>
      </c>
      <c r="D93" s="232">
        <v>1007.8666666666667</v>
      </c>
      <c r="E93" s="232">
        <v>976.2833333333333</v>
      </c>
      <c r="F93" s="232">
        <v>957.51666666666665</v>
      </c>
      <c r="G93" s="232">
        <v>925.93333333333328</v>
      </c>
      <c r="H93" s="232">
        <v>1026.6333333333332</v>
      </c>
      <c r="I93" s="232">
        <v>1058.2166666666667</v>
      </c>
      <c r="J93" s="232">
        <v>1076.9833333333333</v>
      </c>
      <c r="K93" s="231">
        <v>1039.45</v>
      </c>
      <c r="L93" s="231">
        <v>989.1</v>
      </c>
      <c r="M93" s="231">
        <v>1.4056599999999999</v>
      </c>
      <c r="N93" s="1"/>
      <c r="O93" s="1"/>
    </row>
    <row r="94" spans="1:15" ht="12.75" customHeight="1">
      <c r="A94" s="30">
        <v>84</v>
      </c>
      <c r="B94" s="217" t="s">
        <v>314</v>
      </c>
      <c r="C94" s="231">
        <v>557.95000000000005</v>
      </c>
      <c r="D94" s="232">
        <v>553.76666666666677</v>
      </c>
      <c r="E94" s="232">
        <v>546.18333333333351</v>
      </c>
      <c r="F94" s="232">
        <v>534.41666666666674</v>
      </c>
      <c r="G94" s="232">
        <v>526.83333333333348</v>
      </c>
      <c r="H94" s="232">
        <v>565.53333333333353</v>
      </c>
      <c r="I94" s="232">
        <v>573.11666666666679</v>
      </c>
      <c r="J94" s="232">
        <v>584.88333333333355</v>
      </c>
      <c r="K94" s="231">
        <v>561.35</v>
      </c>
      <c r="L94" s="231">
        <v>542</v>
      </c>
      <c r="M94" s="231">
        <v>2.13632</v>
      </c>
      <c r="N94" s="1"/>
      <c r="O94" s="1"/>
    </row>
    <row r="95" spans="1:15" ht="12.75" customHeight="1">
      <c r="A95" s="30">
        <v>85</v>
      </c>
      <c r="B95" s="217" t="s">
        <v>244</v>
      </c>
      <c r="C95" s="231">
        <v>63.2</v>
      </c>
      <c r="D95" s="232">
        <v>63.633333333333347</v>
      </c>
      <c r="E95" s="232">
        <v>62.116666666666688</v>
      </c>
      <c r="F95" s="232">
        <v>61.033333333333339</v>
      </c>
      <c r="G95" s="232">
        <v>59.51666666666668</v>
      </c>
      <c r="H95" s="232">
        <v>64.716666666666697</v>
      </c>
      <c r="I95" s="232">
        <v>66.233333333333363</v>
      </c>
      <c r="J95" s="232">
        <v>67.316666666666706</v>
      </c>
      <c r="K95" s="231">
        <v>65.150000000000006</v>
      </c>
      <c r="L95" s="231">
        <v>62.55</v>
      </c>
      <c r="M95" s="231">
        <v>30.37547</v>
      </c>
      <c r="N95" s="1"/>
      <c r="O95" s="1"/>
    </row>
    <row r="96" spans="1:15" ht="12.75" customHeight="1">
      <c r="A96" s="30">
        <v>86</v>
      </c>
      <c r="B96" s="217" t="s">
        <v>769</v>
      </c>
      <c r="C96" s="231">
        <v>289.55</v>
      </c>
      <c r="D96" s="232">
        <v>288.08333333333331</v>
      </c>
      <c r="E96" s="232">
        <v>284.71666666666664</v>
      </c>
      <c r="F96" s="232">
        <v>279.88333333333333</v>
      </c>
      <c r="G96" s="232">
        <v>276.51666666666665</v>
      </c>
      <c r="H96" s="232">
        <v>292.91666666666663</v>
      </c>
      <c r="I96" s="232">
        <v>296.2833333333333</v>
      </c>
      <c r="J96" s="232">
        <v>301.11666666666662</v>
      </c>
      <c r="K96" s="231">
        <v>291.45</v>
      </c>
      <c r="L96" s="231">
        <v>283.25</v>
      </c>
      <c r="M96" s="231">
        <v>11.002000000000001</v>
      </c>
      <c r="N96" s="1"/>
      <c r="O96" s="1"/>
    </row>
    <row r="97" spans="1:15" ht="12.75" customHeight="1">
      <c r="A97" s="30">
        <v>87</v>
      </c>
      <c r="B97" s="217" t="s">
        <v>315</v>
      </c>
      <c r="C97" s="231">
        <v>3114.05</v>
      </c>
      <c r="D97" s="232">
        <v>3099.6833333333329</v>
      </c>
      <c r="E97" s="232">
        <v>3079.3666666666659</v>
      </c>
      <c r="F97" s="232">
        <v>3044.6833333333329</v>
      </c>
      <c r="G97" s="232">
        <v>3024.3666666666659</v>
      </c>
      <c r="H97" s="232">
        <v>3134.3666666666659</v>
      </c>
      <c r="I97" s="232">
        <v>3154.6833333333325</v>
      </c>
      <c r="J97" s="232">
        <v>3189.3666666666659</v>
      </c>
      <c r="K97" s="231">
        <v>3120</v>
      </c>
      <c r="L97" s="231">
        <v>3065</v>
      </c>
      <c r="M97" s="231">
        <v>0.14416999999999999</v>
      </c>
      <c r="N97" s="1"/>
      <c r="O97" s="1"/>
    </row>
    <row r="98" spans="1:15" ht="12.75" customHeight="1">
      <c r="A98" s="30">
        <v>88</v>
      </c>
      <c r="B98" s="217" t="s">
        <v>316</v>
      </c>
      <c r="C98" s="231">
        <v>244.5</v>
      </c>
      <c r="D98" s="232">
        <v>241.11666666666665</v>
      </c>
      <c r="E98" s="232">
        <v>234.33333333333329</v>
      </c>
      <c r="F98" s="232">
        <v>224.16666666666663</v>
      </c>
      <c r="G98" s="232">
        <v>217.38333333333327</v>
      </c>
      <c r="H98" s="232">
        <v>251.2833333333333</v>
      </c>
      <c r="I98" s="232">
        <v>258.06666666666666</v>
      </c>
      <c r="J98" s="232">
        <v>268.23333333333335</v>
      </c>
      <c r="K98" s="231">
        <v>247.9</v>
      </c>
      <c r="L98" s="231">
        <v>230.95</v>
      </c>
      <c r="M98" s="231">
        <v>4.9609300000000003</v>
      </c>
      <c r="N98" s="1"/>
      <c r="O98" s="1"/>
    </row>
    <row r="99" spans="1:15" ht="12.75" customHeight="1">
      <c r="A99" s="30">
        <v>89</v>
      </c>
      <c r="B99" s="217" t="s">
        <v>849</v>
      </c>
      <c r="C99" s="231">
        <v>316.3</v>
      </c>
      <c r="D99" s="232">
        <v>322.7</v>
      </c>
      <c r="E99" s="232">
        <v>308.59999999999997</v>
      </c>
      <c r="F99" s="232">
        <v>300.89999999999998</v>
      </c>
      <c r="G99" s="232">
        <v>286.79999999999995</v>
      </c>
      <c r="H99" s="232">
        <v>330.4</v>
      </c>
      <c r="I99" s="232">
        <v>344.5</v>
      </c>
      <c r="J99" s="232">
        <v>352.2</v>
      </c>
      <c r="K99" s="231">
        <v>336.8</v>
      </c>
      <c r="L99" s="231">
        <v>315</v>
      </c>
      <c r="M99" s="231">
        <v>10.66229</v>
      </c>
      <c r="N99" s="1"/>
      <c r="O99" s="1"/>
    </row>
    <row r="100" spans="1:15" ht="12.75" customHeight="1">
      <c r="A100" s="30">
        <v>90</v>
      </c>
      <c r="B100" s="217" t="s">
        <v>317</v>
      </c>
      <c r="C100" s="231">
        <v>518.85</v>
      </c>
      <c r="D100" s="232">
        <v>517.08333333333337</v>
      </c>
      <c r="E100" s="232">
        <v>513.66666666666674</v>
      </c>
      <c r="F100" s="232">
        <v>508.48333333333335</v>
      </c>
      <c r="G100" s="232">
        <v>505.06666666666672</v>
      </c>
      <c r="H100" s="232">
        <v>522.26666666666677</v>
      </c>
      <c r="I100" s="232">
        <v>525.68333333333351</v>
      </c>
      <c r="J100" s="232">
        <v>530.86666666666679</v>
      </c>
      <c r="K100" s="231">
        <v>520.5</v>
      </c>
      <c r="L100" s="231">
        <v>511.9</v>
      </c>
      <c r="M100" s="231">
        <v>3.3753099999999998</v>
      </c>
      <c r="N100" s="1"/>
      <c r="O100" s="1"/>
    </row>
    <row r="101" spans="1:15" ht="12.75" customHeight="1">
      <c r="A101" s="30">
        <v>91</v>
      </c>
      <c r="B101" s="217" t="s">
        <v>82</v>
      </c>
      <c r="C101" s="231">
        <v>275.14999999999998</v>
      </c>
      <c r="D101" s="232">
        <v>276.59999999999997</v>
      </c>
      <c r="E101" s="232">
        <v>271.29999999999995</v>
      </c>
      <c r="F101" s="232">
        <v>267.45</v>
      </c>
      <c r="G101" s="232">
        <v>262.14999999999998</v>
      </c>
      <c r="H101" s="232">
        <v>280.44999999999993</v>
      </c>
      <c r="I101" s="232">
        <v>285.75</v>
      </c>
      <c r="J101" s="232">
        <v>289.59999999999991</v>
      </c>
      <c r="K101" s="231">
        <v>281.89999999999998</v>
      </c>
      <c r="L101" s="231">
        <v>272.75</v>
      </c>
      <c r="M101" s="231">
        <v>52.612119999999997</v>
      </c>
      <c r="N101" s="1"/>
      <c r="O101" s="1"/>
    </row>
    <row r="102" spans="1:15" ht="12.75" customHeight="1">
      <c r="A102" s="30">
        <v>92</v>
      </c>
      <c r="B102" s="217" t="s">
        <v>318</v>
      </c>
      <c r="C102" s="231">
        <v>584.15</v>
      </c>
      <c r="D102" s="232">
        <v>587.7166666666667</v>
      </c>
      <c r="E102" s="232">
        <v>576.43333333333339</v>
      </c>
      <c r="F102" s="232">
        <v>568.7166666666667</v>
      </c>
      <c r="G102" s="232">
        <v>557.43333333333339</v>
      </c>
      <c r="H102" s="232">
        <v>595.43333333333339</v>
      </c>
      <c r="I102" s="232">
        <v>606.7166666666667</v>
      </c>
      <c r="J102" s="232">
        <v>614.43333333333339</v>
      </c>
      <c r="K102" s="231">
        <v>599</v>
      </c>
      <c r="L102" s="231">
        <v>580</v>
      </c>
      <c r="M102" s="231">
        <v>1.30833</v>
      </c>
      <c r="N102" s="1"/>
      <c r="O102" s="1"/>
    </row>
    <row r="103" spans="1:15" ht="12.75" customHeight="1">
      <c r="A103" s="30">
        <v>93</v>
      </c>
      <c r="B103" s="217" t="s">
        <v>319</v>
      </c>
      <c r="C103" s="231">
        <v>571.95000000000005</v>
      </c>
      <c r="D103" s="232">
        <v>572.94999999999993</v>
      </c>
      <c r="E103" s="232">
        <v>569.14999999999986</v>
      </c>
      <c r="F103" s="232">
        <v>566.34999999999991</v>
      </c>
      <c r="G103" s="232">
        <v>562.54999999999984</v>
      </c>
      <c r="H103" s="232">
        <v>575.74999999999989</v>
      </c>
      <c r="I103" s="232">
        <v>579.54999999999984</v>
      </c>
      <c r="J103" s="232">
        <v>582.34999999999991</v>
      </c>
      <c r="K103" s="231">
        <v>576.75</v>
      </c>
      <c r="L103" s="231">
        <v>570.15</v>
      </c>
      <c r="M103" s="231">
        <v>0.45933000000000002</v>
      </c>
      <c r="N103" s="1"/>
      <c r="O103" s="1"/>
    </row>
    <row r="104" spans="1:15" ht="12.75" customHeight="1">
      <c r="A104" s="30">
        <v>94</v>
      </c>
      <c r="B104" s="217" t="s">
        <v>320</v>
      </c>
      <c r="C104" s="231">
        <v>940</v>
      </c>
      <c r="D104" s="232">
        <v>936.73333333333323</v>
      </c>
      <c r="E104" s="232">
        <v>926.61666666666645</v>
      </c>
      <c r="F104" s="232">
        <v>913.23333333333323</v>
      </c>
      <c r="G104" s="232">
        <v>903.11666666666645</v>
      </c>
      <c r="H104" s="232">
        <v>950.11666666666645</v>
      </c>
      <c r="I104" s="232">
        <v>960.23333333333323</v>
      </c>
      <c r="J104" s="232">
        <v>973.61666666666645</v>
      </c>
      <c r="K104" s="231">
        <v>946.85</v>
      </c>
      <c r="L104" s="231">
        <v>923.35</v>
      </c>
      <c r="M104" s="231">
        <v>0.49409999999999998</v>
      </c>
      <c r="N104" s="1"/>
      <c r="O104" s="1"/>
    </row>
    <row r="105" spans="1:15" ht="12.75" customHeight="1">
      <c r="A105" s="30">
        <v>95</v>
      </c>
      <c r="B105" s="217" t="s">
        <v>245</v>
      </c>
      <c r="C105" s="231">
        <v>109.4</v>
      </c>
      <c r="D105" s="232">
        <v>109.55000000000001</v>
      </c>
      <c r="E105" s="232">
        <v>108.15000000000002</v>
      </c>
      <c r="F105" s="232">
        <v>106.9</v>
      </c>
      <c r="G105" s="232">
        <v>105.50000000000001</v>
      </c>
      <c r="H105" s="232">
        <v>110.80000000000003</v>
      </c>
      <c r="I105" s="232">
        <v>112.2</v>
      </c>
      <c r="J105" s="232">
        <v>113.45000000000003</v>
      </c>
      <c r="K105" s="231">
        <v>110.95</v>
      </c>
      <c r="L105" s="231">
        <v>108.3</v>
      </c>
      <c r="M105" s="231">
        <v>7.7909800000000002</v>
      </c>
      <c r="N105" s="1"/>
      <c r="O105" s="1"/>
    </row>
    <row r="106" spans="1:15" ht="12.75" customHeight="1">
      <c r="A106" s="30">
        <v>96</v>
      </c>
      <c r="B106" s="217" t="s">
        <v>321</v>
      </c>
      <c r="C106" s="231">
        <v>1389.6</v>
      </c>
      <c r="D106" s="232">
        <v>1386.8</v>
      </c>
      <c r="E106" s="232">
        <v>1373.8</v>
      </c>
      <c r="F106" s="232">
        <v>1358</v>
      </c>
      <c r="G106" s="232">
        <v>1345</v>
      </c>
      <c r="H106" s="232">
        <v>1402.6</v>
      </c>
      <c r="I106" s="232">
        <v>1415.6</v>
      </c>
      <c r="J106" s="232">
        <v>1431.3999999999999</v>
      </c>
      <c r="K106" s="231">
        <v>1399.8</v>
      </c>
      <c r="L106" s="231">
        <v>1371</v>
      </c>
      <c r="M106" s="231">
        <v>0.56752000000000002</v>
      </c>
      <c r="N106" s="1"/>
      <c r="O106" s="1"/>
    </row>
    <row r="107" spans="1:15" ht="12.75" customHeight="1">
      <c r="A107" s="30">
        <v>97</v>
      </c>
      <c r="B107" s="217" t="s">
        <v>322</v>
      </c>
      <c r="C107" s="231">
        <v>22.65</v>
      </c>
      <c r="D107" s="232">
        <v>22.7</v>
      </c>
      <c r="E107" s="232">
        <v>22.2</v>
      </c>
      <c r="F107" s="232">
        <v>21.75</v>
      </c>
      <c r="G107" s="232">
        <v>21.25</v>
      </c>
      <c r="H107" s="232">
        <v>23.15</v>
      </c>
      <c r="I107" s="232">
        <v>23.65</v>
      </c>
      <c r="J107" s="232">
        <v>24.099999999999998</v>
      </c>
      <c r="K107" s="231">
        <v>23.2</v>
      </c>
      <c r="L107" s="231">
        <v>22.25</v>
      </c>
      <c r="M107" s="231">
        <v>48.918059999999997</v>
      </c>
      <c r="N107" s="1"/>
      <c r="O107" s="1"/>
    </row>
    <row r="108" spans="1:15" ht="12.75" customHeight="1">
      <c r="A108" s="30">
        <v>98</v>
      </c>
      <c r="B108" s="217" t="s">
        <v>323</v>
      </c>
      <c r="C108" s="231">
        <v>885.7</v>
      </c>
      <c r="D108" s="232">
        <v>894.85</v>
      </c>
      <c r="E108" s="232">
        <v>871.75</v>
      </c>
      <c r="F108" s="232">
        <v>857.8</v>
      </c>
      <c r="G108" s="232">
        <v>834.69999999999993</v>
      </c>
      <c r="H108" s="232">
        <v>908.80000000000007</v>
      </c>
      <c r="I108" s="232">
        <v>931.9000000000002</v>
      </c>
      <c r="J108" s="232">
        <v>945.85000000000014</v>
      </c>
      <c r="K108" s="231">
        <v>917.95</v>
      </c>
      <c r="L108" s="231">
        <v>880.9</v>
      </c>
      <c r="M108" s="231">
        <v>4.7084799999999998</v>
      </c>
      <c r="N108" s="1"/>
      <c r="O108" s="1"/>
    </row>
    <row r="109" spans="1:15" ht="12.75" customHeight="1">
      <c r="A109" s="30">
        <v>99</v>
      </c>
      <c r="B109" s="217" t="s">
        <v>324</v>
      </c>
      <c r="C109" s="231">
        <v>442.15</v>
      </c>
      <c r="D109" s="232">
        <v>441.95</v>
      </c>
      <c r="E109" s="232">
        <v>438</v>
      </c>
      <c r="F109" s="232">
        <v>433.85</v>
      </c>
      <c r="G109" s="232">
        <v>429.90000000000003</v>
      </c>
      <c r="H109" s="232">
        <v>446.09999999999997</v>
      </c>
      <c r="I109" s="232">
        <v>450.0499999999999</v>
      </c>
      <c r="J109" s="232">
        <v>454.19999999999993</v>
      </c>
      <c r="K109" s="231">
        <v>445.9</v>
      </c>
      <c r="L109" s="231">
        <v>437.8</v>
      </c>
      <c r="M109" s="231">
        <v>2.9258899999999999</v>
      </c>
      <c r="N109" s="1"/>
      <c r="O109" s="1"/>
    </row>
    <row r="110" spans="1:15" ht="12.75" customHeight="1">
      <c r="A110" s="30">
        <v>100</v>
      </c>
      <c r="B110" s="217" t="s">
        <v>325</v>
      </c>
      <c r="C110" s="231">
        <v>621.54999999999995</v>
      </c>
      <c r="D110" s="232">
        <v>620.44999999999993</v>
      </c>
      <c r="E110" s="232">
        <v>613.84999999999991</v>
      </c>
      <c r="F110" s="232">
        <v>606.15</v>
      </c>
      <c r="G110" s="232">
        <v>599.54999999999995</v>
      </c>
      <c r="H110" s="232">
        <v>628.14999999999986</v>
      </c>
      <c r="I110" s="232">
        <v>634.75</v>
      </c>
      <c r="J110" s="232">
        <v>642.44999999999982</v>
      </c>
      <c r="K110" s="231">
        <v>627.04999999999995</v>
      </c>
      <c r="L110" s="231">
        <v>612.75</v>
      </c>
      <c r="M110" s="231">
        <v>1.5570299999999999</v>
      </c>
      <c r="N110" s="1"/>
      <c r="O110" s="1"/>
    </row>
    <row r="111" spans="1:15" ht="12.75" customHeight="1">
      <c r="A111" s="30">
        <v>101</v>
      </c>
      <c r="B111" s="217" t="s">
        <v>326</v>
      </c>
      <c r="C111" s="231">
        <v>6216.05</v>
      </c>
      <c r="D111" s="232">
        <v>6175.5333333333328</v>
      </c>
      <c r="E111" s="232">
        <v>6121.0666666666657</v>
      </c>
      <c r="F111" s="232">
        <v>6026.083333333333</v>
      </c>
      <c r="G111" s="232">
        <v>5971.6166666666659</v>
      </c>
      <c r="H111" s="232">
        <v>6270.5166666666655</v>
      </c>
      <c r="I111" s="232">
        <v>6324.9833333333327</v>
      </c>
      <c r="J111" s="232">
        <v>6419.9666666666653</v>
      </c>
      <c r="K111" s="231">
        <v>6230</v>
      </c>
      <c r="L111" s="231">
        <v>6080.55</v>
      </c>
      <c r="M111" s="231">
        <v>7.1429999999999993E-2</v>
      </c>
      <c r="N111" s="1"/>
      <c r="O111" s="1"/>
    </row>
    <row r="112" spans="1:15" ht="12.75" customHeight="1">
      <c r="A112" s="30">
        <v>102</v>
      </c>
      <c r="B112" s="217" t="s">
        <v>327</v>
      </c>
      <c r="C112" s="231">
        <v>360.05</v>
      </c>
      <c r="D112" s="232">
        <v>360.5</v>
      </c>
      <c r="E112" s="232">
        <v>356.55</v>
      </c>
      <c r="F112" s="232">
        <v>353.05</v>
      </c>
      <c r="G112" s="232">
        <v>349.1</v>
      </c>
      <c r="H112" s="232">
        <v>364</v>
      </c>
      <c r="I112" s="232">
        <v>367.95000000000005</v>
      </c>
      <c r="J112" s="232">
        <v>371.45</v>
      </c>
      <c r="K112" s="231">
        <v>364.45</v>
      </c>
      <c r="L112" s="231">
        <v>357</v>
      </c>
      <c r="M112" s="231">
        <v>1.1555500000000001</v>
      </c>
      <c r="N112" s="1"/>
      <c r="O112" s="1"/>
    </row>
    <row r="113" spans="1:15" ht="12.75" customHeight="1">
      <c r="A113" s="30">
        <v>103</v>
      </c>
      <c r="B113" s="217" t="s">
        <v>328</v>
      </c>
      <c r="C113" s="231">
        <v>250.95</v>
      </c>
      <c r="D113" s="232">
        <v>252.16666666666666</v>
      </c>
      <c r="E113" s="232">
        <v>248.38333333333333</v>
      </c>
      <c r="F113" s="232">
        <v>245.81666666666666</v>
      </c>
      <c r="G113" s="232">
        <v>242.03333333333333</v>
      </c>
      <c r="H113" s="232">
        <v>254.73333333333332</v>
      </c>
      <c r="I113" s="232">
        <v>258.51666666666665</v>
      </c>
      <c r="J113" s="232">
        <v>261.08333333333331</v>
      </c>
      <c r="K113" s="231">
        <v>255.95</v>
      </c>
      <c r="L113" s="231">
        <v>249.6</v>
      </c>
      <c r="M113" s="231">
        <v>10.37227</v>
      </c>
      <c r="N113" s="1"/>
      <c r="O113" s="1"/>
    </row>
    <row r="114" spans="1:15" ht="12.75" customHeight="1">
      <c r="A114" s="30">
        <v>104</v>
      </c>
      <c r="B114" s="217" t="s">
        <v>812</v>
      </c>
      <c r="C114" s="231">
        <v>348.75</v>
      </c>
      <c r="D114" s="232">
        <v>349.33333333333331</v>
      </c>
      <c r="E114" s="232">
        <v>341.46666666666664</v>
      </c>
      <c r="F114" s="232">
        <v>334.18333333333334</v>
      </c>
      <c r="G114" s="232">
        <v>326.31666666666666</v>
      </c>
      <c r="H114" s="232">
        <v>356.61666666666662</v>
      </c>
      <c r="I114" s="232">
        <v>364.48333333333329</v>
      </c>
      <c r="J114" s="232">
        <v>371.76666666666659</v>
      </c>
      <c r="K114" s="231">
        <v>357.2</v>
      </c>
      <c r="L114" s="231">
        <v>342.05</v>
      </c>
      <c r="M114" s="231">
        <v>2.2147399999999999</v>
      </c>
      <c r="N114" s="1"/>
      <c r="O114" s="1"/>
    </row>
    <row r="115" spans="1:15" ht="12.75" customHeight="1">
      <c r="A115" s="30">
        <v>105</v>
      </c>
      <c r="B115" s="217" t="s">
        <v>329</v>
      </c>
      <c r="C115" s="231">
        <v>521.04999999999995</v>
      </c>
      <c r="D115" s="232">
        <v>518.56666666666661</v>
      </c>
      <c r="E115" s="232">
        <v>515.13333333333321</v>
      </c>
      <c r="F115" s="232">
        <v>509.21666666666658</v>
      </c>
      <c r="G115" s="232">
        <v>505.78333333333319</v>
      </c>
      <c r="H115" s="232">
        <v>524.48333333333323</v>
      </c>
      <c r="I115" s="232">
        <v>527.91666666666663</v>
      </c>
      <c r="J115" s="232">
        <v>533.83333333333326</v>
      </c>
      <c r="K115" s="231">
        <v>522</v>
      </c>
      <c r="L115" s="231">
        <v>512.65</v>
      </c>
      <c r="M115" s="231">
        <v>0.55025999999999997</v>
      </c>
      <c r="N115" s="1"/>
      <c r="O115" s="1"/>
    </row>
    <row r="116" spans="1:15" ht="12.75" customHeight="1">
      <c r="A116" s="30">
        <v>106</v>
      </c>
      <c r="B116" s="217" t="s">
        <v>83</v>
      </c>
      <c r="C116" s="231">
        <v>732.15</v>
      </c>
      <c r="D116" s="232">
        <v>729</v>
      </c>
      <c r="E116" s="232">
        <v>721</v>
      </c>
      <c r="F116" s="232">
        <v>709.85</v>
      </c>
      <c r="G116" s="232">
        <v>701.85</v>
      </c>
      <c r="H116" s="232">
        <v>740.15</v>
      </c>
      <c r="I116" s="232">
        <v>748.15</v>
      </c>
      <c r="J116" s="232">
        <v>759.3</v>
      </c>
      <c r="K116" s="231">
        <v>737</v>
      </c>
      <c r="L116" s="231">
        <v>717.85</v>
      </c>
      <c r="M116" s="231">
        <v>14.11125</v>
      </c>
      <c r="N116" s="1"/>
      <c r="O116" s="1"/>
    </row>
    <row r="117" spans="1:15" ht="12.75" customHeight="1">
      <c r="A117" s="30">
        <v>107</v>
      </c>
      <c r="B117" s="217" t="s">
        <v>84</v>
      </c>
      <c r="C117" s="231">
        <v>889.5</v>
      </c>
      <c r="D117" s="232">
        <v>890.05000000000007</v>
      </c>
      <c r="E117" s="232">
        <v>885.85000000000014</v>
      </c>
      <c r="F117" s="232">
        <v>882.2</v>
      </c>
      <c r="G117" s="232">
        <v>878.00000000000011</v>
      </c>
      <c r="H117" s="232">
        <v>893.70000000000016</v>
      </c>
      <c r="I117" s="232">
        <v>897.9000000000002</v>
      </c>
      <c r="J117" s="232">
        <v>901.55000000000018</v>
      </c>
      <c r="K117" s="231">
        <v>894.25</v>
      </c>
      <c r="L117" s="231">
        <v>886.4</v>
      </c>
      <c r="M117" s="231">
        <v>36.230170000000001</v>
      </c>
      <c r="N117" s="1"/>
      <c r="O117" s="1"/>
    </row>
    <row r="118" spans="1:15" ht="12.75" customHeight="1">
      <c r="A118" s="30">
        <v>108</v>
      </c>
      <c r="B118" s="217" t="s">
        <v>91</v>
      </c>
      <c r="C118" s="231">
        <v>120.9</v>
      </c>
      <c r="D118" s="232">
        <v>122.06666666666668</v>
      </c>
      <c r="E118" s="232">
        <v>119.23333333333335</v>
      </c>
      <c r="F118" s="232">
        <v>117.56666666666668</v>
      </c>
      <c r="G118" s="232">
        <v>114.73333333333335</v>
      </c>
      <c r="H118" s="232">
        <v>123.73333333333335</v>
      </c>
      <c r="I118" s="232">
        <v>126.56666666666669</v>
      </c>
      <c r="J118" s="232">
        <v>128.23333333333335</v>
      </c>
      <c r="K118" s="231">
        <v>124.9</v>
      </c>
      <c r="L118" s="231">
        <v>120.4</v>
      </c>
      <c r="M118" s="231">
        <v>30.124169999999999</v>
      </c>
      <c r="N118" s="1"/>
      <c r="O118" s="1"/>
    </row>
    <row r="119" spans="1:15" ht="12.75" customHeight="1">
      <c r="A119" s="30">
        <v>109</v>
      </c>
      <c r="B119" s="217" t="s">
        <v>802</v>
      </c>
      <c r="C119" s="231">
        <v>1254.3499999999999</v>
      </c>
      <c r="D119" s="232">
        <v>1275.1666666666667</v>
      </c>
      <c r="E119" s="232">
        <v>1230.4333333333334</v>
      </c>
      <c r="F119" s="232">
        <v>1206.5166666666667</v>
      </c>
      <c r="G119" s="232">
        <v>1161.7833333333333</v>
      </c>
      <c r="H119" s="232">
        <v>1299.0833333333335</v>
      </c>
      <c r="I119" s="232">
        <v>1343.8166666666666</v>
      </c>
      <c r="J119" s="232">
        <v>1367.7333333333336</v>
      </c>
      <c r="K119" s="231">
        <v>1319.9</v>
      </c>
      <c r="L119" s="231">
        <v>1251.25</v>
      </c>
      <c r="M119" s="231">
        <v>0.93462999999999996</v>
      </c>
      <c r="N119" s="1"/>
      <c r="O119" s="1"/>
    </row>
    <row r="120" spans="1:15" ht="12.75" customHeight="1">
      <c r="A120" s="30">
        <v>110</v>
      </c>
      <c r="B120" s="217" t="s">
        <v>85</v>
      </c>
      <c r="C120" s="231">
        <v>208.9</v>
      </c>
      <c r="D120" s="232">
        <v>209.5333333333333</v>
      </c>
      <c r="E120" s="232">
        <v>207.81666666666661</v>
      </c>
      <c r="F120" s="232">
        <v>206.73333333333329</v>
      </c>
      <c r="G120" s="232">
        <v>205.01666666666659</v>
      </c>
      <c r="H120" s="232">
        <v>210.61666666666662</v>
      </c>
      <c r="I120" s="232">
        <v>212.33333333333331</v>
      </c>
      <c r="J120" s="232">
        <v>213.41666666666663</v>
      </c>
      <c r="K120" s="231">
        <v>211.25</v>
      </c>
      <c r="L120" s="231">
        <v>208.45</v>
      </c>
      <c r="M120" s="231">
        <v>61.57526</v>
      </c>
      <c r="N120" s="1"/>
      <c r="O120" s="1"/>
    </row>
    <row r="121" spans="1:15" ht="12.75" customHeight="1">
      <c r="A121" s="30">
        <v>111</v>
      </c>
      <c r="B121" s="217" t="s">
        <v>330</v>
      </c>
      <c r="C121" s="231">
        <v>417.45</v>
      </c>
      <c r="D121" s="232">
        <v>419.59999999999997</v>
      </c>
      <c r="E121" s="232">
        <v>411.84999999999991</v>
      </c>
      <c r="F121" s="232">
        <v>406.24999999999994</v>
      </c>
      <c r="G121" s="232">
        <v>398.49999999999989</v>
      </c>
      <c r="H121" s="232">
        <v>425.19999999999993</v>
      </c>
      <c r="I121" s="232">
        <v>432.95000000000005</v>
      </c>
      <c r="J121" s="232">
        <v>438.54999999999995</v>
      </c>
      <c r="K121" s="231">
        <v>427.35</v>
      </c>
      <c r="L121" s="231">
        <v>414</v>
      </c>
      <c r="M121" s="231">
        <v>5.2111299999999998</v>
      </c>
      <c r="N121" s="1"/>
      <c r="O121" s="1"/>
    </row>
    <row r="122" spans="1:15" ht="12.75" customHeight="1">
      <c r="A122" s="30">
        <v>112</v>
      </c>
      <c r="B122" s="217" t="s">
        <v>87</v>
      </c>
      <c r="C122" s="231">
        <v>3598.05</v>
      </c>
      <c r="D122" s="232">
        <v>3611.5833333333335</v>
      </c>
      <c r="E122" s="232">
        <v>3566.4666666666672</v>
      </c>
      <c r="F122" s="232">
        <v>3534.8833333333337</v>
      </c>
      <c r="G122" s="232">
        <v>3489.7666666666673</v>
      </c>
      <c r="H122" s="232">
        <v>3643.166666666667</v>
      </c>
      <c r="I122" s="232">
        <v>3688.2833333333328</v>
      </c>
      <c r="J122" s="232">
        <v>3719.8666666666668</v>
      </c>
      <c r="K122" s="231">
        <v>3656.7</v>
      </c>
      <c r="L122" s="231">
        <v>3580</v>
      </c>
      <c r="M122" s="231">
        <v>2.22037</v>
      </c>
      <c r="N122" s="1"/>
      <c r="O122" s="1"/>
    </row>
    <row r="123" spans="1:15" ht="12.75" customHeight="1">
      <c r="A123" s="30">
        <v>113</v>
      </c>
      <c r="B123" s="217" t="s">
        <v>88</v>
      </c>
      <c r="C123" s="231">
        <v>1497.95</v>
      </c>
      <c r="D123" s="232">
        <v>1499.1666666666667</v>
      </c>
      <c r="E123" s="232">
        <v>1492.2833333333335</v>
      </c>
      <c r="F123" s="232">
        <v>1486.6166666666668</v>
      </c>
      <c r="G123" s="232">
        <v>1479.7333333333336</v>
      </c>
      <c r="H123" s="232">
        <v>1504.8333333333335</v>
      </c>
      <c r="I123" s="232">
        <v>1511.7166666666667</v>
      </c>
      <c r="J123" s="232">
        <v>1517.3833333333334</v>
      </c>
      <c r="K123" s="231">
        <v>1506.05</v>
      </c>
      <c r="L123" s="231">
        <v>1493.5</v>
      </c>
      <c r="M123" s="231">
        <v>1.5238</v>
      </c>
      <c r="N123" s="1"/>
      <c r="O123" s="1"/>
    </row>
    <row r="124" spans="1:15" ht="12.75" customHeight="1">
      <c r="A124" s="30">
        <v>114</v>
      </c>
      <c r="B124" s="217" t="s">
        <v>331</v>
      </c>
      <c r="C124" s="231">
        <v>2015.55</v>
      </c>
      <c r="D124" s="232">
        <v>2031.4666666666665</v>
      </c>
      <c r="E124" s="232">
        <v>1994.083333333333</v>
      </c>
      <c r="F124" s="232">
        <v>1972.6166666666666</v>
      </c>
      <c r="G124" s="232">
        <v>1935.2333333333331</v>
      </c>
      <c r="H124" s="232">
        <v>2052.9333333333329</v>
      </c>
      <c r="I124" s="232">
        <v>2090.3166666666666</v>
      </c>
      <c r="J124" s="232">
        <v>2111.7833333333328</v>
      </c>
      <c r="K124" s="231">
        <v>2068.85</v>
      </c>
      <c r="L124" s="231">
        <v>2010</v>
      </c>
      <c r="M124" s="231">
        <v>0.76520999999999995</v>
      </c>
      <c r="N124" s="1"/>
      <c r="O124" s="1"/>
    </row>
    <row r="125" spans="1:15" ht="12.75" customHeight="1">
      <c r="A125" s="30">
        <v>115</v>
      </c>
      <c r="B125" s="217" t="s">
        <v>89</v>
      </c>
      <c r="C125" s="231">
        <v>563.25</v>
      </c>
      <c r="D125" s="232">
        <v>568.4</v>
      </c>
      <c r="E125" s="232">
        <v>554.84999999999991</v>
      </c>
      <c r="F125" s="232">
        <v>546.44999999999993</v>
      </c>
      <c r="G125" s="232">
        <v>532.89999999999986</v>
      </c>
      <c r="H125" s="232">
        <v>576.79999999999995</v>
      </c>
      <c r="I125" s="232">
        <v>590.34999999999991</v>
      </c>
      <c r="J125" s="232">
        <v>598.75</v>
      </c>
      <c r="K125" s="231">
        <v>581.95000000000005</v>
      </c>
      <c r="L125" s="231">
        <v>560</v>
      </c>
      <c r="M125" s="231">
        <v>9.9791100000000004</v>
      </c>
      <c r="N125" s="1"/>
      <c r="O125" s="1"/>
    </row>
    <row r="126" spans="1:15" ht="12.75" customHeight="1">
      <c r="A126" s="30">
        <v>116</v>
      </c>
      <c r="B126" s="217" t="s">
        <v>90</v>
      </c>
      <c r="C126" s="231">
        <v>868.25</v>
      </c>
      <c r="D126" s="232">
        <v>871.4</v>
      </c>
      <c r="E126" s="232">
        <v>861.84999999999991</v>
      </c>
      <c r="F126" s="232">
        <v>855.44999999999993</v>
      </c>
      <c r="G126" s="232">
        <v>845.89999999999986</v>
      </c>
      <c r="H126" s="232">
        <v>877.8</v>
      </c>
      <c r="I126" s="232">
        <v>887.34999999999991</v>
      </c>
      <c r="J126" s="232">
        <v>893.75</v>
      </c>
      <c r="K126" s="231">
        <v>880.95</v>
      </c>
      <c r="L126" s="231">
        <v>865</v>
      </c>
      <c r="M126" s="231">
        <v>2.1371699999999998</v>
      </c>
      <c r="N126" s="1"/>
      <c r="O126" s="1"/>
    </row>
    <row r="127" spans="1:15" ht="12.75" customHeight="1">
      <c r="A127" s="30">
        <v>117</v>
      </c>
      <c r="B127" s="217" t="s">
        <v>332</v>
      </c>
      <c r="C127" s="231">
        <v>897.7</v>
      </c>
      <c r="D127" s="232">
        <v>902.41666666666663</v>
      </c>
      <c r="E127" s="232">
        <v>887.2833333333333</v>
      </c>
      <c r="F127" s="232">
        <v>876.86666666666667</v>
      </c>
      <c r="G127" s="232">
        <v>861.73333333333335</v>
      </c>
      <c r="H127" s="232">
        <v>912.83333333333326</v>
      </c>
      <c r="I127" s="232">
        <v>927.9666666666667</v>
      </c>
      <c r="J127" s="232">
        <v>938.38333333333321</v>
      </c>
      <c r="K127" s="231">
        <v>917.55</v>
      </c>
      <c r="L127" s="231">
        <v>892</v>
      </c>
      <c r="M127" s="231">
        <v>0.49381000000000003</v>
      </c>
      <c r="N127" s="1"/>
      <c r="O127" s="1"/>
    </row>
    <row r="128" spans="1:15" ht="12.75" customHeight="1">
      <c r="A128" s="30">
        <v>118</v>
      </c>
      <c r="B128" s="217" t="s">
        <v>246</v>
      </c>
      <c r="C128" s="231">
        <v>295.05</v>
      </c>
      <c r="D128" s="232">
        <v>293.31666666666666</v>
      </c>
      <c r="E128" s="232">
        <v>289.73333333333335</v>
      </c>
      <c r="F128" s="232">
        <v>284.41666666666669</v>
      </c>
      <c r="G128" s="232">
        <v>280.83333333333337</v>
      </c>
      <c r="H128" s="232">
        <v>298.63333333333333</v>
      </c>
      <c r="I128" s="232">
        <v>302.2166666666667</v>
      </c>
      <c r="J128" s="232">
        <v>307.5333333333333</v>
      </c>
      <c r="K128" s="231">
        <v>296.89999999999998</v>
      </c>
      <c r="L128" s="231">
        <v>288</v>
      </c>
      <c r="M128" s="231">
        <v>21.34478</v>
      </c>
      <c r="N128" s="1"/>
      <c r="O128" s="1"/>
    </row>
    <row r="129" spans="1:15" ht="12.75" customHeight="1">
      <c r="A129" s="30">
        <v>119</v>
      </c>
      <c r="B129" s="217" t="s">
        <v>92</v>
      </c>
      <c r="C129" s="231">
        <v>1612.25</v>
      </c>
      <c r="D129" s="232">
        <v>1602.75</v>
      </c>
      <c r="E129" s="232">
        <v>1589.75</v>
      </c>
      <c r="F129" s="232">
        <v>1567.25</v>
      </c>
      <c r="G129" s="232">
        <v>1554.25</v>
      </c>
      <c r="H129" s="232">
        <v>1625.25</v>
      </c>
      <c r="I129" s="232">
        <v>1638.25</v>
      </c>
      <c r="J129" s="232">
        <v>1660.75</v>
      </c>
      <c r="K129" s="231">
        <v>1615.75</v>
      </c>
      <c r="L129" s="231">
        <v>1580.25</v>
      </c>
      <c r="M129" s="231">
        <v>3.00231</v>
      </c>
      <c r="N129" s="1"/>
      <c r="O129" s="1"/>
    </row>
    <row r="130" spans="1:15" ht="12.75" customHeight="1">
      <c r="A130" s="30">
        <v>120</v>
      </c>
      <c r="B130" s="217" t="s">
        <v>333</v>
      </c>
      <c r="C130" s="231">
        <v>993.2</v>
      </c>
      <c r="D130" s="232">
        <v>995.7166666666667</v>
      </c>
      <c r="E130" s="232">
        <v>985.48333333333335</v>
      </c>
      <c r="F130" s="232">
        <v>977.76666666666665</v>
      </c>
      <c r="G130" s="232">
        <v>967.5333333333333</v>
      </c>
      <c r="H130" s="232">
        <v>1003.4333333333334</v>
      </c>
      <c r="I130" s="232">
        <v>1013.6666666666667</v>
      </c>
      <c r="J130" s="232">
        <v>1021.3833333333334</v>
      </c>
      <c r="K130" s="231">
        <v>1005.95</v>
      </c>
      <c r="L130" s="231">
        <v>988</v>
      </c>
      <c r="M130" s="231">
        <v>2.4788899999999998</v>
      </c>
      <c r="N130" s="1"/>
      <c r="O130" s="1"/>
    </row>
    <row r="131" spans="1:15" ht="12.75" customHeight="1">
      <c r="A131" s="30">
        <v>121</v>
      </c>
      <c r="B131" s="217" t="s">
        <v>335</v>
      </c>
      <c r="C131" s="231">
        <v>747.55</v>
      </c>
      <c r="D131" s="232">
        <v>754.5333333333333</v>
      </c>
      <c r="E131" s="232">
        <v>733.01666666666665</v>
      </c>
      <c r="F131" s="232">
        <v>718.48333333333335</v>
      </c>
      <c r="G131" s="232">
        <v>696.9666666666667</v>
      </c>
      <c r="H131" s="232">
        <v>769.06666666666661</v>
      </c>
      <c r="I131" s="232">
        <v>790.58333333333326</v>
      </c>
      <c r="J131" s="232">
        <v>805.11666666666656</v>
      </c>
      <c r="K131" s="231">
        <v>776.05</v>
      </c>
      <c r="L131" s="231">
        <v>740</v>
      </c>
      <c r="M131" s="231">
        <v>0.44291000000000003</v>
      </c>
      <c r="N131" s="1"/>
      <c r="O131" s="1"/>
    </row>
    <row r="132" spans="1:15" ht="12.75" customHeight="1">
      <c r="A132" s="30">
        <v>122</v>
      </c>
      <c r="B132" s="217" t="s">
        <v>97</v>
      </c>
      <c r="C132" s="231">
        <v>348.65</v>
      </c>
      <c r="D132" s="232">
        <v>349.7</v>
      </c>
      <c r="E132" s="232">
        <v>346.2</v>
      </c>
      <c r="F132" s="232">
        <v>343.75</v>
      </c>
      <c r="G132" s="232">
        <v>340.25</v>
      </c>
      <c r="H132" s="232">
        <v>352.15</v>
      </c>
      <c r="I132" s="232">
        <v>355.65</v>
      </c>
      <c r="J132" s="232">
        <v>358.09999999999997</v>
      </c>
      <c r="K132" s="231">
        <v>353.2</v>
      </c>
      <c r="L132" s="231">
        <v>347.25</v>
      </c>
      <c r="M132" s="231">
        <v>31.657150000000001</v>
      </c>
      <c r="N132" s="1"/>
      <c r="O132" s="1"/>
    </row>
    <row r="133" spans="1:15" ht="12.75" customHeight="1">
      <c r="A133" s="30">
        <v>123</v>
      </c>
      <c r="B133" s="217" t="s">
        <v>93</v>
      </c>
      <c r="C133" s="231">
        <v>533.79999999999995</v>
      </c>
      <c r="D133" s="232">
        <v>536.18333333333328</v>
      </c>
      <c r="E133" s="232">
        <v>529.61666666666656</v>
      </c>
      <c r="F133" s="232">
        <v>525.43333333333328</v>
      </c>
      <c r="G133" s="232">
        <v>518.86666666666656</v>
      </c>
      <c r="H133" s="232">
        <v>540.36666666666656</v>
      </c>
      <c r="I133" s="232">
        <v>546.93333333333339</v>
      </c>
      <c r="J133" s="232">
        <v>551.11666666666656</v>
      </c>
      <c r="K133" s="231">
        <v>542.75</v>
      </c>
      <c r="L133" s="231">
        <v>532</v>
      </c>
      <c r="M133" s="231">
        <v>11.73081</v>
      </c>
      <c r="N133" s="1"/>
      <c r="O133" s="1"/>
    </row>
    <row r="134" spans="1:15" ht="12.75" customHeight="1">
      <c r="A134" s="30">
        <v>124</v>
      </c>
      <c r="B134" s="217" t="s">
        <v>247</v>
      </c>
      <c r="C134" s="231">
        <v>1844.4</v>
      </c>
      <c r="D134" s="232">
        <v>1851.5999999999997</v>
      </c>
      <c r="E134" s="232">
        <v>1820.3999999999994</v>
      </c>
      <c r="F134" s="232">
        <v>1796.3999999999996</v>
      </c>
      <c r="G134" s="232">
        <v>1765.1999999999994</v>
      </c>
      <c r="H134" s="232">
        <v>1875.5999999999995</v>
      </c>
      <c r="I134" s="232">
        <v>1906.7999999999997</v>
      </c>
      <c r="J134" s="232">
        <v>1930.7999999999995</v>
      </c>
      <c r="K134" s="231">
        <v>1882.8</v>
      </c>
      <c r="L134" s="231">
        <v>1827.6</v>
      </c>
      <c r="M134" s="231">
        <v>2.4441899999999999</v>
      </c>
      <c r="N134" s="1"/>
      <c r="O134" s="1"/>
    </row>
    <row r="135" spans="1:15" ht="12.75" customHeight="1">
      <c r="A135" s="30">
        <v>125</v>
      </c>
      <c r="B135" s="217" t="s">
        <v>850</v>
      </c>
      <c r="C135" s="231">
        <v>526.5</v>
      </c>
      <c r="D135" s="232">
        <v>524.13333333333333</v>
      </c>
      <c r="E135" s="232">
        <v>514.76666666666665</v>
      </c>
      <c r="F135" s="232">
        <v>503.0333333333333</v>
      </c>
      <c r="G135" s="232">
        <v>493.66666666666663</v>
      </c>
      <c r="H135" s="232">
        <v>535.86666666666667</v>
      </c>
      <c r="I135" s="232">
        <v>545.23333333333323</v>
      </c>
      <c r="J135" s="232">
        <v>556.9666666666667</v>
      </c>
      <c r="K135" s="231">
        <v>533.5</v>
      </c>
      <c r="L135" s="231">
        <v>512.4</v>
      </c>
      <c r="M135" s="231">
        <v>5.1959900000000001</v>
      </c>
      <c r="N135" s="1"/>
      <c r="O135" s="1"/>
    </row>
    <row r="136" spans="1:15" ht="12.75" customHeight="1">
      <c r="A136" s="30">
        <v>126</v>
      </c>
      <c r="B136" s="217" t="s">
        <v>94</v>
      </c>
      <c r="C136" s="231">
        <v>1798.2</v>
      </c>
      <c r="D136" s="232">
        <v>1796.6166666666668</v>
      </c>
      <c r="E136" s="232">
        <v>1786.1333333333337</v>
      </c>
      <c r="F136" s="232">
        <v>1774.0666666666668</v>
      </c>
      <c r="G136" s="232">
        <v>1763.5833333333337</v>
      </c>
      <c r="H136" s="232">
        <v>1808.6833333333336</v>
      </c>
      <c r="I136" s="232">
        <v>1819.1666666666667</v>
      </c>
      <c r="J136" s="232">
        <v>1831.2333333333336</v>
      </c>
      <c r="K136" s="231">
        <v>1807.1</v>
      </c>
      <c r="L136" s="231">
        <v>1784.55</v>
      </c>
      <c r="M136" s="231">
        <v>2.72018</v>
      </c>
      <c r="N136" s="1"/>
      <c r="O136" s="1"/>
    </row>
    <row r="137" spans="1:15" ht="12.75" customHeight="1">
      <c r="A137" s="30">
        <v>127</v>
      </c>
      <c r="B137" s="217" t="s">
        <v>843</v>
      </c>
      <c r="C137" s="231">
        <v>317</v>
      </c>
      <c r="D137" s="232">
        <v>319.53333333333336</v>
      </c>
      <c r="E137" s="232">
        <v>311.56666666666672</v>
      </c>
      <c r="F137" s="232">
        <v>306.13333333333338</v>
      </c>
      <c r="G137" s="232">
        <v>298.16666666666674</v>
      </c>
      <c r="H137" s="232">
        <v>324.9666666666667</v>
      </c>
      <c r="I137" s="232">
        <v>332.93333333333328</v>
      </c>
      <c r="J137" s="232">
        <v>338.36666666666667</v>
      </c>
      <c r="K137" s="231">
        <v>327.5</v>
      </c>
      <c r="L137" s="231">
        <v>314.10000000000002</v>
      </c>
      <c r="M137" s="231">
        <v>4.4457199999999997</v>
      </c>
      <c r="N137" s="1"/>
      <c r="O137" s="1"/>
    </row>
    <row r="138" spans="1:15" ht="12.75" customHeight="1">
      <c r="A138" s="30">
        <v>128</v>
      </c>
      <c r="B138" s="217" t="s">
        <v>336</v>
      </c>
      <c r="C138" s="231">
        <v>175.7</v>
      </c>
      <c r="D138" s="232">
        <v>177.78333333333333</v>
      </c>
      <c r="E138" s="232">
        <v>172.91666666666666</v>
      </c>
      <c r="F138" s="232">
        <v>170.13333333333333</v>
      </c>
      <c r="G138" s="232">
        <v>165.26666666666665</v>
      </c>
      <c r="H138" s="232">
        <v>180.56666666666666</v>
      </c>
      <c r="I138" s="232">
        <v>185.43333333333334</v>
      </c>
      <c r="J138" s="232">
        <v>188.21666666666667</v>
      </c>
      <c r="K138" s="231">
        <v>182.65</v>
      </c>
      <c r="L138" s="231">
        <v>175</v>
      </c>
      <c r="M138" s="231">
        <v>28.097799999999999</v>
      </c>
      <c r="N138" s="1"/>
      <c r="O138" s="1"/>
    </row>
    <row r="139" spans="1:15" ht="12.75" customHeight="1">
      <c r="A139" s="30">
        <v>129</v>
      </c>
      <c r="B139" s="217" t="s">
        <v>813</v>
      </c>
      <c r="C139" s="231">
        <v>139.9</v>
      </c>
      <c r="D139" s="232">
        <v>139</v>
      </c>
      <c r="E139" s="232">
        <v>137.6</v>
      </c>
      <c r="F139" s="232">
        <v>135.29999999999998</v>
      </c>
      <c r="G139" s="232">
        <v>133.89999999999998</v>
      </c>
      <c r="H139" s="232">
        <v>141.30000000000001</v>
      </c>
      <c r="I139" s="232">
        <v>142.69999999999999</v>
      </c>
      <c r="J139" s="232">
        <v>145.00000000000003</v>
      </c>
      <c r="K139" s="231">
        <v>140.4</v>
      </c>
      <c r="L139" s="231">
        <v>136.69999999999999</v>
      </c>
      <c r="M139" s="231">
        <v>24.982520000000001</v>
      </c>
      <c r="N139" s="1"/>
      <c r="O139" s="1"/>
    </row>
    <row r="140" spans="1:15" ht="12.75" customHeight="1">
      <c r="A140" s="30">
        <v>130</v>
      </c>
      <c r="B140" s="217" t="s">
        <v>248</v>
      </c>
      <c r="C140" s="231">
        <v>25.05</v>
      </c>
      <c r="D140" s="232">
        <v>24.783333333333331</v>
      </c>
      <c r="E140" s="232">
        <v>23.866666666666664</v>
      </c>
      <c r="F140" s="232">
        <v>22.683333333333334</v>
      </c>
      <c r="G140" s="232">
        <v>21.766666666666666</v>
      </c>
      <c r="H140" s="232">
        <v>25.966666666666661</v>
      </c>
      <c r="I140" s="232">
        <v>26.883333333333333</v>
      </c>
      <c r="J140" s="232">
        <v>28.066666666666659</v>
      </c>
      <c r="K140" s="231">
        <v>25.7</v>
      </c>
      <c r="L140" s="231">
        <v>23.6</v>
      </c>
      <c r="M140" s="231">
        <v>59.005130000000001</v>
      </c>
      <c r="N140" s="1"/>
      <c r="O140" s="1"/>
    </row>
    <row r="141" spans="1:15" ht="12.75" customHeight="1">
      <c r="A141" s="30">
        <v>131</v>
      </c>
      <c r="B141" s="217" t="s">
        <v>337</v>
      </c>
      <c r="C141" s="231">
        <v>171.65</v>
      </c>
      <c r="D141" s="232">
        <v>176.68333333333331</v>
      </c>
      <c r="E141" s="232">
        <v>159.96666666666661</v>
      </c>
      <c r="F141" s="232">
        <v>148.2833333333333</v>
      </c>
      <c r="G141" s="232">
        <v>131.56666666666661</v>
      </c>
      <c r="H141" s="232">
        <v>188.36666666666662</v>
      </c>
      <c r="I141" s="232">
        <v>205.08333333333331</v>
      </c>
      <c r="J141" s="232">
        <v>216.76666666666662</v>
      </c>
      <c r="K141" s="231">
        <v>193.4</v>
      </c>
      <c r="L141" s="231">
        <v>165</v>
      </c>
      <c r="M141" s="231">
        <v>89.086150000000004</v>
      </c>
      <c r="N141" s="1"/>
      <c r="O141" s="1"/>
    </row>
    <row r="142" spans="1:15" ht="12.75" customHeight="1">
      <c r="A142" s="30">
        <v>132</v>
      </c>
      <c r="B142" s="217" t="s">
        <v>95</v>
      </c>
      <c r="C142" s="231">
        <v>2806.45</v>
      </c>
      <c r="D142" s="232">
        <v>2808.3333333333335</v>
      </c>
      <c r="E142" s="232">
        <v>2773.1166666666668</v>
      </c>
      <c r="F142" s="232">
        <v>2739.7833333333333</v>
      </c>
      <c r="G142" s="232">
        <v>2704.5666666666666</v>
      </c>
      <c r="H142" s="232">
        <v>2841.666666666667</v>
      </c>
      <c r="I142" s="232">
        <v>2876.8833333333332</v>
      </c>
      <c r="J142" s="232">
        <v>2910.2166666666672</v>
      </c>
      <c r="K142" s="231">
        <v>2843.55</v>
      </c>
      <c r="L142" s="231">
        <v>2775</v>
      </c>
      <c r="M142" s="231">
        <v>3.5322300000000002</v>
      </c>
      <c r="N142" s="1"/>
      <c r="O142" s="1"/>
    </row>
    <row r="143" spans="1:15" ht="12.75" customHeight="1">
      <c r="A143" s="30">
        <v>133</v>
      </c>
      <c r="B143" s="217" t="s">
        <v>249</v>
      </c>
      <c r="C143" s="231">
        <v>2822.75</v>
      </c>
      <c r="D143" s="232">
        <v>2803.9833333333336</v>
      </c>
      <c r="E143" s="232">
        <v>2772.8166666666671</v>
      </c>
      <c r="F143" s="232">
        <v>2722.8833333333337</v>
      </c>
      <c r="G143" s="232">
        <v>2691.7166666666672</v>
      </c>
      <c r="H143" s="232">
        <v>2853.916666666667</v>
      </c>
      <c r="I143" s="232">
        <v>2885.083333333333</v>
      </c>
      <c r="J143" s="232">
        <v>2935.0166666666669</v>
      </c>
      <c r="K143" s="231">
        <v>2835.15</v>
      </c>
      <c r="L143" s="231">
        <v>2754.05</v>
      </c>
      <c r="M143" s="231">
        <v>2.94448</v>
      </c>
      <c r="N143" s="1"/>
      <c r="O143" s="1"/>
    </row>
    <row r="144" spans="1:15" ht="12.75" customHeight="1">
      <c r="A144" s="30">
        <v>134</v>
      </c>
      <c r="B144" s="217" t="s">
        <v>143</v>
      </c>
      <c r="C144" s="231">
        <v>1810.3</v>
      </c>
      <c r="D144" s="232">
        <v>1815.2666666666667</v>
      </c>
      <c r="E144" s="232">
        <v>1792.3333333333333</v>
      </c>
      <c r="F144" s="232">
        <v>1774.3666666666666</v>
      </c>
      <c r="G144" s="232">
        <v>1751.4333333333332</v>
      </c>
      <c r="H144" s="232">
        <v>1833.2333333333333</v>
      </c>
      <c r="I144" s="232">
        <v>1856.1666666666667</v>
      </c>
      <c r="J144" s="232">
        <v>1874.1333333333334</v>
      </c>
      <c r="K144" s="231">
        <v>1838.2</v>
      </c>
      <c r="L144" s="231">
        <v>1797.3</v>
      </c>
      <c r="M144" s="231">
        <v>1.2130099999999999</v>
      </c>
      <c r="N144" s="1"/>
      <c r="O144" s="1"/>
    </row>
    <row r="145" spans="1:15" ht="12.75" customHeight="1">
      <c r="A145" s="30">
        <v>135</v>
      </c>
      <c r="B145" s="217" t="s">
        <v>98</v>
      </c>
      <c r="C145" s="231">
        <v>4526.8</v>
      </c>
      <c r="D145" s="232">
        <v>4517.9666666666672</v>
      </c>
      <c r="E145" s="232">
        <v>4488.8333333333339</v>
      </c>
      <c r="F145" s="232">
        <v>4450.8666666666668</v>
      </c>
      <c r="G145" s="232">
        <v>4421.7333333333336</v>
      </c>
      <c r="H145" s="232">
        <v>4555.9333333333343</v>
      </c>
      <c r="I145" s="232">
        <v>4585.0666666666675</v>
      </c>
      <c r="J145" s="232">
        <v>4623.0333333333347</v>
      </c>
      <c r="K145" s="231">
        <v>4547.1000000000004</v>
      </c>
      <c r="L145" s="231">
        <v>4480</v>
      </c>
      <c r="M145" s="231">
        <v>3.6693799999999999</v>
      </c>
      <c r="N145" s="1"/>
      <c r="O145" s="1"/>
    </row>
    <row r="146" spans="1:15" ht="12.75" customHeight="1">
      <c r="A146" s="30">
        <v>136</v>
      </c>
      <c r="B146" s="217" t="s">
        <v>338</v>
      </c>
      <c r="C146" s="231">
        <v>439.15</v>
      </c>
      <c r="D146" s="232">
        <v>442.43333333333334</v>
      </c>
      <c r="E146" s="232">
        <v>433.4666666666667</v>
      </c>
      <c r="F146" s="232">
        <v>427.78333333333336</v>
      </c>
      <c r="G146" s="232">
        <v>418.81666666666672</v>
      </c>
      <c r="H146" s="232">
        <v>448.11666666666667</v>
      </c>
      <c r="I146" s="232">
        <v>457.08333333333326</v>
      </c>
      <c r="J146" s="232">
        <v>462.76666666666665</v>
      </c>
      <c r="K146" s="231">
        <v>451.4</v>
      </c>
      <c r="L146" s="231">
        <v>436.75</v>
      </c>
      <c r="M146" s="231">
        <v>1.9941500000000001</v>
      </c>
      <c r="N146" s="1"/>
      <c r="O146" s="1"/>
    </row>
    <row r="147" spans="1:15" ht="12.75" customHeight="1">
      <c r="A147" s="30">
        <v>137</v>
      </c>
      <c r="B147" s="217" t="s">
        <v>339</v>
      </c>
      <c r="C147" s="231">
        <v>156.5</v>
      </c>
      <c r="D147" s="232">
        <v>155.43333333333334</v>
      </c>
      <c r="E147" s="232">
        <v>151.86666666666667</v>
      </c>
      <c r="F147" s="232">
        <v>147.23333333333335</v>
      </c>
      <c r="G147" s="232">
        <v>143.66666666666669</v>
      </c>
      <c r="H147" s="232">
        <v>160.06666666666666</v>
      </c>
      <c r="I147" s="232">
        <v>163.63333333333333</v>
      </c>
      <c r="J147" s="232">
        <v>168.26666666666665</v>
      </c>
      <c r="K147" s="231">
        <v>159</v>
      </c>
      <c r="L147" s="231">
        <v>150.80000000000001</v>
      </c>
      <c r="M147" s="231">
        <v>2.8665400000000001</v>
      </c>
      <c r="N147" s="1"/>
      <c r="O147" s="1"/>
    </row>
    <row r="148" spans="1:15" ht="12.75" customHeight="1">
      <c r="A148" s="30">
        <v>138</v>
      </c>
      <c r="B148" s="217" t="s">
        <v>340</v>
      </c>
      <c r="C148" s="231">
        <v>160.5</v>
      </c>
      <c r="D148" s="232">
        <v>159.76666666666668</v>
      </c>
      <c r="E148" s="232">
        <v>156.28333333333336</v>
      </c>
      <c r="F148" s="232">
        <v>152.06666666666669</v>
      </c>
      <c r="G148" s="232">
        <v>148.58333333333337</v>
      </c>
      <c r="H148" s="232">
        <v>163.98333333333335</v>
      </c>
      <c r="I148" s="232">
        <v>167.46666666666664</v>
      </c>
      <c r="J148" s="232">
        <v>171.68333333333334</v>
      </c>
      <c r="K148" s="231">
        <v>163.25</v>
      </c>
      <c r="L148" s="231">
        <v>155.55000000000001</v>
      </c>
      <c r="M148" s="231">
        <v>5.4868699999999997</v>
      </c>
      <c r="N148" s="1"/>
      <c r="O148" s="1"/>
    </row>
    <row r="149" spans="1:15" ht="12.75" customHeight="1">
      <c r="A149" s="30">
        <v>139</v>
      </c>
      <c r="B149" s="217" t="s">
        <v>814</v>
      </c>
      <c r="C149" s="231">
        <v>39.85</v>
      </c>
      <c r="D149" s="232">
        <v>40.133333333333333</v>
      </c>
      <c r="E149" s="232">
        <v>39.416666666666664</v>
      </c>
      <c r="F149" s="232">
        <v>38.983333333333334</v>
      </c>
      <c r="G149" s="232">
        <v>38.266666666666666</v>
      </c>
      <c r="H149" s="232">
        <v>40.566666666666663</v>
      </c>
      <c r="I149" s="232">
        <v>41.283333333333331</v>
      </c>
      <c r="J149" s="232">
        <v>41.716666666666661</v>
      </c>
      <c r="K149" s="231">
        <v>40.85</v>
      </c>
      <c r="L149" s="231">
        <v>39.700000000000003</v>
      </c>
      <c r="M149" s="231">
        <v>114.08875999999999</v>
      </c>
      <c r="N149" s="1"/>
      <c r="O149" s="1"/>
    </row>
    <row r="150" spans="1:15" ht="12.75" customHeight="1">
      <c r="A150" s="30">
        <v>140</v>
      </c>
      <c r="B150" s="217" t="s">
        <v>341</v>
      </c>
      <c r="C150" s="231">
        <v>50.6</v>
      </c>
      <c r="D150" s="232">
        <v>50.699999999999996</v>
      </c>
      <c r="E150" s="232">
        <v>49.899999999999991</v>
      </c>
      <c r="F150" s="232">
        <v>49.199999999999996</v>
      </c>
      <c r="G150" s="232">
        <v>48.399999999999991</v>
      </c>
      <c r="H150" s="232">
        <v>51.399999999999991</v>
      </c>
      <c r="I150" s="232">
        <v>52.199999999999989</v>
      </c>
      <c r="J150" s="232">
        <v>52.899999999999991</v>
      </c>
      <c r="K150" s="231">
        <v>51.5</v>
      </c>
      <c r="L150" s="231">
        <v>50</v>
      </c>
      <c r="M150" s="231">
        <v>12.718209999999999</v>
      </c>
      <c r="N150" s="1"/>
      <c r="O150" s="1"/>
    </row>
    <row r="151" spans="1:15" ht="12.75" customHeight="1">
      <c r="A151" s="30">
        <v>141</v>
      </c>
      <c r="B151" s="217" t="s">
        <v>99</v>
      </c>
      <c r="C151" s="231">
        <v>2852.4</v>
      </c>
      <c r="D151" s="232">
        <v>2861.0666666666671</v>
      </c>
      <c r="E151" s="232">
        <v>2827.3333333333339</v>
      </c>
      <c r="F151" s="232">
        <v>2802.2666666666669</v>
      </c>
      <c r="G151" s="232">
        <v>2768.5333333333338</v>
      </c>
      <c r="H151" s="232">
        <v>2886.1333333333341</v>
      </c>
      <c r="I151" s="232">
        <v>2919.8666666666668</v>
      </c>
      <c r="J151" s="232">
        <v>2944.9333333333343</v>
      </c>
      <c r="K151" s="231">
        <v>2894.8</v>
      </c>
      <c r="L151" s="231">
        <v>2836</v>
      </c>
      <c r="M151" s="231">
        <v>10.79359</v>
      </c>
      <c r="N151" s="1"/>
      <c r="O151" s="1"/>
    </row>
    <row r="152" spans="1:15" ht="12.75" customHeight="1">
      <c r="A152" s="30">
        <v>142</v>
      </c>
      <c r="B152" s="217" t="s">
        <v>342</v>
      </c>
      <c r="C152" s="231">
        <v>425</v>
      </c>
      <c r="D152" s="232">
        <v>432.8</v>
      </c>
      <c r="E152" s="232">
        <v>413.40000000000003</v>
      </c>
      <c r="F152" s="232">
        <v>401.8</v>
      </c>
      <c r="G152" s="232">
        <v>382.40000000000003</v>
      </c>
      <c r="H152" s="232">
        <v>444.40000000000003</v>
      </c>
      <c r="I152" s="232">
        <v>463.8</v>
      </c>
      <c r="J152" s="232">
        <v>475.40000000000003</v>
      </c>
      <c r="K152" s="231">
        <v>452.2</v>
      </c>
      <c r="L152" s="231">
        <v>421.2</v>
      </c>
      <c r="M152" s="231">
        <v>2.4225300000000001</v>
      </c>
      <c r="N152" s="1"/>
      <c r="O152" s="1"/>
    </row>
    <row r="153" spans="1:15" ht="12.75" customHeight="1">
      <c r="A153" s="30">
        <v>143</v>
      </c>
      <c r="B153" s="217" t="s">
        <v>250</v>
      </c>
      <c r="C153" s="231">
        <v>365.4</v>
      </c>
      <c r="D153" s="232">
        <v>362.34999999999997</v>
      </c>
      <c r="E153" s="232">
        <v>353.99999999999994</v>
      </c>
      <c r="F153" s="232">
        <v>342.59999999999997</v>
      </c>
      <c r="G153" s="232">
        <v>334.24999999999994</v>
      </c>
      <c r="H153" s="232">
        <v>373.74999999999994</v>
      </c>
      <c r="I153" s="232">
        <v>382.09999999999997</v>
      </c>
      <c r="J153" s="232">
        <v>393.49999999999994</v>
      </c>
      <c r="K153" s="231">
        <v>370.7</v>
      </c>
      <c r="L153" s="231">
        <v>350.95</v>
      </c>
      <c r="M153" s="231">
        <v>23.99192</v>
      </c>
      <c r="N153" s="1"/>
      <c r="O153" s="1"/>
    </row>
    <row r="154" spans="1:15" ht="12.75" customHeight="1">
      <c r="A154" s="30">
        <v>144</v>
      </c>
      <c r="B154" s="217" t="s">
        <v>251</v>
      </c>
      <c r="C154" s="231">
        <v>1209</v>
      </c>
      <c r="D154" s="232">
        <v>1200</v>
      </c>
      <c r="E154" s="232">
        <v>1188</v>
      </c>
      <c r="F154" s="232">
        <v>1167</v>
      </c>
      <c r="G154" s="232">
        <v>1155</v>
      </c>
      <c r="H154" s="232">
        <v>1221</v>
      </c>
      <c r="I154" s="232">
        <v>1233</v>
      </c>
      <c r="J154" s="232">
        <v>1254</v>
      </c>
      <c r="K154" s="231">
        <v>1212</v>
      </c>
      <c r="L154" s="231">
        <v>1179</v>
      </c>
      <c r="M154" s="231">
        <v>0.18929000000000001</v>
      </c>
      <c r="N154" s="1"/>
      <c r="O154" s="1"/>
    </row>
    <row r="155" spans="1:15" ht="12.75" customHeight="1">
      <c r="A155" s="30">
        <v>145</v>
      </c>
      <c r="B155" s="217" t="s">
        <v>343</v>
      </c>
      <c r="C155" s="231">
        <v>71</v>
      </c>
      <c r="D155" s="232">
        <v>71.149999999999991</v>
      </c>
      <c r="E155" s="232">
        <v>70.199999999999989</v>
      </c>
      <c r="F155" s="232">
        <v>69.399999999999991</v>
      </c>
      <c r="G155" s="232">
        <v>68.449999999999989</v>
      </c>
      <c r="H155" s="232">
        <v>71.949999999999989</v>
      </c>
      <c r="I155" s="232">
        <v>72.900000000000006</v>
      </c>
      <c r="J155" s="232">
        <v>73.699999999999989</v>
      </c>
      <c r="K155" s="231">
        <v>72.099999999999994</v>
      </c>
      <c r="L155" s="231">
        <v>70.349999999999994</v>
      </c>
      <c r="M155" s="231">
        <v>11.542590000000001</v>
      </c>
      <c r="N155" s="1"/>
      <c r="O155" s="1"/>
    </row>
    <row r="156" spans="1:15" ht="12.75" customHeight="1">
      <c r="A156" s="30">
        <v>146</v>
      </c>
      <c r="B156" s="217" t="s">
        <v>770</v>
      </c>
      <c r="C156" s="231">
        <v>64.349999999999994</v>
      </c>
      <c r="D156" s="232">
        <v>63.983333333333327</v>
      </c>
      <c r="E156" s="232">
        <v>62.86666666666666</v>
      </c>
      <c r="F156" s="232">
        <v>61.383333333333333</v>
      </c>
      <c r="G156" s="232">
        <v>60.266666666666666</v>
      </c>
      <c r="H156" s="232">
        <v>65.466666666666654</v>
      </c>
      <c r="I156" s="232">
        <v>66.583333333333314</v>
      </c>
      <c r="J156" s="232">
        <v>68.066666666666649</v>
      </c>
      <c r="K156" s="231">
        <v>65.099999999999994</v>
      </c>
      <c r="L156" s="231">
        <v>62.5</v>
      </c>
      <c r="M156" s="231">
        <v>68.930850000000007</v>
      </c>
      <c r="N156" s="1"/>
      <c r="O156" s="1"/>
    </row>
    <row r="157" spans="1:15" ht="12.75" customHeight="1">
      <c r="A157" s="30">
        <v>147</v>
      </c>
      <c r="B157" s="217" t="s">
        <v>100</v>
      </c>
      <c r="C157" s="231">
        <v>1886.25</v>
      </c>
      <c r="D157" s="232">
        <v>1868.3999999999999</v>
      </c>
      <c r="E157" s="232">
        <v>1844.5999999999997</v>
      </c>
      <c r="F157" s="232">
        <v>1802.9499999999998</v>
      </c>
      <c r="G157" s="232">
        <v>1779.1499999999996</v>
      </c>
      <c r="H157" s="232">
        <v>1910.0499999999997</v>
      </c>
      <c r="I157" s="232">
        <v>1933.85</v>
      </c>
      <c r="J157" s="232">
        <v>1975.4999999999998</v>
      </c>
      <c r="K157" s="231">
        <v>1892.2</v>
      </c>
      <c r="L157" s="231">
        <v>1826.75</v>
      </c>
      <c r="M157" s="231">
        <v>1.88771</v>
      </c>
      <c r="N157" s="1"/>
      <c r="O157" s="1"/>
    </row>
    <row r="158" spans="1:15" ht="12.75" customHeight="1">
      <c r="A158" s="30">
        <v>148</v>
      </c>
      <c r="B158" s="217" t="s">
        <v>101</v>
      </c>
      <c r="C158" s="231">
        <v>173.15</v>
      </c>
      <c r="D158" s="232">
        <v>172.48333333333335</v>
      </c>
      <c r="E158" s="232">
        <v>171.16666666666669</v>
      </c>
      <c r="F158" s="232">
        <v>169.18333333333334</v>
      </c>
      <c r="G158" s="232">
        <v>167.86666666666667</v>
      </c>
      <c r="H158" s="232">
        <v>174.4666666666667</v>
      </c>
      <c r="I158" s="232">
        <v>175.78333333333336</v>
      </c>
      <c r="J158" s="232">
        <v>177.76666666666671</v>
      </c>
      <c r="K158" s="231">
        <v>173.8</v>
      </c>
      <c r="L158" s="231">
        <v>170.5</v>
      </c>
      <c r="M158" s="231">
        <v>17.560169999999999</v>
      </c>
      <c r="N158" s="1"/>
      <c r="O158" s="1"/>
    </row>
    <row r="159" spans="1:15" ht="12.75" customHeight="1">
      <c r="A159" s="30">
        <v>149</v>
      </c>
      <c r="B159" s="217" t="s">
        <v>344</v>
      </c>
      <c r="C159" s="231">
        <v>250.3</v>
      </c>
      <c r="D159" s="232">
        <v>251.81666666666669</v>
      </c>
      <c r="E159" s="232">
        <v>247.63333333333338</v>
      </c>
      <c r="F159" s="232">
        <v>244.9666666666667</v>
      </c>
      <c r="G159" s="232">
        <v>240.78333333333339</v>
      </c>
      <c r="H159" s="232">
        <v>254.48333333333338</v>
      </c>
      <c r="I159" s="232">
        <v>258.66666666666674</v>
      </c>
      <c r="J159" s="232">
        <v>261.33333333333337</v>
      </c>
      <c r="K159" s="231">
        <v>256</v>
      </c>
      <c r="L159" s="231">
        <v>249.15</v>
      </c>
      <c r="M159" s="231">
        <v>0.89449000000000001</v>
      </c>
      <c r="N159" s="1"/>
      <c r="O159" s="1"/>
    </row>
    <row r="160" spans="1:15" ht="12.75" customHeight="1">
      <c r="A160" s="30">
        <v>150</v>
      </c>
      <c r="B160" s="217" t="s">
        <v>803</v>
      </c>
      <c r="C160" s="231">
        <v>127.75</v>
      </c>
      <c r="D160" s="232">
        <v>129.61666666666665</v>
      </c>
      <c r="E160" s="232">
        <v>124.33333333333329</v>
      </c>
      <c r="F160" s="232">
        <v>120.91666666666664</v>
      </c>
      <c r="G160" s="232">
        <v>115.63333333333328</v>
      </c>
      <c r="H160" s="232">
        <v>133.0333333333333</v>
      </c>
      <c r="I160" s="232">
        <v>138.31666666666666</v>
      </c>
      <c r="J160" s="232">
        <v>141.73333333333329</v>
      </c>
      <c r="K160" s="231">
        <v>134.9</v>
      </c>
      <c r="L160" s="231">
        <v>126.2</v>
      </c>
      <c r="M160" s="231">
        <v>88.20214</v>
      </c>
      <c r="N160" s="1"/>
      <c r="O160" s="1"/>
    </row>
    <row r="161" spans="1:15" ht="12.75" customHeight="1">
      <c r="A161" s="30">
        <v>151</v>
      </c>
      <c r="B161" s="217" t="s">
        <v>102</v>
      </c>
      <c r="C161" s="231">
        <v>125.7</v>
      </c>
      <c r="D161" s="232">
        <v>125.18333333333334</v>
      </c>
      <c r="E161" s="232">
        <v>124.16666666666667</v>
      </c>
      <c r="F161" s="232">
        <v>122.63333333333334</v>
      </c>
      <c r="G161" s="232">
        <v>121.61666666666667</v>
      </c>
      <c r="H161" s="232">
        <v>126.71666666666667</v>
      </c>
      <c r="I161" s="232">
        <v>127.73333333333332</v>
      </c>
      <c r="J161" s="232">
        <v>129.26666666666665</v>
      </c>
      <c r="K161" s="231">
        <v>126.2</v>
      </c>
      <c r="L161" s="231">
        <v>123.65</v>
      </c>
      <c r="M161" s="231">
        <v>84.919830000000005</v>
      </c>
      <c r="N161" s="1"/>
      <c r="O161" s="1"/>
    </row>
    <row r="162" spans="1:15" ht="12.75" customHeight="1">
      <c r="A162" s="30">
        <v>152</v>
      </c>
      <c r="B162" s="217" t="s">
        <v>771</v>
      </c>
      <c r="C162" s="231">
        <v>197.05</v>
      </c>
      <c r="D162" s="232">
        <v>198.25</v>
      </c>
      <c r="E162" s="232">
        <v>190.8</v>
      </c>
      <c r="F162" s="232">
        <v>184.55</v>
      </c>
      <c r="G162" s="232">
        <v>177.10000000000002</v>
      </c>
      <c r="H162" s="232">
        <v>204.5</v>
      </c>
      <c r="I162" s="232">
        <v>211.95</v>
      </c>
      <c r="J162" s="232">
        <v>218.2</v>
      </c>
      <c r="K162" s="231">
        <v>205.7</v>
      </c>
      <c r="L162" s="231">
        <v>192</v>
      </c>
      <c r="M162" s="231">
        <v>2.7359599999999999</v>
      </c>
      <c r="N162" s="1"/>
      <c r="O162" s="1"/>
    </row>
    <row r="163" spans="1:15" ht="12.75" customHeight="1">
      <c r="A163" s="30">
        <v>153</v>
      </c>
      <c r="B163" s="217" t="s">
        <v>345</v>
      </c>
      <c r="C163" s="231">
        <v>4175</v>
      </c>
      <c r="D163" s="232">
        <v>4199.5999999999995</v>
      </c>
      <c r="E163" s="232">
        <v>4125.3999999999987</v>
      </c>
      <c r="F163" s="232">
        <v>4075.7999999999993</v>
      </c>
      <c r="G163" s="232">
        <v>4001.5999999999985</v>
      </c>
      <c r="H163" s="232">
        <v>4249.1999999999989</v>
      </c>
      <c r="I163" s="232">
        <v>4323.3999999999996</v>
      </c>
      <c r="J163" s="232">
        <v>4372.9999999999991</v>
      </c>
      <c r="K163" s="231">
        <v>4273.8</v>
      </c>
      <c r="L163" s="231">
        <v>4150</v>
      </c>
      <c r="M163" s="231">
        <v>0.31506000000000001</v>
      </c>
      <c r="N163" s="1"/>
      <c r="O163" s="1"/>
    </row>
    <row r="164" spans="1:15" ht="12.75" customHeight="1">
      <c r="A164" s="30">
        <v>154</v>
      </c>
      <c r="B164" s="217" t="s">
        <v>346</v>
      </c>
      <c r="C164" s="231">
        <v>796.6</v>
      </c>
      <c r="D164" s="232">
        <v>797.1</v>
      </c>
      <c r="E164" s="232">
        <v>786.2</v>
      </c>
      <c r="F164" s="232">
        <v>775.80000000000007</v>
      </c>
      <c r="G164" s="232">
        <v>764.90000000000009</v>
      </c>
      <c r="H164" s="232">
        <v>807.5</v>
      </c>
      <c r="I164" s="232">
        <v>818.39999999999986</v>
      </c>
      <c r="J164" s="232">
        <v>828.8</v>
      </c>
      <c r="K164" s="231">
        <v>808</v>
      </c>
      <c r="L164" s="231">
        <v>786.7</v>
      </c>
      <c r="M164" s="231">
        <v>5.0623699999999996</v>
      </c>
      <c r="N164" s="1"/>
      <c r="O164" s="1"/>
    </row>
    <row r="165" spans="1:15" ht="12.75" customHeight="1">
      <c r="A165" s="30">
        <v>155</v>
      </c>
      <c r="B165" s="217" t="s">
        <v>347</v>
      </c>
      <c r="C165" s="231">
        <v>165.25</v>
      </c>
      <c r="D165" s="232">
        <v>164.81666666666666</v>
      </c>
      <c r="E165" s="232">
        <v>162.43333333333334</v>
      </c>
      <c r="F165" s="232">
        <v>159.61666666666667</v>
      </c>
      <c r="G165" s="232">
        <v>157.23333333333335</v>
      </c>
      <c r="H165" s="232">
        <v>167.63333333333333</v>
      </c>
      <c r="I165" s="232">
        <v>170.01666666666665</v>
      </c>
      <c r="J165" s="232">
        <v>172.83333333333331</v>
      </c>
      <c r="K165" s="231">
        <v>167.2</v>
      </c>
      <c r="L165" s="231">
        <v>162</v>
      </c>
      <c r="M165" s="231">
        <v>4.4486800000000004</v>
      </c>
      <c r="N165" s="1"/>
      <c r="O165" s="1"/>
    </row>
    <row r="166" spans="1:15" ht="12.75" customHeight="1">
      <c r="A166" s="30">
        <v>156</v>
      </c>
      <c r="B166" s="217" t="s">
        <v>348</v>
      </c>
      <c r="C166" s="231">
        <v>107.3</v>
      </c>
      <c r="D166" s="232">
        <v>107.93333333333334</v>
      </c>
      <c r="E166" s="232">
        <v>104.41666666666667</v>
      </c>
      <c r="F166" s="232">
        <v>101.53333333333333</v>
      </c>
      <c r="G166" s="232">
        <v>98.016666666666666</v>
      </c>
      <c r="H166" s="232">
        <v>110.81666666666668</v>
      </c>
      <c r="I166" s="232">
        <v>114.33333333333333</v>
      </c>
      <c r="J166" s="232">
        <v>117.21666666666668</v>
      </c>
      <c r="K166" s="231">
        <v>111.45</v>
      </c>
      <c r="L166" s="231">
        <v>105.05</v>
      </c>
      <c r="M166" s="231">
        <v>30.476759999999999</v>
      </c>
      <c r="N166" s="1"/>
      <c r="O166" s="1"/>
    </row>
    <row r="167" spans="1:15" ht="12.75" customHeight="1">
      <c r="A167" s="30">
        <v>157</v>
      </c>
      <c r="B167" s="217" t="s">
        <v>252</v>
      </c>
      <c r="C167" s="231">
        <v>259.14999999999998</v>
      </c>
      <c r="D167" s="232">
        <v>259.26666666666665</v>
      </c>
      <c r="E167" s="232">
        <v>255.0333333333333</v>
      </c>
      <c r="F167" s="232">
        <v>250.91666666666666</v>
      </c>
      <c r="G167" s="232">
        <v>246.68333333333331</v>
      </c>
      <c r="H167" s="232">
        <v>263.38333333333333</v>
      </c>
      <c r="I167" s="232">
        <v>267.61666666666667</v>
      </c>
      <c r="J167" s="232">
        <v>271.73333333333329</v>
      </c>
      <c r="K167" s="231">
        <v>263.5</v>
      </c>
      <c r="L167" s="231">
        <v>255.15</v>
      </c>
      <c r="M167" s="231">
        <v>10.43211</v>
      </c>
      <c r="N167" s="1"/>
      <c r="O167" s="1"/>
    </row>
    <row r="168" spans="1:15" ht="12.75" customHeight="1">
      <c r="A168" s="30">
        <v>158</v>
      </c>
      <c r="B168" s="217" t="s">
        <v>815</v>
      </c>
      <c r="C168" s="231">
        <v>942.65</v>
      </c>
      <c r="D168" s="232">
        <v>953.05000000000007</v>
      </c>
      <c r="E168" s="232">
        <v>919.60000000000014</v>
      </c>
      <c r="F168" s="232">
        <v>896.55000000000007</v>
      </c>
      <c r="G168" s="232">
        <v>863.10000000000014</v>
      </c>
      <c r="H168" s="232">
        <v>976.10000000000014</v>
      </c>
      <c r="I168" s="232">
        <v>1009.5500000000002</v>
      </c>
      <c r="J168" s="232">
        <v>1032.6000000000001</v>
      </c>
      <c r="K168" s="231">
        <v>986.5</v>
      </c>
      <c r="L168" s="231">
        <v>930</v>
      </c>
      <c r="M168" s="231">
        <v>1.47543</v>
      </c>
      <c r="N168" s="1"/>
      <c r="O168" s="1"/>
    </row>
    <row r="169" spans="1:15" ht="12.75" customHeight="1">
      <c r="A169" s="30">
        <v>159</v>
      </c>
      <c r="B169" s="217" t="s">
        <v>103</v>
      </c>
      <c r="C169" s="231">
        <v>104.15</v>
      </c>
      <c r="D169" s="232">
        <v>103.96666666666665</v>
      </c>
      <c r="E169" s="232">
        <v>103.43333333333331</v>
      </c>
      <c r="F169" s="232">
        <v>102.71666666666665</v>
      </c>
      <c r="G169" s="232">
        <v>102.18333333333331</v>
      </c>
      <c r="H169" s="232">
        <v>104.68333333333331</v>
      </c>
      <c r="I169" s="232">
        <v>105.21666666666664</v>
      </c>
      <c r="J169" s="232">
        <v>105.93333333333331</v>
      </c>
      <c r="K169" s="231">
        <v>104.5</v>
      </c>
      <c r="L169" s="231">
        <v>103.25</v>
      </c>
      <c r="M169" s="231">
        <v>78.147149999999996</v>
      </c>
      <c r="N169" s="1"/>
      <c r="O169" s="1"/>
    </row>
    <row r="170" spans="1:15" ht="12.75" customHeight="1">
      <c r="A170" s="30">
        <v>160</v>
      </c>
      <c r="B170" s="217" t="s">
        <v>350</v>
      </c>
      <c r="C170" s="231">
        <v>1453</v>
      </c>
      <c r="D170" s="232">
        <v>1465.2666666666667</v>
      </c>
      <c r="E170" s="232">
        <v>1431.7833333333333</v>
      </c>
      <c r="F170" s="232">
        <v>1410.5666666666666</v>
      </c>
      <c r="G170" s="232">
        <v>1377.0833333333333</v>
      </c>
      <c r="H170" s="232">
        <v>1486.4833333333333</v>
      </c>
      <c r="I170" s="232">
        <v>1519.9666666666665</v>
      </c>
      <c r="J170" s="232">
        <v>1541.1833333333334</v>
      </c>
      <c r="K170" s="231">
        <v>1498.75</v>
      </c>
      <c r="L170" s="231">
        <v>1444.05</v>
      </c>
      <c r="M170" s="231">
        <v>0.65344000000000002</v>
      </c>
      <c r="N170" s="1"/>
      <c r="O170" s="1"/>
    </row>
    <row r="171" spans="1:15" ht="12.75" customHeight="1">
      <c r="A171" s="30">
        <v>161</v>
      </c>
      <c r="B171" s="217" t="s">
        <v>106</v>
      </c>
      <c r="C171" s="231">
        <v>37.5</v>
      </c>
      <c r="D171" s="232">
        <v>37.68333333333333</v>
      </c>
      <c r="E171" s="232">
        <v>37.016666666666659</v>
      </c>
      <c r="F171" s="232">
        <v>36.533333333333331</v>
      </c>
      <c r="G171" s="232">
        <v>35.86666666666666</v>
      </c>
      <c r="H171" s="232">
        <v>38.166666666666657</v>
      </c>
      <c r="I171" s="232">
        <v>38.833333333333329</v>
      </c>
      <c r="J171" s="232">
        <v>39.316666666666656</v>
      </c>
      <c r="K171" s="231">
        <v>38.35</v>
      </c>
      <c r="L171" s="231">
        <v>37.200000000000003</v>
      </c>
      <c r="M171" s="231">
        <v>93.350139999999996</v>
      </c>
      <c r="N171" s="1"/>
      <c r="O171" s="1"/>
    </row>
    <row r="172" spans="1:15" ht="12.75" customHeight="1">
      <c r="A172" s="30">
        <v>162</v>
      </c>
      <c r="B172" s="217" t="s">
        <v>351</v>
      </c>
      <c r="C172" s="231">
        <v>2254.75</v>
      </c>
      <c r="D172" s="232">
        <v>2267.7333333333331</v>
      </c>
      <c r="E172" s="232">
        <v>2212.0166666666664</v>
      </c>
      <c r="F172" s="232">
        <v>2169.2833333333333</v>
      </c>
      <c r="G172" s="232">
        <v>2113.5666666666666</v>
      </c>
      <c r="H172" s="232">
        <v>2310.4666666666662</v>
      </c>
      <c r="I172" s="232">
        <v>2366.1833333333325</v>
      </c>
      <c r="J172" s="232">
        <v>2408.9166666666661</v>
      </c>
      <c r="K172" s="231">
        <v>2323.4499999999998</v>
      </c>
      <c r="L172" s="231">
        <v>2225</v>
      </c>
      <c r="M172" s="231">
        <v>0.13444</v>
      </c>
      <c r="N172" s="1"/>
      <c r="O172" s="1"/>
    </row>
    <row r="173" spans="1:15" ht="12.75" customHeight="1">
      <c r="A173" s="30">
        <v>163</v>
      </c>
      <c r="B173" s="217" t="s">
        <v>352</v>
      </c>
      <c r="C173" s="231">
        <v>2671.25</v>
      </c>
      <c r="D173" s="232">
        <v>2683.5</v>
      </c>
      <c r="E173" s="232">
        <v>2644.75</v>
      </c>
      <c r="F173" s="232">
        <v>2618.25</v>
      </c>
      <c r="G173" s="232">
        <v>2579.5</v>
      </c>
      <c r="H173" s="232">
        <v>2710</v>
      </c>
      <c r="I173" s="232">
        <v>2748.75</v>
      </c>
      <c r="J173" s="232">
        <v>2775.25</v>
      </c>
      <c r="K173" s="231">
        <v>2722.25</v>
      </c>
      <c r="L173" s="231">
        <v>2657</v>
      </c>
      <c r="M173" s="231">
        <v>6.1800000000000001E-2</v>
      </c>
      <c r="N173" s="1"/>
      <c r="O173" s="1"/>
    </row>
    <row r="174" spans="1:15" ht="12.75" customHeight="1">
      <c r="A174" s="30">
        <v>164</v>
      </c>
      <c r="B174" s="217" t="s">
        <v>353</v>
      </c>
      <c r="C174" s="231">
        <v>128.55000000000001</v>
      </c>
      <c r="D174" s="232">
        <v>129.93333333333334</v>
      </c>
      <c r="E174" s="232">
        <v>126.41666666666669</v>
      </c>
      <c r="F174" s="232">
        <v>124.28333333333335</v>
      </c>
      <c r="G174" s="232">
        <v>120.76666666666669</v>
      </c>
      <c r="H174" s="232">
        <v>132.06666666666666</v>
      </c>
      <c r="I174" s="232">
        <v>135.58333333333331</v>
      </c>
      <c r="J174" s="232">
        <v>137.71666666666667</v>
      </c>
      <c r="K174" s="231">
        <v>133.44999999999999</v>
      </c>
      <c r="L174" s="231">
        <v>127.8</v>
      </c>
      <c r="M174" s="231">
        <v>4.9389500000000002</v>
      </c>
      <c r="N174" s="1"/>
      <c r="O174" s="1"/>
    </row>
    <row r="175" spans="1:15" ht="12.75" customHeight="1">
      <c r="A175" s="30">
        <v>165</v>
      </c>
      <c r="B175" s="217" t="s">
        <v>253</v>
      </c>
      <c r="C175" s="231">
        <v>1254.6500000000001</v>
      </c>
      <c r="D175" s="232">
        <v>1263.8833333333334</v>
      </c>
      <c r="E175" s="232">
        <v>1235.7666666666669</v>
      </c>
      <c r="F175" s="232">
        <v>1216.8833333333334</v>
      </c>
      <c r="G175" s="232">
        <v>1188.7666666666669</v>
      </c>
      <c r="H175" s="232">
        <v>1282.7666666666669</v>
      </c>
      <c r="I175" s="232">
        <v>1310.8833333333332</v>
      </c>
      <c r="J175" s="232">
        <v>1329.7666666666669</v>
      </c>
      <c r="K175" s="231">
        <v>1292</v>
      </c>
      <c r="L175" s="231">
        <v>1245</v>
      </c>
      <c r="M175" s="231">
        <v>3.0230299999999999</v>
      </c>
      <c r="N175" s="1"/>
      <c r="O175" s="1"/>
    </row>
    <row r="176" spans="1:15" ht="12.75" customHeight="1">
      <c r="A176" s="30">
        <v>166</v>
      </c>
      <c r="B176" s="217" t="s">
        <v>354</v>
      </c>
      <c r="C176" s="231">
        <v>1274.75</v>
      </c>
      <c r="D176" s="232">
        <v>1267.5833333333333</v>
      </c>
      <c r="E176" s="232">
        <v>1257.1666666666665</v>
      </c>
      <c r="F176" s="232">
        <v>1239.5833333333333</v>
      </c>
      <c r="G176" s="232">
        <v>1229.1666666666665</v>
      </c>
      <c r="H176" s="232">
        <v>1285.1666666666665</v>
      </c>
      <c r="I176" s="232">
        <v>1295.583333333333</v>
      </c>
      <c r="J176" s="232">
        <v>1313.1666666666665</v>
      </c>
      <c r="K176" s="231">
        <v>1278</v>
      </c>
      <c r="L176" s="231">
        <v>1250</v>
      </c>
      <c r="M176" s="231">
        <v>0.30112</v>
      </c>
      <c r="N176" s="1"/>
      <c r="O176" s="1"/>
    </row>
    <row r="177" spans="1:15" ht="12.75" customHeight="1">
      <c r="A177" s="30">
        <v>167</v>
      </c>
      <c r="B177" s="217" t="s">
        <v>104</v>
      </c>
      <c r="C177" s="231">
        <v>449.55</v>
      </c>
      <c r="D177" s="232">
        <v>446.58333333333331</v>
      </c>
      <c r="E177" s="232">
        <v>441.26666666666665</v>
      </c>
      <c r="F177" s="232">
        <v>432.98333333333335</v>
      </c>
      <c r="G177" s="232">
        <v>427.66666666666669</v>
      </c>
      <c r="H177" s="232">
        <v>454.86666666666662</v>
      </c>
      <c r="I177" s="232">
        <v>460.18333333333334</v>
      </c>
      <c r="J177" s="232">
        <v>468.46666666666658</v>
      </c>
      <c r="K177" s="231">
        <v>451.9</v>
      </c>
      <c r="L177" s="231">
        <v>438.3</v>
      </c>
      <c r="M177" s="231">
        <v>17.884979999999999</v>
      </c>
      <c r="N177" s="1"/>
      <c r="O177" s="1"/>
    </row>
    <row r="178" spans="1:15" ht="12.75" customHeight="1">
      <c r="A178" s="30">
        <v>168</v>
      </c>
      <c r="B178" s="217" t="s">
        <v>816</v>
      </c>
      <c r="C178" s="231">
        <v>940.55</v>
      </c>
      <c r="D178" s="232">
        <v>940.83333333333337</v>
      </c>
      <c r="E178" s="232">
        <v>930.7166666666667</v>
      </c>
      <c r="F178" s="232">
        <v>920.88333333333333</v>
      </c>
      <c r="G178" s="232">
        <v>910.76666666666665</v>
      </c>
      <c r="H178" s="232">
        <v>950.66666666666674</v>
      </c>
      <c r="I178" s="232">
        <v>960.7833333333333</v>
      </c>
      <c r="J178" s="232">
        <v>970.61666666666679</v>
      </c>
      <c r="K178" s="231">
        <v>950.95</v>
      </c>
      <c r="L178" s="231">
        <v>931</v>
      </c>
      <c r="M178" s="231">
        <v>0.19663</v>
      </c>
      <c r="N178" s="1"/>
      <c r="O178" s="1"/>
    </row>
    <row r="179" spans="1:15" ht="12.75" customHeight="1">
      <c r="A179" s="30">
        <v>169</v>
      </c>
      <c r="B179" s="217" t="s">
        <v>355</v>
      </c>
      <c r="C179" s="231">
        <v>1797.4</v>
      </c>
      <c r="D179" s="232">
        <v>1789.1333333333332</v>
      </c>
      <c r="E179" s="232">
        <v>1758.2666666666664</v>
      </c>
      <c r="F179" s="232">
        <v>1719.1333333333332</v>
      </c>
      <c r="G179" s="232">
        <v>1688.2666666666664</v>
      </c>
      <c r="H179" s="232">
        <v>1828.2666666666664</v>
      </c>
      <c r="I179" s="232">
        <v>1859.1333333333332</v>
      </c>
      <c r="J179" s="232">
        <v>1898.2666666666664</v>
      </c>
      <c r="K179" s="231">
        <v>1820</v>
      </c>
      <c r="L179" s="231">
        <v>1750</v>
      </c>
      <c r="M179" s="231">
        <v>0.54179999999999995</v>
      </c>
      <c r="N179" s="1"/>
      <c r="O179" s="1"/>
    </row>
    <row r="180" spans="1:15" ht="12.75" customHeight="1">
      <c r="A180" s="30">
        <v>170</v>
      </c>
      <c r="B180" s="217" t="s">
        <v>254</v>
      </c>
      <c r="C180" s="231">
        <v>391.95</v>
      </c>
      <c r="D180" s="232">
        <v>394.58333333333331</v>
      </c>
      <c r="E180" s="232">
        <v>388.21666666666664</v>
      </c>
      <c r="F180" s="232">
        <v>384.48333333333335</v>
      </c>
      <c r="G180" s="232">
        <v>378.11666666666667</v>
      </c>
      <c r="H180" s="232">
        <v>398.31666666666661</v>
      </c>
      <c r="I180" s="232">
        <v>404.68333333333328</v>
      </c>
      <c r="J180" s="232">
        <v>408.41666666666657</v>
      </c>
      <c r="K180" s="231">
        <v>400.95</v>
      </c>
      <c r="L180" s="231">
        <v>390.85</v>
      </c>
      <c r="M180" s="231">
        <v>0.85221000000000002</v>
      </c>
      <c r="N180" s="1"/>
      <c r="O180" s="1"/>
    </row>
    <row r="181" spans="1:15" ht="12.75" customHeight="1">
      <c r="A181" s="30">
        <v>171</v>
      </c>
      <c r="B181" s="217" t="s">
        <v>107</v>
      </c>
      <c r="C181" s="231">
        <v>958.6</v>
      </c>
      <c r="D181" s="232">
        <v>958.26666666666677</v>
      </c>
      <c r="E181" s="232">
        <v>952.63333333333355</v>
      </c>
      <c r="F181" s="232">
        <v>946.66666666666674</v>
      </c>
      <c r="G181" s="232">
        <v>941.03333333333353</v>
      </c>
      <c r="H181" s="232">
        <v>964.23333333333358</v>
      </c>
      <c r="I181" s="232">
        <v>969.86666666666679</v>
      </c>
      <c r="J181" s="232">
        <v>975.8333333333336</v>
      </c>
      <c r="K181" s="231">
        <v>963.9</v>
      </c>
      <c r="L181" s="231">
        <v>952.3</v>
      </c>
      <c r="M181" s="231">
        <v>6.9253400000000003</v>
      </c>
      <c r="N181" s="1"/>
      <c r="O181" s="1"/>
    </row>
    <row r="182" spans="1:15" ht="12.75" customHeight="1">
      <c r="A182" s="30">
        <v>172</v>
      </c>
      <c r="B182" s="217" t="s">
        <v>255</v>
      </c>
      <c r="C182" s="231">
        <v>397.3</v>
      </c>
      <c r="D182" s="232">
        <v>399.7166666666667</v>
      </c>
      <c r="E182" s="232">
        <v>393.68333333333339</v>
      </c>
      <c r="F182" s="232">
        <v>390.06666666666672</v>
      </c>
      <c r="G182" s="232">
        <v>384.03333333333342</v>
      </c>
      <c r="H182" s="232">
        <v>403.33333333333337</v>
      </c>
      <c r="I182" s="232">
        <v>409.36666666666667</v>
      </c>
      <c r="J182" s="232">
        <v>412.98333333333335</v>
      </c>
      <c r="K182" s="231">
        <v>405.75</v>
      </c>
      <c r="L182" s="231">
        <v>396.1</v>
      </c>
      <c r="M182" s="231">
        <v>0.62224999999999997</v>
      </c>
      <c r="N182" s="1"/>
      <c r="O182" s="1"/>
    </row>
    <row r="183" spans="1:15" ht="12.75" customHeight="1">
      <c r="A183" s="30">
        <v>173</v>
      </c>
      <c r="B183" s="217" t="s">
        <v>108</v>
      </c>
      <c r="C183" s="231">
        <v>1013.45</v>
      </c>
      <c r="D183" s="232">
        <v>1020.6833333333334</v>
      </c>
      <c r="E183" s="232">
        <v>1001.5666666666668</v>
      </c>
      <c r="F183" s="232">
        <v>989.68333333333339</v>
      </c>
      <c r="G183" s="232">
        <v>970.56666666666683</v>
      </c>
      <c r="H183" s="232">
        <v>1032.5666666666668</v>
      </c>
      <c r="I183" s="232">
        <v>1051.6833333333336</v>
      </c>
      <c r="J183" s="232">
        <v>1063.5666666666668</v>
      </c>
      <c r="K183" s="231">
        <v>1039.8</v>
      </c>
      <c r="L183" s="231">
        <v>1008.8</v>
      </c>
      <c r="M183" s="231">
        <v>6.1259100000000002</v>
      </c>
      <c r="N183" s="1"/>
      <c r="O183" s="1"/>
    </row>
    <row r="184" spans="1:15" ht="12.75" customHeight="1">
      <c r="A184" s="30">
        <v>174</v>
      </c>
      <c r="B184" s="217" t="s">
        <v>109</v>
      </c>
      <c r="C184" s="231">
        <v>270.95</v>
      </c>
      <c r="D184" s="232">
        <v>275.23333333333335</v>
      </c>
      <c r="E184" s="232">
        <v>266.01666666666671</v>
      </c>
      <c r="F184" s="232">
        <v>261.08333333333337</v>
      </c>
      <c r="G184" s="232">
        <v>251.86666666666673</v>
      </c>
      <c r="H184" s="232">
        <v>280.16666666666669</v>
      </c>
      <c r="I184" s="232">
        <v>289.38333333333338</v>
      </c>
      <c r="J184" s="232">
        <v>294.31666666666666</v>
      </c>
      <c r="K184" s="231">
        <v>284.45</v>
      </c>
      <c r="L184" s="231">
        <v>270.3</v>
      </c>
      <c r="M184" s="231">
        <v>16.404019999999999</v>
      </c>
      <c r="N184" s="1"/>
      <c r="O184" s="1"/>
    </row>
    <row r="185" spans="1:15" ht="12.75" customHeight="1">
      <c r="A185" s="30">
        <v>175</v>
      </c>
      <c r="B185" s="217" t="s">
        <v>356</v>
      </c>
      <c r="C185" s="231">
        <v>259.95</v>
      </c>
      <c r="D185" s="232">
        <v>260.09999999999997</v>
      </c>
      <c r="E185" s="232">
        <v>258.54999999999995</v>
      </c>
      <c r="F185" s="232">
        <v>257.14999999999998</v>
      </c>
      <c r="G185" s="232">
        <v>255.59999999999997</v>
      </c>
      <c r="H185" s="232">
        <v>261.49999999999994</v>
      </c>
      <c r="I185" s="232">
        <v>263.05</v>
      </c>
      <c r="J185" s="232">
        <v>264.44999999999993</v>
      </c>
      <c r="K185" s="231">
        <v>261.64999999999998</v>
      </c>
      <c r="L185" s="231">
        <v>258.7</v>
      </c>
      <c r="M185" s="231">
        <v>3.52224</v>
      </c>
      <c r="N185" s="1"/>
      <c r="O185" s="1"/>
    </row>
    <row r="186" spans="1:15" ht="12.75" customHeight="1">
      <c r="A186" s="30">
        <v>176</v>
      </c>
      <c r="B186" s="217" t="s">
        <v>110</v>
      </c>
      <c r="C186" s="231">
        <v>1611.1</v>
      </c>
      <c r="D186" s="232">
        <v>1618.1333333333332</v>
      </c>
      <c r="E186" s="232">
        <v>1594.5666666666664</v>
      </c>
      <c r="F186" s="232">
        <v>1578.0333333333331</v>
      </c>
      <c r="G186" s="232">
        <v>1554.4666666666662</v>
      </c>
      <c r="H186" s="232">
        <v>1634.6666666666665</v>
      </c>
      <c r="I186" s="232">
        <v>1658.2333333333331</v>
      </c>
      <c r="J186" s="232">
        <v>1674.7666666666667</v>
      </c>
      <c r="K186" s="231">
        <v>1641.7</v>
      </c>
      <c r="L186" s="231">
        <v>1601.6</v>
      </c>
      <c r="M186" s="231">
        <v>5.8045900000000001</v>
      </c>
      <c r="N186" s="1"/>
      <c r="O186" s="1"/>
    </row>
    <row r="187" spans="1:15" ht="12.75" customHeight="1">
      <c r="A187" s="30">
        <v>177</v>
      </c>
      <c r="B187" s="217" t="s">
        <v>357</v>
      </c>
      <c r="C187" s="231">
        <v>635.75</v>
      </c>
      <c r="D187" s="232">
        <v>630.06666666666672</v>
      </c>
      <c r="E187" s="232">
        <v>616.13333333333344</v>
      </c>
      <c r="F187" s="232">
        <v>596.51666666666677</v>
      </c>
      <c r="G187" s="232">
        <v>582.58333333333348</v>
      </c>
      <c r="H187" s="232">
        <v>649.68333333333339</v>
      </c>
      <c r="I187" s="232">
        <v>663.61666666666656</v>
      </c>
      <c r="J187" s="232">
        <v>683.23333333333335</v>
      </c>
      <c r="K187" s="231">
        <v>644</v>
      </c>
      <c r="L187" s="231">
        <v>610.45000000000005</v>
      </c>
      <c r="M187" s="231">
        <v>3.3812899999999999</v>
      </c>
      <c r="N187" s="1"/>
      <c r="O187" s="1"/>
    </row>
    <row r="188" spans="1:15" ht="12.75" customHeight="1">
      <c r="A188" s="30">
        <v>178</v>
      </c>
      <c r="B188" s="217" t="s">
        <v>851</v>
      </c>
      <c r="C188" s="231">
        <v>260.5</v>
      </c>
      <c r="D188" s="232">
        <v>262.13333333333333</v>
      </c>
      <c r="E188" s="232">
        <v>256.36666666666667</v>
      </c>
      <c r="F188" s="232">
        <v>252.23333333333335</v>
      </c>
      <c r="G188" s="232">
        <v>246.4666666666667</v>
      </c>
      <c r="H188" s="232">
        <v>266.26666666666665</v>
      </c>
      <c r="I188" s="232">
        <v>272.0333333333333</v>
      </c>
      <c r="J188" s="232">
        <v>276.16666666666663</v>
      </c>
      <c r="K188" s="231">
        <v>267.89999999999998</v>
      </c>
      <c r="L188" s="231">
        <v>258</v>
      </c>
      <c r="M188" s="231">
        <v>3.2409699999999999</v>
      </c>
      <c r="N188" s="1"/>
      <c r="O188" s="1"/>
    </row>
    <row r="189" spans="1:15" ht="12.75" customHeight="1">
      <c r="A189" s="30">
        <v>179</v>
      </c>
      <c r="B189" s="217" t="s">
        <v>359</v>
      </c>
      <c r="C189" s="231">
        <v>1775.35</v>
      </c>
      <c r="D189" s="232">
        <v>1769.5166666666667</v>
      </c>
      <c r="E189" s="232">
        <v>1747.0833333333333</v>
      </c>
      <c r="F189" s="232">
        <v>1718.8166666666666</v>
      </c>
      <c r="G189" s="232">
        <v>1696.3833333333332</v>
      </c>
      <c r="H189" s="232">
        <v>1797.7833333333333</v>
      </c>
      <c r="I189" s="232">
        <v>1820.2166666666667</v>
      </c>
      <c r="J189" s="232">
        <v>1848.4833333333333</v>
      </c>
      <c r="K189" s="231">
        <v>1791.95</v>
      </c>
      <c r="L189" s="231">
        <v>1741.25</v>
      </c>
      <c r="M189" s="231">
        <v>0.26369999999999999</v>
      </c>
      <c r="N189" s="1"/>
      <c r="O189" s="1"/>
    </row>
    <row r="190" spans="1:15" ht="12.75" customHeight="1">
      <c r="A190" s="30">
        <v>180</v>
      </c>
      <c r="B190" s="217" t="s">
        <v>360</v>
      </c>
      <c r="C190" s="231">
        <v>559.04999999999995</v>
      </c>
      <c r="D190" s="232">
        <v>563.36666666666667</v>
      </c>
      <c r="E190" s="232">
        <v>552.0333333333333</v>
      </c>
      <c r="F190" s="232">
        <v>545.01666666666665</v>
      </c>
      <c r="G190" s="232">
        <v>533.68333333333328</v>
      </c>
      <c r="H190" s="232">
        <v>570.38333333333333</v>
      </c>
      <c r="I190" s="232">
        <v>581.71666666666658</v>
      </c>
      <c r="J190" s="232">
        <v>588.73333333333335</v>
      </c>
      <c r="K190" s="231">
        <v>574.70000000000005</v>
      </c>
      <c r="L190" s="231">
        <v>556.35</v>
      </c>
      <c r="M190" s="231">
        <v>0.77685999999999999</v>
      </c>
      <c r="N190" s="1"/>
      <c r="O190" s="1"/>
    </row>
    <row r="191" spans="1:15" ht="12.75" customHeight="1">
      <c r="A191" s="30">
        <v>181</v>
      </c>
      <c r="B191" s="217" t="s">
        <v>361</v>
      </c>
      <c r="C191" s="231">
        <v>230</v>
      </c>
      <c r="D191" s="232">
        <v>231.51666666666665</v>
      </c>
      <c r="E191" s="232">
        <v>226.5333333333333</v>
      </c>
      <c r="F191" s="232">
        <v>223.06666666666666</v>
      </c>
      <c r="G191" s="232">
        <v>218.08333333333331</v>
      </c>
      <c r="H191" s="232">
        <v>234.98333333333329</v>
      </c>
      <c r="I191" s="232">
        <v>239.96666666666664</v>
      </c>
      <c r="J191" s="232">
        <v>243.43333333333328</v>
      </c>
      <c r="K191" s="231">
        <v>236.5</v>
      </c>
      <c r="L191" s="231">
        <v>228.05</v>
      </c>
      <c r="M191" s="231">
        <v>2.55288</v>
      </c>
      <c r="N191" s="1"/>
      <c r="O191" s="1"/>
    </row>
    <row r="192" spans="1:15" ht="12.75" customHeight="1">
      <c r="A192" s="30">
        <v>182</v>
      </c>
      <c r="B192" s="217" t="s">
        <v>362</v>
      </c>
      <c r="C192" s="231">
        <v>2899</v>
      </c>
      <c r="D192" s="232">
        <v>2925</v>
      </c>
      <c r="E192" s="232">
        <v>2854.1</v>
      </c>
      <c r="F192" s="232">
        <v>2809.2</v>
      </c>
      <c r="G192" s="232">
        <v>2738.2999999999997</v>
      </c>
      <c r="H192" s="232">
        <v>2969.9</v>
      </c>
      <c r="I192" s="232">
        <v>3040.7999999999997</v>
      </c>
      <c r="J192" s="232">
        <v>3085.7000000000003</v>
      </c>
      <c r="K192" s="231">
        <v>2995.9</v>
      </c>
      <c r="L192" s="231">
        <v>2880.1</v>
      </c>
      <c r="M192" s="231">
        <v>0.81342000000000003</v>
      </c>
      <c r="N192" s="1"/>
      <c r="O192" s="1"/>
    </row>
    <row r="193" spans="1:15" ht="12.75" customHeight="1">
      <c r="A193" s="30">
        <v>183</v>
      </c>
      <c r="B193" s="217" t="s">
        <v>111</v>
      </c>
      <c r="C193" s="231">
        <v>470.35</v>
      </c>
      <c r="D193" s="232">
        <v>473.45000000000005</v>
      </c>
      <c r="E193" s="232">
        <v>464.10000000000008</v>
      </c>
      <c r="F193" s="232">
        <v>457.85</v>
      </c>
      <c r="G193" s="232">
        <v>448.50000000000006</v>
      </c>
      <c r="H193" s="232">
        <v>479.7000000000001</v>
      </c>
      <c r="I193" s="232">
        <v>489.05</v>
      </c>
      <c r="J193" s="232">
        <v>495.30000000000013</v>
      </c>
      <c r="K193" s="231">
        <v>482.8</v>
      </c>
      <c r="L193" s="231">
        <v>467.2</v>
      </c>
      <c r="M193" s="231">
        <v>4.0056799999999999</v>
      </c>
      <c r="N193" s="1"/>
      <c r="O193" s="1"/>
    </row>
    <row r="194" spans="1:15" ht="12.75" customHeight="1">
      <c r="A194" s="30">
        <v>184</v>
      </c>
      <c r="B194" s="217" t="s">
        <v>363</v>
      </c>
      <c r="C194" s="231">
        <v>490.5</v>
      </c>
      <c r="D194" s="232">
        <v>491.98333333333335</v>
      </c>
      <c r="E194" s="232">
        <v>482.9666666666667</v>
      </c>
      <c r="F194" s="232">
        <v>475.43333333333334</v>
      </c>
      <c r="G194" s="232">
        <v>466.41666666666669</v>
      </c>
      <c r="H194" s="232">
        <v>499.51666666666671</v>
      </c>
      <c r="I194" s="232">
        <v>508.53333333333336</v>
      </c>
      <c r="J194" s="232">
        <v>516.06666666666672</v>
      </c>
      <c r="K194" s="231">
        <v>501</v>
      </c>
      <c r="L194" s="231">
        <v>484.45</v>
      </c>
      <c r="M194" s="231">
        <v>10.181710000000001</v>
      </c>
      <c r="N194" s="1"/>
      <c r="O194" s="1"/>
    </row>
    <row r="195" spans="1:15" ht="12.75" customHeight="1">
      <c r="A195" s="30">
        <v>185</v>
      </c>
      <c r="B195" s="217" t="s">
        <v>364</v>
      </c>
      <c r="C195" s="231">
        <v>112</v>
      </c>
      <c r="D195" s="232">
        <v>111.21666666666665</v>
      </c>
      <c r="E195" s="232">
        <v>109.83333333333331</v>
      </c>
      <c r="F195" s="232">
        <v>107.66666666666666</v>
      </c>
      <c r="G195" s="232">
        <v>106.28333333333332</v>
      </c>
      <c r="H195" s="232">
        <v>113.38333333333331</v>
      </c>
      <c r="I195" s="232">
        <v>114.76666666666667</v>
      </c>
      <c r="J195" s="232">
        <v>116.93333333333331</v>
      </c>
      <c r="K195" s="231">
        <v>112.6</v>
      </c>
      <c r="L195" s="231">
        <v>109.05</v>
      </c>
      <c r="M195" s="231">
        <v>11.805680000000001</v>
      </c>
      <c r="N195" s="1"/>
      <c r="O195" s="1"/>
    </row>
    <row r="196" spans="1:15" ht="12.75" customHeight="1">
      <c r="A196" s="30">
        <v>186</v>
      </c>
      <c r="B196" s="217" t="s">
        <v>365</v>
      </c>
      <c r="C196" s="231">
        <v>116.75</v>
      </c>
      <c r="D196" s="232">
        <v>117.35000000000001</v>
      </c>
      <c r="E196" s="232">
        <v>115.40000000000002</v>
      </c>
      <c r="F196" s="232">
        <v>114.05000000000001</v>
      </c>
      <c r="G196" s="232">
        <v>112.10000000000002</v>
      </c>
      <c r="H196" s="232">
        <v>118.70000000000002</v>
      </c>
      <c r="I196" s="232">
        <v>120.65</v>
      </c>
      <c r="J196" s="232">
        <v>122.00000000000001</v>
      </c>
      <c r="K196" s="231">
        <v>119.3</v>
      </c>
      <c r="L196" s="231">
        <v>116</v>
      </c>
      <c r="M196" s="231">
        <v>19.004940000000001</v>
      </c>
      <c r="N196" s="1"/>
      <c r="O196" s="1"/>
    </row>
    <row r="197" spans="1:15" ht="12.75" customHeight="1">
      <c r="A197" s="30">
        <v>187</v>
      </c>
      <c r="B197" s="217" t="s">
        <v>256</v>
      </c>
      <c r="C197" s="231">
        <v>268.3</v>
      </c>
      <c r="D197" s="232">
        <v>267.98333333333335</v>
      </c>
      <c r="E197" s="232">
        <v>266.26666666666671</v>
      </c>
      <c r="F197" s="232">
        <v>264.23333333333335</v>
      </c>
      <c r="G197" s="232">
        <v>262.51666666666671</v>
      </c>
      <c r="H197" s="232">
        <v>270.01666666666671</v>
      </c>
      <c r="I197" s="232">
        <v>271.73333333333341</v>
      </c>
      <c r="J197" s="232">
        <v>273.76666666666671</v>
      </c>
      <c r="K197" s="231">
        <v>269.7</v>
      </c>
      <c r="L197" s="231">
        <v>265.95</v>
      </c>
      <c r="M197" s="231">
        <v>2.0848599999999999</v>
      </c>
      <c r="N197" s="1"/>
      <c r="O197" s="1"/>
    </row>
    <row r="198" spans="1:15" ht="12.75" customHeight="1">
      <c r="A198" s="30">
        <v>188</v>
      </c>
      <c r="B198" s="217" t="s">
        <v>367</v>
      </c>
      <c r="C198" s="231">
        <v>929.2</v>
      </c>
      <c r="D198" s="232">
        <v>932.13333333333333</v>
      </c>
      <c r="E198" s="232">
        <v>921.26666666666665</v>
      </c>
      <c r="F198" s="232">
        <v>913.33333333333337</v>
      </c>
      <c r="G198" s="232">
        <v>902.4666666666667</v>
      </c>
      <c r="H198" s="232">
        <v>940.06666666666661</v>
      </c>
      <c r="I198" s="232">
        <v>950.93333333333317</v>
      </c>
      <c r="J198" s="232">
        <v>958.86666666666656</v>
      </c>
      <c r="K198" s="231">
        <v>943</v>
      </c>
      <c r="L198" s="231">
        <v>924.2</v>
      </c>
      <c r="M198" s="231">
        <v>0.94408000000000003</v>
      </c>
      <c r="N198" s="1"/>
      <c r="O198" s="1"/>
    </row>
    <row r="199" spans="1:15" ht="12.75" customHeight="1">
      <c r="A199" s="30">
        <v>189</v>
      </c>
      <c r="B199" s="217" t="s">
        <v>113</v>
      </c>
      <c r="C199" s="231">
        <v>1041.0999999999999</v>
      </c>
      <c r="D199" s="232">
        <v>1048.0833333333333</v>
      </c>
      <c r="E199" s="232">
        <v>1032.3666666666666</v>
      </c>
      <c r="F199" s="232">
        <v>1023.6333333333332</v>
      </c>
      <c r="G199" s="232">
        <v>1007.9166666666665</v>
      </c>
      <c r="H199" s="232">
        <v>1056.8166666666666</v>
      </c>
      <c r="I199" s="232">
        <v>1072.5333333333333</v>
      </c>
      <c r="J199" s="232">
        <v>1081.2666666666667</v>
      </c>
      <c r="K199" s="231">
        <v>1063.8</v>
      </c>
      <c r="L199" s="231">
        <v>1039.3499999999999</v>
      </c>
      <c r="M199" s="231">
        <v>29.65015</v>
      </c>
      <c r="N199" s="1"/>
      <c r="O199" s="1"/>
    </row>
    <row r="200" spans="1:15" ht="12.75" customHeight="1">
      <c r="A200" s="30">
        <v>190</v>
      </c>
      <c r="B200" s="217" t="s">
        <v>115</v>
      </c>
      <c r="C200" s="231">
        <v>1685.25</v>
      </c>
      <c r="D200" s="232">
        <v>1683.25</v>
      </c>
      <c r="E200" s="232">
        <v>1670.8</v>
      </c>
      <c r="F200" s="232">
        <v>1656.35</v>
      </c>
      <c r="G200" s="232">
        <v>1643.8999999999999</v>
      </c>
      <c r="H200" s="232">
        <v>1697.7</v>
      </c>
      <c r="I200" s="232">
        <v>1710.1499999999999</v>
      </c>
      <c r="J200" s="232">
        <v>1724.6000000000001</v>
      </c>
      <c r="K200" s="231">
        <v>1695.7</v>
      </c>
      <c r="L200" s="231">
        <v>1668.8</v>
      </c>
      <c r="M200" s="231">
        <v>6.1153300000000002</v>
      </c>
      <c r="N200" s="1"/>
      <c r="O200" s="1"/>
    </row>
    <row r="201" spans="1:15" ht="12.75" customHeight="1">
      <c r="A201" s="30">
        <v>191</v>
      </c>
      <c r="B201" s="217" t="s">
        <v>116</v>
      </c>
      <c r="C201" s="231">
        <v>1580.2</v>
      </c>
      <c r="D201" s="232">
        <v>1575.7333333333336</v>
      </c>
      <c r="E201" s="232">
        <v>1568.5666666666671</v>
      </c>
      <c r="F201" s="232">
        <v>1556.9333333333334</v>
      </c>
      <c r="G201" s="232">
        <v>1549.7666666666669</v>
      </c>
      <c r="H201" s="232">
        <v>1587.3666666666672</v>
      </c>
      <c r="I201" s="232">
        <v>1594.5333333333338</v>
      </c>
      <c r="J201" s="232">
        <v>1606.1666666666674</v>
      </c>
      <c r="K201" s="231">
        <v>1582.9</v>
      </c>
      <c r="L201" s="231">
        <v>1564.1</v>
      </c>
      <c r="M201" s="231">
        <v>196.38150999999999</v>
      </c>
      <c r="N201" s="1"/>
      <c r="O201" s="1"/>
    </row>
    <row r="202" spans="1:15" ht="12.75" customHeight="1">
      <c r="A202" s="30">
        <v>192</v>
      </c>
      <c r="B202" s="217" t="s">
        <v>117</v>
      </c>
      <c r="C202" s="231">
        <v>489.7</v>
      </c>
      <c r="D202" s="232">
        <v>491.68333333333339</v>
      </c>
      <c r="E202" s="232">
        <v>484.86666666666679</v>
      </c>
      <c r="F202" s="232">
        <v>480.03333333333342</v>
      </c>
      <c r="G202" s="232">
        <v>473.21666666666681</v>
      </c>
      <c r="H202" s="232">
        <v>496.51666666666677</v>
      </c>
      <c r="I202" s="232">
        <v>503.33333333333337</v>
      </c>
      <c r="J202" s="232">
        <v>508.16666666666674</v>
      </c>
      <c r="K202" s="231">
        <v>498.5</v>
      </c>
      <c r="L202" s="231">
        <v>486.85</v>
      </c>
      <c r="M202" s="231">
        <v>24.941569999999999</v>
      </c>
      <c r="N202" s="1"/>
      <c r="O202" s="1"/>
    </row>
    <row r="203" spans="1:15" ht="12.75" customHeight="1">
      <c r="A203" s="30">
        <v>193</v>
      </c>
      <c r="B203" s="217" t="s">
        <v>368</v>
      </c>
      <c r="C203" s="231">
        <v>56.5</v>
      </c>
      <c r="D203" s="232">
        <v>56.550000000000004</v>
      </c>
      <c r="E203" s="232">
        <v>55.70000000000001</v>
      </c>
      <c r="F203" s="232">
        <v>54.900000000000006</v>
      </c>
      <c r="G203" s="232">
        <v>54.050000000000011</v>
      </c>
      <c r="H203" s="232">
        <v>57.350000000000009</v>
      </c>
      <c r="I203" s="232">
        <v>58.2</v>
      </c>
      <c r="J203" s="232">
        <v>59.000000000000007</v>
      </c>
      <c r="K203" s="231">
        <v>57.4</v>
      </c>
      <c r="L203" s="231">
        <v>55.75</v>
      </c>
      <c r="M203" s="231">
        <v>68.872969999999995</v>
      </c>
      <c r="N203" s="1"/>
      <c r="O203" s="1"/>
    </row>
    <row r="204" spans="1:15" ht="12.75" customHeight="1">
      <c r="A204" s="30">
        <v>194</v>
      </c>
      <c r="B204" s="217" t="s">
        <v>817</v>
      </c>
      <c r="C204" s="231">
        <v>474.4</v>
      </c>
      <c r="D204" s="232">
        <v>479.16666666666669</v>
      </c>
      <c r="E204" s="232">
        <v>468.33333333333337</v>
      </c>
      <c r="F204" s="232">
        <v>462.26666666666671</v>
      </c>
      <c r="G204" s="232">
        <v>451.43333333333339</v>
      </c>
      <c r="H204" s="232">
        <v>485.23333333333335</v>
      </c>
      <c r="I204" s="232">
        <v>496.06666666666672</v>
      </c>
      <c r="J204" s="232">
        <v>502.13333333333333</v>
      </c>
      <c r="K204" s="231">
        <v>490</v>
      </c>
      <c r="L204" s="231">
        <v>473.1</v>
      </c>
      <c r="M204" s="231">
        <v>0.64583000000000002</v>
      </c>
      <c r="N204" s="1"/>
      <c r="O204" s="1"/>
    </row>
    <row r="205" spans="1:15" ht="12.75" customHeight="1">
      <c r="A205" s="30">
        <v>195</v>
      </c>
      <c r="B205" s="217" t="s">
        <v>369</v>
      </c>
      <c r="C205" s="231">
        <v>770.2</v>
      </c>
      <c r="D205" s="232">
        <v>773.0333333333333</v>
      </c>
      <c r="E205" s="232">
        <v>762.16666666666663</v>
      </c>
      <c r="F205" s="232">
        <v>754.13333333333333</v>
      </c>
      <c r="G205" s="232">
        <v>743.26666666666665</v>
      </c>
      <c r="H205" s="232">
        <v>781.06666666666661</v>
      </c>
      <c r="I205" s="232">
        <v>791.93333333333339</v>
      </c>
      <c r="J205" s="232">
        <v>799.96666666666658</v>
      </c>
      <c r="K205" s="231">
        <v>783.9</v>
      </c>
      <c r="L205" s="231">
        <v>765</v>
      </c>
      <c r="M205" s="231">
        <v>3.0213800000000002</v>
      </c>
      <c r="N205" s="1"/>
      <c r="O205" s="1"/>
    </row>
    <row r="206" spans="1:15" ht="12.75" customHeight="1">
      <c r="A206" s="30">
        <v>196</v>
      </c>
      <c r="B206" s="217" t="s">
        <v>370</v>
      </c>
      <c r="C206" s="231">
        <v>825.95</v>
      </c>
      <c r="D206" s="232">
        <v>826.4666666666667</v>
      </c>
      <c r="E206" s="232">
        <v>815.48333333333335</v>
      </c>
      <c r="F206" s="232">
        <v>805.01666666666665</v>
      </c>
      <c r="G206" s="232">
        <v>794.0333333333333</v>
      </c>
      <c r="H206" s="232">
        <v>836.93333333333339</v>
      </c>
      <c r="I206" s="232">
        <v>847.91666666666674</v>
      </c>
      <c r="J206" s="232">
        <v>858.38333333333344</v>
      </c>
      <c r="K206" s="231">
        <v>837.45</v>
      </c>
      <c r="L206" s="231">
        <v>816</v>
      </c>
      <c r="M206" s="231">
        <v>0.13370000000000001</v>
      </c>
      <c r="N206" s="1"/>
      <c r="O206" s="1"/>
    </row>
    <row r="207" spans="1:15" ht="12.75" customHeight="1">
      <c r="A207" s="30">
        <v>197</v>
      </c>
      <c r="B207" s="217" t="s">
        <v>112</v>
      </c>
      <c r="C207" s="231">
        <v>1144</v>
      </c>
      <c r="D207" s="232">
        <v>1149.4166666666667</v>
      </c>
      <c r="E207" s="232">
        <v>1126.3833333333334</v>
      </c>
      <c r="F207" s="232">
        <v>1108.7666666666667</v>
      </c>
      <c r="G207" s="232">
        <v>1085.7333333333333</v>
      </c>
      <c r="H207" s="232">
        <v>1167.0333333333335</v>
      </c>
      <c r="I207" s="232">
        <v>1190.0666666666668</v>
      </c>
      <c r="J207" s="232">
        <v>1207.6833333333336</v>
      </c>
      <c r="K207" s="231">
        <v>1172.45</v>
      </c>
      <c r="L207" s="231">
        <v>1131.8</v>
      </c>
      <c r="M207" s="231">
        <v>9.4369899999999998</v>
      </c>
      <c r="N207" s="1"/>
      <c r="O207" s="1"/>
    </row>
    <row r="208" spans="1:15" ht="12.75" customHeight="1">
      <c r="A208" s="30">
        <v>198</v>
      </c>
      <c r="B208" s="217" t="s">
        <v>118</v>
      </c>
      <c r="C208" s="231">
        <v>2249.5</v>
      </c>
      <c r="D208" s="232">
        <v>2268.0333333333333</v>
      </c>
      <c r="E208" s="232">
        <v>2227.4666666666667</v>
      </c>
      <c r="F208" s="232">
        <v>2205.4333333333334</v>
      </c>
      <c r="G208" s="232">
        <v>2164.8666666666668</v>
      </c>
      <c r="H208" s="232">
        <v>2290.0666666666666</v>
      </c>
      <c r="I208" s="232">
        <v>2330.6333333333332</v>
      </c>
      <c r="J208" s="232">
        <v>2352.6666666666665</v>
      </c>
      <c r="K208" s="231">
        <v>2308.6</v>
      </c>
      <c r="L208" s="231">
        <v>2246</v>
      </c>
      <c r="M208" s="231">
        <v>4.5683800000000003</v>
      </c>
      <c r="N208" s="1"/>
      <c r="O208" s="1"/>
    </row>
    <row r="209" spans="1:15" ht="12.75" customHeight="1">
      <c r="A209" s="30">
        <v>199</v>
      </c>
      <c r="B209" s="217" t="s">
        <v>765</v>
      </c>
      <c r="C209" s="231">
        <v>269.5</v>
      </c>
      <c r="D209" s="232">
        <v>269.16666666666669</v>
      </c>
      <c r="E209" s="232">
        <v>262.33333333333337</v>
      </c>
      <c r="F209" s="232">
        <v>255.16666666666669</v>
      </c>
      <c r="G209" s="232">
        <v>248.33333333333337</v>
      </c>
      <c r="H209" s="232">
        <v>276.33333333333337</v>
      </c>
      <c r="I209" s="232">
        <v>283.16666666666674</v>
      </c>
      <c r="J209" s="232">
        <v>290.33333333333337</v>
      </c>
      <c r="K209" s="231">
        <v>276</v>
      </c>
      <c r="L209" s="231">
        <v>262</v>
      </c>
      <c r="M209" s="231">
        <v>10.365550000000001</v>
      </c>
      <c r="N209" s="1"/>
      <c r="O209" s="1"/>
    </row>
    <row r="210" spans="1:15" ht="12.75" customHeight="1">
      <c r="A210" s="30">
        <v>200</v>
      </c>
      <c r="B210" s="217" t="s">
        <v>120</v>
      </c>
      <c r="C210" s="231">
        <v>392.9</v>
      </c>
      <c r="D210" s="232">
        <v>394.81666666666666</v>
      </c>
      <c r="E210" s="232">
        <v>389.83333333333331</v>
      </c>
      <c r="F210" s="232">
        <v>386.76666666666665</v>
      </c>
      <c r="G210" s="232">
        <v>381.7833333333333</v>
      </c>
      <c r="H210" s="232">
        <v>397.88333333333333</v>
      </c>
      <c r="I210" s="232">
        <v>402.86666666666667</v>
      </c>
      <c r="J210" s="232">
        <v>405.93333333333334</v>
      </c>
      <c r="K210" s="231">
        <v>399.8</v>
      </c>
      <c r="L210" s="231">
        <v>391.75</v>
      </c>
      <c r="M210" s="231">
        <v>64.242090000000005</v>
      </c>
      <c r="N210" s="1"/>
      <c r="O210" s="1"/>
    </row>
    <row r="211" spans="1:15" ht="12.75" customHeight="1">
      <c r="A211" s="30">
        <v>201</v>
      </c>
      <c r="B211" s="217" t="s">
        <v>772</v>
      </c>
      <c r="C211" s="231">
        <v>1003.05</v>
      </c>
      <c r="D211" s="232">
        <v>1009.7333333333332</v>
      </c>
      <c r="E211" s="232">
        <v>988.46666666666647</v>
      </c>
      <c r="F211" s="232">
        <v>973.88333333333321</v>
      </c>
      <c r="G211" s="232">
        <v>952.61666666666645</v>
      </c>
      <c r="H211" s="232">
        <v>1024.3166666666666</v>
      </c>
      <c r="I211" s="232">
        <v>1045.583333333333</v>
      </c>
      <c r="J211" s="232">
        <v>1060.1666666666665</v>
      </c>
      <c r="K211" s="231">
        <v>1031</v>
      </c>
      <c r="L211" s="231">
        <v>995.15</v>
      </c>
      <c r="M211" s="231">
        <v>0.47947000000000001</v>
      </c>
      <c r="N211" s="1"/>
      <c r="O211" s="1"/>
    </row>
    <row r="212" spans="1:15" ht="12.75" customHeight="1">
      <c r="A212" s="30">
        <v>202</v>
      </c>
      <c r="B212" s="217" t="s">
        <v>257</v>
      </c>
      <c r="C212" s="231">
        <v>2628.45</v>
      </c>
      <c r="D212" s="232">
        <v>2633.3833333333332</v>
      </c>
      <c r="E212" s="232">
        <v>2616.7666666666664</v>
      </c>
      <c r="F212" s="232">
        <v>2605.083333333333</v>
      </c>
      <c r="G212" s="232">
        <v>2588.4666666666662</v>
      </c>
      <c r="H212" s="232">
        <v>2645.0666666666666</v>
      </c>
      <c r="I212" s="232">
        <v>2661.6833333333334</v>
      </c>
      <c r="J212" s="232">
        <v>2673.3666666666668</v>
      </c>
      <c r="K212" s="231">
        <v>2650</v>
      </c>
      <c r="L212" s="231">
        <v>2621.7</v>
      </c>
      <c r="M212" s="231">
        <v>18.590730000000001</v>
      </c>
      <c r="N212" s="1"/>
      <c r="O212" s="1"/>
    </row>
    <row r="213" spans="1:15" ht="12.75" customHeight="1">
      <c r="A213" s="30">
        <v>203</v>
      </c>
      <c r="B213" s="217" t="s">
        <v>372</v>
      </c>
      <c r="C213" s="231">
        <v>94.65</v>
      </c>
      <c r="D213" s="232">
        <v>95.166666666666671</v>
      </c>
      <c r="E213" s="232">
        <v>93.63333333333334</v>
      </c>
      <c r="F213" s="232">
        <v>92.616666666666674</v>
      </c>
      <c r="G213" s="232">
        <v>91.083333333333343</v>
      </c>
      <c r="H213" s="232">
        <v>96.183333333333337</v>
      </c>
      <c r="I213" s="232">
        <v>97.716666666666669</v>
      </c>
      <c r="J213" s="232">
        <v>98.733333333333334</v>
      </c>
      <c r="K213" s="231">
        <v>96.7</v>
      </c>
      <c r="L213" s="231">
        <v>94.15</v>
      </c>
      <c r="M213" s="231">
        <v>25.402280000000001</v>
      </c>
      <c r="N213" s="1"/>
      <c r="O213" s="1"/>
    </row>
    <row r="214" spans="1:15" ht="12.75" customHeight="1">
      <c r="A214" s="30">
        <v>204</v>
      </c>
      <c r="B214" s="217" t="s">
        <v>121</v>
      </c>
      <c r="C214" s="231">
        <v>234.25</v>
      </c>
      <c r="D214" s="232">
        <v>233.38333333333335</v>
      </c>
      <c r="E214" s="232">
        <v>231.16666666666671</v>
      </c>
      <c r="F214" s="232">
        <v>228.08333333333337</v>
      </c>
      <c r="G214" s="232">
        <v>225.86666666666673</v>
      </c>
      <c r="H214" s="232">
        <v>236.4666666666667</v>
      </c>
      <c r="I214" s="232">
        <v>238.68333333333334</v>
      </c>
      <c r="J214" s="232">
        <v>241.76666666666668</v>
      </c>
      <c r="K214" s="231">
        <v>235.6</v>
      </c>
      <c r="L214" s="231">
        <v>230.3</v>
      </c>
      <c r="M214" s="231">
        <v>19.06841</v>
      </c>
      <c r="N214" s="1"/>
      <c r="O214" s="1"/>
    </row>
    <row r="215" spans="1:15" ht="12.75" customHeight="1">
      <c r="A215" s="30">
        <v>205</v>
      </c>
      <c r="B215" s="217" t="s">
        <v>122</v>
      </c>
      <c r="C215" s="231">
        <v>2482.8000000000002</v>
      </c>
      <c r="D215" s="232">
        <v>2489.4</v>
      </c>
      <c r="E215" s="232">
        <v>2465.3000000000002</v>
      </c>
      <c r="F215" s="232">
        <v>2447.8000000000002</v>
      </c>
      <c r="G215" s="232">
        <v>2423.7000000000003</v>
      </c>
      <c r="H215" s="232">
        <v>2506.9</v>
      </c>
      <c r="I215" s="232">
        <v>2530.9999999999995</v>
      </c>
      <c r="J215" s="232">
        <v>2548.5</v>
      </c>
      <c r="K215" s="231">
        <v>2513.5</v>
      </c>
      <c r="L215" s="231">
        <v>2471.9</v>
      </c>
      <c r="M215" s="231">
        <v>14.12387</v>
      </c>
      <c r="N215" s="1"/>
      <c r="O215" s="1"/>
    </row>
    <row r="216" spans="1:15" ht="12.75" customHeight="1">
      <c r="A216" s="30">
        <v>206</v>
      </c>
      <c r="B216" s="217" t="s">
        <v>258</v>
      </c>
      <c r="C216" s="231">
        <v>328.8</v>
      </c>
      <c r="D216" s="232">
        <v>327.88333333333338</v>
      </c>
      <c r="E216" s="232">
        <v>324.21666666666675</v>
      </c>
      <c r="F216" s="232">
        <v>319.63333333333338</v>
      </c>
      <c r="G216" s="232">
        <v>315.96666666666675</v>
      </c>
      <c r="H216" s="232">
        <v>332.46666666666675</v>
      </c>
      <c r="I216" s="232">
        <v>336.13333333333338</v>
      </c>
      <c r="J216" s="232">
        <v>340.71666666666675</v>
      </c>
      <c r="K216" s="231">
        <v>331.55</v>
      </c>
      <c r="L216" s="231">
        <v>323.3</v>
      </c>
      <c r="M216" s="231">
        <v>19.43385</v>
      </c>
      <c r="N216" s="1"/>
      <c r="O216" s="1"/>
    </row>
    <row r="217" spans="1:15" ht="12.75" customHeight="1">
      <c r="A217" s="30">
        <v>207</v>
      </c>
      <c r="B217" s="217" t="s">
        <v>286</v>
      </c>
      <c r="C217" s="231">
        <v>3146.15</v>
      </c>
      <c r="D217" s="232">
        <v>3148.0166666666664</v>
      </c>
      <c r="E217" s="232">
        <v>3098.1333333333328</v>
      </c>
      <c r="F217" s="232">
        <v>3050.1166666666663</v>
      </c>
      <c r="G217" s="232">
        <v>3000.2333333333327</v>
      </c>
      <c r="H217" s="232">
        <v>3196.0333333333328</v>
      </c>
      <c r="I217" s="232">
        <v>3245.9166666666661</v>
      </c>
      <c r="J217" s="232">
        <v>3293.9333333333329</v>
      </c>
      <c r="K217" s="231">
        <v>3197.9</v>
      </c>
      <c r="L217" s="231">
        <v>3100</v>
      </c>
      <c r="M217" s="231">
        <v>0.16955000000000001</v>
      </c>
      <c r="N217" s="1"/>
      <c r="O217" s="1"/>
    </row>
    <row r="218" spans="1:15" ht="12.75" customHeight="1">
      <c r="A218" s="30">
        <v>208</v>
      </c>
      <c r="B218" s="217" t="s">
        <v>773</v>
      </c>
      <c r="C218" s="231">
        <v>670</v>
      </c>
      <c r="D218" s="232">
        <v>671.18333333333328</v>
      </c>
      <c r="E218" s="232">
        <v>664.36666666666656</v>
      </c>
      <c r="F218" s="232">
        <v>658.73333333333323</v>
      </c>
      <c r="G218" s="232">
        <v>651.91666666666652</v>
      </c>
      <c r="H218" s="232">
        <v>676.81666666666661</v>
      </c>
      <c r="I218" s="232">
        <v>683.63333333333344</v>
      </c>
      <c r="J218" s="232">
        <v>689.26666666666665</v>
      </c>
      <c r="K218" s="231">
        <v>678</v>
      </c>
      <c r="L218" s="231">
        <v>665.55</v>
      </c>
      <c r="M218" s="231">
        <v>0.45865</v>
      </c>
      <c r="N218" s="1"/>
      <c r="O218" s="1"/>
    </row>
    <row r="219" spans="1:15" ht="12.75" customHeight="1">
      <c r="A219" s="30">
        <v>209</v>
      </c>
      <c r="B219" s="217" t="s">
        <v>373</v>
      </c>
      <c r="C219" s="231">
        <v>35678.15</v>
      </c>
      <c r="D219" s="232">
        <v>35542.816666666673</v>
      </c>
      <c r="E219" s="232">
        <v>35261.333333333343</v>
      </c>
      <c r="F219" s="232">
        <v>34844.51666666667</v>
      </c>
      <c r="G219" s="232">
        <v>34563.03333333334</v>
      </c>
      <c r="H219" s="232">
        <v>35959.633333333346</v>
      </c>
      <c r="I219" s="232">
        <v>36241.116666666669</v>
      </c>
      <c r="J219" s="232">
        <v>36657.933333333349</v>
      </c>
      <c r="K219" s="231">
        <v>35824.300000000003</v>
      </c>
      <c r="L219" s="231">
        <v>35126</v>
      </c>
      <c r="M219" s="231">
        <v>6.0740000000000002E-2</v>
      </c>
      <c r="N219" s="1"/>
      <c r="O219" s="1"/>
    </row>
    <row r="220" spans="1:15" ht="12.75" customHeight="1">
      <c r="A220" s="30">
        <v>210</v>
      </c>
      <c r="B220" s="217" t="s">
        <v>374</v>
      </c>
      <c r="C220" s="231">
        <v>40.75</v>
      </c>
      <c r="D220" s="232">
        <v>40.93333333333333</v>
      </c>
      <c r="E220" s="232">
        <v>40.316666666666663</v>
      </c>
      <c r="F220" s="232">
        <v>39.883333333333333</v>
      </c>
      <c r="G220" s="232">
        <v>39.266666666666666</v>
      </c>
      <c r="H220" s="232">
        <v>41.36666666666666</v>
      </c>
      <c r="I220" s="232">
        <v>41.98333333333332</v>
      </c>
      <c r="J220" s="232">
        <v>42.416666666666657</v>
      </c>
      <c r="K220" s="231">
        <v>41.55</v>
      </c>
      <c r="L220" s="231">
        <v>40.5</v>
      </c>
      <c r="M220" s="231">
        <v>36.637639999999998</v>
      </c>
      <c r="N220" s="1"/>
      <c r="O220" s="1"/>
    </row>
    <row r="221" spans="1:15" ht="12.75" customHeight="1">
      <c r="A221" s="30">
        <v>211</v>
      </c>
      <c r="B221" s="217" t="s">
        <v>114</v>
      </c>
      <c r="C221" s="231">
        <v>2580.15</v>
      </c>
      <c r="D221" s="232">
        <v>2574.75</v>
      </c>
      <c r="E221" s="232">
        <v>2565.5</v>
      </c>
      <c r="F221" s="232">
        <v>2550.85</v>
      </c>
      <c r="G221" s="232">
        <v>2541.6</v>
      </c>
      <c r="H221" s="232">
        <v>2589.4</v>
      </c>
      <c r="I221" s="232">
        <v>2598.65</v>
      </c>
      <c r="J221" s="232">
        <v>2613.3000000000002</v>
      </c>
      <c r="K221" s="231">
        <v>2584</v>
      </c>
      <c r="L221" s="231">
        <v>2560.1</v>
      </c>
      <c r="M221" s="231">
        <v>24.45804</v>
      </c>
      <c r="N221" s="1"/>
      <c r="O221" s="1"/>
    </row>
    <row r="222" spans="1:15" ht="12.75" customHeight="1">
      <c r="A222" s="30">
        <v>212</v>
      </c>
      <c r="B222" s="217" t="s">
        <v>124</v>
      </c>
      <c r="C222" s="231">
        <v>854.75</v>
      </c>
      <c r="D222" s="232">
        <v>853.95000000000016</v>
      </c>
      <c r="E222" s="232">
        <v>849.00000000000034</v>
      </c>
      <c r="F222" s="232">
        <v>843.25000000000023</v>
      </c>
      <c r="G222" s="232">
        <v>838.30000000000041</v>
      </c>
      <c r="H222" s="232">
        <v>859.70000000000027</v>
      </c>
      <c r="I222" s="232">
        <v>864.65000000000009</v>
      </c>
      <c r="J222" s="232">
        <v>870.4000000000002</v>
      </c>
      <c r="K222" s="231">
        <v>858.9</v>
      </c>
      <c r="L222" s="231">
        <v>848.2</v>
      </c>
      <c r="M222" s="231">
        <v>244.69018</v>
      </c>
      <c r="N222" s="1"/>
      <c r="O222" s="1"/>
    </row>
    <row r="223" spans="1:15" ht="12.75" customHeight="1">
      <c r="A223" s="30">
        <v>213</v>
      </c>
      <c r="B223" s="217" t="s">
        <v>125</v>
      </c>
      <c r="C223" s="231">
        <v>1065.3499999999999</v>
      </c>
      <c r="D223" s="232">
        <v>1069.6166666666666</v>
      </c>
      <c r="E223" s="232">
        <v>1056.333333333333</v>
      </c>
      <c r="F223" s="232">
        <v>1047.3166666666664</v>
      </c>
      <c r="G223" s="232">
        <v>1034.0333333333328</v>
      </c>
      <c r="H223" s="232">
        <v>1078.6333333333332</v>
      </c>
      <c r="I223" s="232">
        <v>1091.9166666666665</v>
      </c>
      <c r="J223" s="232">
        <v>1100.9333333333334</v>
      </c>
      <c r="K223" s="231">
        <v>1082.9000000000001</v>
      </c>
      <c r="L223" s="231">
        <v>1060.5999999999999</v>
      </c>
      <c r="M223" s="231">
        <v>3.1921300000000001</v>
      </c>
      <c r="N223" s="1"/>
      <c r="O223" s="1"/>
    </row>
    <row r="224" spans="1:15" ht="12.75" customHeight="1">
      <c r="A224" s="30">
        <v>214</v>
      </c>
      <c r="B224" s="217" t="s">
        <v>126</v>
      </c>
      <c r="C224" s="231">
        <v>421.75</v>
      </c>
      <c r="D224" s="232">
        <v>420.5333333333333</v>
      </c>
      <c r="E224" s="232">
        <v>418.21666666666658</v>
      </c>
      <c r="F224" s="232">
        <v>414.68333333333328</v>
      </c>
      <c r="G224" s="232">
        <v>412.36666666666656</v>
      </c>
      <c r="H224" s="232">
        <v>424.06666666666661</v>
      </c>
      <c r="I224" s="232">
        <v>426.38333333333333</v>
      </c>
      <c r="J224" s="232">
        <v>429.91666666666663</v>
      </c>
      <c r="K224" s="231">
        <v>422.85</v>
      </c>
      <c r="L224" s="231">
        <v>417</v>
      </c>
      <c r="M224" s="231">
        <v>11.80743</v>
      </c>
      <c r="N224" s="1"/>
      <c r="O224" s="1"/>
    </row>
    <row r="225" spans="1:15" ht="12.75" customHeight="1">
      <c r="A225" s="30">
        <v>215</v>
      </c>
      <c r="B225" s="217" t="s">
        <v>259</v>
      </c>
      <c r="C225" s="231">
        <v>422.85</v>
      </c>
      <c r="D225" s="232">
        <v>424.91666666666669</v>
      </c>
      <c r="E225" s="232">
        <v>417.93333333333339</v>
      </c>
      <c r="F225" s="232">
        <v>413.01666666666671</v>
      </c>
      <c r="G225" s="232">
        <v>406.03333333333342</v>
      </c>
      <c r="H225" s="232">
        <v>429.83333333333337</v>
      </c>
      <c r="I225" s="232">
        <v>436.81666666666661</v>
      </c>
      <c r="J225" s="232">
        <v>441.73333333333335</v>
      </c>
      <c r="K225" s="231">
        <v>431.9</v>
      </c>
      <c r="L225" s="231">
        <v>420</v>
      </c>
      <c r="M225" s="231">
        <v>2.0870199999999999</v>
      </c>
      <c r="N225" s="1"/>
      <c r="O225" s="1"/>
    </row>
    <row r="226" spans="1:15" ht="12.75" customHeight="1">
      <c r="A226" s="30">
        <v>216</v>
      </c>
      <c r="B226" s="217" t="s">
        <v>376</v>
      </c>
      <c r="C226" s="231">
        <v>43.3</v>
      </c>
      <c r="D226" s="232">
        <v>43.816666666666663</v>
      </c>
      <c r="E226" s="232">
        <v>42.383333333333326</v>
      </c>
      <c r="F226" s="232">
        <v>41.466666666666661</v>
      </c>
      <c r="G226" s="232">
        <v>40.033333333333324</v>
      </c>
      <c r="H226" s="232">
        <v>44.733333333333327</v>
      </c>
      <c r="I226" s="232">
        <v>46.166666666666664</v>
      </c>
      <c r="J226" s="232">
        <v>47.083333333333329</v>
      </c>
      <c r="K226" s="231">
        <v>45.25</v>
      </c>
      <c r="L226" s="231">
        <v>42.9</v>
      </c>
      <c r="M226" s="231">
        <v>73.688659999999999</v>
      </c>
      <c r="N226" s="1"/>
      <c r="O226" s="1"/>
    </row>
    <row r="227" spans="1:15" ht="12.75" customHeight="1">
      <c r="A227" s="30">
        <v>217</v>
      </c>
      <c r="B227" s="217" t="s">
        <v>128</v>
      </c>
      <c r="C227" s="231">
        <v>52.75</v>
      </c>
      <c r="D227" s="232">
        <v>52.733333333333327</v>
      </c>
      <c r="E227" s="232">
        <v>52.116666666666653</v>
      </c>
      <c r="F227" s="232">
        <v>51.483333333333327</v>
      </c>
      <c r="G227" s="232">
        <v>50.866666666666653</v>
      </c>
      <c r="H227" s="232">
        <v>53.366666666666653</v>
      </c>
      <c r="I227" s="232">
        <v>53.983333333333327</v>
      </c>
      <c r="J227" s="232">
        <v>54.616666666666653</v>
      </c>
      <c r="K227" s="231">
        <v>53.35</v>
      </c>
      <c r="L227" s="231">
        <v>52.1</v>
      </c>
      <c r="M227" s="231">
        <v>186.91013000000001</v>
      </c>
      <c r="N227" s="1"/>
      <c r="O227" s="1"/>
    </row>
    <row r="228" spans="1:15" ht="12.75" customHeight="1">
      <c r="A228" s="30">
        <v>218</v>
      </c>
      <c r="B228" s="217" t="s">
        <v>377</v>
      </c>
      <c r="C228" s="231">
        <v>77.400000000000006</v>
      </c>
      <c r="D228" s="232">
        <v>77.416666666666671</v>
      </c>
      <c r="E228" s="232">
        <v>76.733333333333348</v>
      </c>
      <c r="F228" s="232">
        <v>76.066666666666677</v>
      </c>
      <c r="G228" s="232">
        <v>75.383333333333354</v>
      </c>
      <c r="H228" s="232">
        <v>78.083333333333343</v>
      </c>
      <c r="I228" s="232">
        <v>78.766666666666652</v>
      </c>
      <c r="J228" s="232">
        <v>79.433333333333337</v>
      </c>
      <c r="K228" s="231">
        <v>78.099999999999994</v>
      </c>
      <c r="L228" s="231">
        <v>76.75</v>
      </c>
      <c r="M228" s="231">
        <v>38.052959999999999</v>
      </c>
      <c r="N228" s="1"/>
      <c r="O228" s="1"/>
    </row>
    <row r="229" spans="1:15" ht="12.75" customHeight="1">
      <c r="A229" s="30">
        <v>219</v>
      </c>
      <c r="B229" s="217" t="s">
        <v>378</v>
      </c>
      <c r="C229" s="231">
        <v>727.7</v>
      </c>
      <c r="D229" s="232">
        <v>737.48333333333323</v>
      </c>
      <c r="E229" s="232">
        <v>712.21666666666647</v>
      </c>
      <c r="F229" s="232">
        <v>696.73333333333323</v>
      </c>
      <c r="G229" s="232">
        <v>671.46666666666647</v>
      </c>
      <c r="H229" s="232">
        <v>752.96666666666647</v>
      </c>
      <c r="I229" s="232">
        <v>778.23333333333312</v>
      </c>
      <c r="J229" s="232">
        <v>793.71666666666647</v>
      </c>
      <c r="K229" s="231">
        <v>762.75</v>
      </c>
      <c r="L229" s="231">
        <v>722</v>
      </c>
      <c r="M229" s="231">
        <v>0.20147000000000001</v>
      </c>
      <c r="N229" s="1"/>
      <c r="O229" s="1"/>
    </row>
    <row r="230" spans="1:15" ht="12.75" customHeight="1">
      <c r="A230" s="30">
        <v>220</v>
      </c>
      <c r="B230" s="217" t="s">
        <v>379</v>
      </c>
      <c r="C230" s="231">
        <v>436.05</v>
      </c>
      <c r="D230" s="232">
        <v>432.05</v>
      </c>
      <c r="E230" s="232">
        <v>421</v>
      </c>
      <c r="F230" s="232">
        <v>405.95</v>
      </c>
      <c r="G230" s="232">
        <v>394.9</v>
      </c>
      <c r="H230" s="232">
        <v>447.1</v>
      </c>
      <c r="I230" s="232">
        <v>458.15000000000009</v>
      </c>
      <c r="J230" s="232">
        <v>473.20000000000005</v>
      </c>
      <c r="K230" s="231">
        <v>443.1</v>
      </c>
      <c r="L230" s="231">
        <v>417</v>
      </c>
      <c r="M230" s="231">
        <v>3.5926100000000001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22.65</v>
      </c>
      <c r="D231" s="232">
        <v>22.95</v>
      </c>
      <c r="E231" s="232">
        <v>22.2</v>
      </c>
      <c r="F231" s="232">
        <v>21.75</v>
      </c>
      <c r="G231" s="232">
        <v>21</v>
      </c>
      <c r="H231" s="232">
        <v>23.4</v>
      </c>
      <c r="I231" s="232">
        <v>24.15</v>
      </c>
      <c r="J231" s="232">
        <v>24.599999999999998</v>
      </c>
      <c r="K231" s="231">
        <v>23.7</v>
      </c>
      <c r="L231" s="231">
        <v>22.5</v>
      </c>
      <c r="M231" s="231">
        <v>113.62577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379.75</v>
      </c>
      <c r="D232" s="232">
        <v>380.08333333333331</v>
      </c>
      <c r="E232" s="232">
        <v>377.81666666666661</v>
      </c>
      <c r="F232" s="232">
        <v>375.88333333333327</v>
      </c>
      <c r="G232" s="232">
        <v>373.61666666666656</v>
      </c>
      <c r="H232" s="232">
        <v>382.01666666666665</v>
      </c>
      <c r="I232" s="232">
        <v>384.28333333333342</v>
      </c>
      <c r="J232" s="232">
        <v>386.2166666666667</v>
      </c>
      <c r="K232" s="231">
        <v>382.35</v>
      </c>
      <c r="L232" s="231">
        <v>378.15</v>
      </c>
      <c r="M232" s="231">
        <v>91.705349999999996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87.1</v>
      </c>
      <c r="D233" s="232">
        <v>88.283333333333346</v>
      </c>
      <c r="E233" s="232">
        <v>85.366666666666688</v>
      </c>
      <c r="F233" s="232">
        <v>83.63333333333334</v>
      </c>
      <c r="G233" s="232">
        <v>80.716666666666683</v>
      </c>
      <c r="H233" s="232">
        <v>90.016666666666694</v>
      </c>
      <c r="I233" s="232">
        <v>92.933333333333351</v>
      </c>
      <c r="J233" s="232">
        <v>94.6666666666667</v>
      </c>
      <c r="K233" s="231">
        <v>91.2</v>
      </c>
      <c r="L233" s="231">
        <v>86.55</v>
      </c>
      <c r="M233" s="231">
        <v>8.5639400000000006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168.4</v>
      </c>
      <c r="D234" s="232">
        <v>169.5</v>
      </c>
      <c r="E234" s="232">
        <v>166.1</v>
      </c>
      <c r="F234" s="232">
        <v>163.79999999999998</v>
      </c>
      <c r="G234" s="232">
        <v>160.39999999999998</v>
      </c>
      <c r="H234" s="232">
        <v>171.8</v>
      </c>
      <c r="I234" s="232">
        <v>175.2</v>
      </c>
      <c r="J234" s="232">
        <v>177.50000000000003</v>
      </c>
      <c r="K234" s="231">
        <v>172.9</v>
      </c>
      <c r="L234" s="231">
        <v>167.2</v>
      </c>
      <c r="M234" s="231">
        <v>21.829809999999998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92.95</v>
      </c>
      <c r="D235" s="232">
        <v>93.666666666666671</v>
      </c>
      <c r="E235" s="232">
        <v>91.433333333333337</v>
      </c>
      <c r="F235" s="232">
        <v>89.916666666666671</v>
      </c>
      <c r="G235" s="232">
        <v>87.683333333333337</v>
      </c>
      <c r="H235" s="232">
        <v>95.183333333333337</v>
      </c>
      <c r="I235" s="232">
        <v>97.416666666666657</v>
      </c>
      <c r="J235" s="232">
        <v>98.933333333333337</v>
      </c>
      <c r="K235" s="231">
        <v>95.9</v>
      </c>
      <c r="L235" s="231">
        <v>92.15</v>
      </c>
      <c r="M235" s="231">
        <v>140.38048000000001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46.95</v>
      </c>
      <c r="D236" s="232">
        <v>47.633333333333333</v>
      </c>
      <c r="E236" s="232">
        <v>45.516666666666666</v>
      </c>
      <c r="F236" s="232">
        <v>44.083333333333336</v>
      </c>
      <c r="G236" s="232">
        <v>41.966666666666669</v>
      </c>
      <c r="H236" s="232">
        <v>49.066666666666663</v>
      </c>
      <c r="I236" s="232">
        <v>51.183333333333323</v>
      </c>
      <c r="J236" s="232">
        <v>52.61666666666666</v>
      </c>
      <c r="K236" s="231">
        <v>49.75</v>
      </c>
      <c r="L236" s="231">
        <v>46.2</v>
      </c>
      <c r="M236" s="231">
        <v>98.559989999999999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5011.25</v>
      </c>
      <c r="D237" s="232">
        <v>5014.7833333333328</v>
      </c>
      <c r="E237" s="232">
        <v>4963.0166666666655</v>
      </c>
      <c r="F237" s="232">
        <v>4914.7833333333328</v>
      </c>
      <c r="G237" s="232">
        <v>4863.0166666666655</v>
      </c>
      <c r="H237" s="232">
        <v>5063.0166666666655</v>
      </c>
      <c r="I237" s="232">
        <v>5114.7833333333319</v>
      </c>
      <c r="J237" s="232">
        <v>5163.0166666666655</v>
      </c>
      <c r="K237" s="231">
        <v>5066.55</v>
      </c>
      <c r="L237" s="231">
        <v>4966.55</v>
      </c>
      <c r="M237" s="231">
        <v>0.75787000000000004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280.25</v>
      </c>
      <c r="D238" s="232">
        <v>277.23333333333335</v>
      </c>
      <c r="E238" s="232">
        <v>271.4666666666667</v>
      </c>
      <c r="F238" s="232">
        <v>262.68333333333334</v>
      </c>
      <c r="G238" s="232">
        <v>256.91666666666669</v>
      </c>
      <c r="H238" s="232">
        <v>286.01666666666671</v>
      </c>
      <c r="I238" s="232">
        <v>291.78333333333336</v>
      </c>
      <c r="J238" s="232">
        <v>300.56666666666672</v>
      </c>
      <c r="K238" s="231">
        <v>283</v>
      </c>
      <c r="L238" s="231">
        <v>268.45</v>
      </c>
      <c r="M238" s="231">
        <v>17.502199999999998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127.95</v>
      </c>
      <c r="D239" s="232">
        <v>129.88333333333333</v>
      </c>
      <c r="E239" s="232">
        <v>125.46666666666664</v>
      </c>
      <c r="F239" s="232">
        <v>122.98333333333332</v>
      </c>
      <c r="G239" s="232">
        <v>118.56666666666663</v>
      </c>
      <c r="H239" s="232">
        <v>132.36666666666665</v>
      </c>
      <c r="I239" s="232">
        <v>136.78333333333333</v>
      </c>
      <c r="J239" s="232">
        <v>139.26666666666665</v>
      </c>
      <c r="K239" s="231">
        <v>134.30000000000001</v>
      </c>
      <c r="L239" s="231">
        <v>127.4</v>
      </c>
      <c r="M239" s="231">
        <v>111.74628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312.10000000000002</v>
      </c>
      <c r="D240" s="232">
        <v>309.23333333333335</v>
      </c>
      <c r="E240" s="232">
        <v>304.9666666666667</v>
      </c>
      <c r="F240" s="232">
        <v>297.83333333333337</v>
      </c>
      <c r="G240" s="232">
        <v>293.56666666666672</v>
      </c>
      <c r="H240" s="232">
        <v>316.36666666666667</v>
      </c>
      <c r="I240" s="232">
        <v>320.63333333333333</v>
      </c>
      <c r="J240" s="232">
        <v>327.76666666666665</v>
      </c>
      <c r="K240" s="231">
        <v>313.5</v>
      </c>
      <c r="L240" s="231">
        <v>302.10000000000002</v>
      </c>
      <c r="M240" s="231">
        <v>33.388480000000001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76.900000000000006</v>
      </c>
      <c r="D241" s="232">
        <v>76.683333333333337</v>
      </c>
      <c r="E241" s="232">
        <v>75.966666666666669</v>
      </c>
      <c r="F241" s="232">
        <v>75.033333333333331</v>
      </c>
      <c r="G241" s="232">
        <v>74.316666666666663</v>
      </c>
      <c r="H241" s="232">
        <v>77.616666666666674</v>
      </c>
      <c r="I241" s="232">
        <v>78.333333333333343</v>
      </c>
      <c r="J241" s="232">
        <v>79.26666666666668</v>
      </c>
      <c r="K241" s="231">
        <v>77.400000000000006</v>
      </c>
      <c r="L241" s="231">
        <v>75.75</v>
      </c>
      <c r="M241" s="231">
        <v>74.469880000000003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21.1</v>
      </c>
      <c r="D242" s="232">
        <v>21.283333333333335</v>
      </c>
      <c r="E242" s="232">
        <v>20.666666666666671</v>
      </c>
      <c r="F242" s="232">
        <v>20.233333333333338</v>
      </c>
      <c r="G242" s="232">
        <v>19.616666666666674</v>
      </c>
      <c r="H242" s="232">
        <v>21.716666666666669</v>
      </c>
      <c r="I242" s="232">
        <v>22.333333333333336</v>
      </c>
      <c r="J242" s="232">
        <v>22.766666666666666</v>
      </c>
      <c r="K242" s="231">
        <v>21.9</v>
      </c>
      <c r="L242" s="231">
        <v>20.85</v>
      </c>
      <c r="M242" s="231">
        <v>82.790670000000006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560.20000000000005</v>
      </c>
      <c r="D243" s="232">
        <v>567.68333333333339</v>
      </c>
      <c r="E243" s="232">
        <v>551.36666666666679</v>
      </c>
      <c r="F243" s="232">
        <v>542.53333333333342</v>
      </c>
      <c r="G243" s="232">
        <v>526.21666666666681</v>
      </c>
      <c r="H243" s="232">
        <v>576.51666666666677</v>
      </c>
      <c r="I243" s="232">
        <v>592.83333333333337</v>
      </c>
      <c r="J243" s="232">
        <v>601.66666666666674</v>
      </c>
      <c r="K243" s="231">
        <v>584</v>
      </c>
      <c r="L243" s="231">
        <v>558.85</v>
      </c>
      <c r="M243" s="231">
        <v>20.250579999999999</v>
      </c>
      <c r="N243" s="1"/>
      <c r="O243" s="1"/>
    </row>
    <row r="244" spans="1:15" ht="12.75" customHeight="1">
      <c r="A244" s="30">
        <v>234</v>
      </c>
      <c r="B244" s="217" t="s">
        <v>768</v>
      </c>
      <c r="C244" s="231">
        <v>25.5</v>
      </c>
      <c r="D244" s="232">
        <v>25.633333333333336</v>
      </c>
      <c r="E244" s="232">
        <v>25.266666666666673</v>
      </c>
      <c r="F244" s="232">
        <v>25.033333333333335</v>
      </c>
      <c r="G244" s="232">
        <v>24.666666666666671</v>
      </c>
      <c r="H244" s="232">
        <v>25.866666666666674</v>
      </c>
      <c r="I244" s="232">
        <v>26.233333333333341</v>
      </c>
      <c r="J244" s="232">
        <v>26.466666666666676</v>
      </c>
      <c r="K244" s="231">
        <v>26</v>
      </c>
      <c r="L244" s="231">
        <v>25.4</v>
      </c>
      <c r="M244" s="231">
        <v>101.79329</v>
      </c>
      <c r="N244" s="1"/>
      <c r="O244" s="1"/>
    </row>
    <row r="245" spans="1:15" ht="12.75" customHeight="1">
      <c r="A245" s="30">
        <v>235</v>
      </c>
      <c r="B245" s="217" t="s">
        <v>774</v>
      </c>
      <c r="C245" s="231">
        <v>984.45</v>
      </c>
      <c r="D245" s="232">
        <v>991.80000000000007</v>
      </c>
      <c r="E245" s="232">
        <v>974.60000000000014</v>
      </c>
      <c r="F245" s="232">
        <v>964.75000000000011</v>
      </c>
      <c r="G245" s="232">
        <v>947.55000000000018</v>
      </c>
      <c r="H245" s="232">
        <v>1001.6500000000001</v>
      </c>
      <c r="I245" s="232">
        <v>1018.8500000000001</v>
      </c>
      <c r="J245" s="232">
        <v>1028.7</v>
      </c>
      <c r="K245" s="231">
        <v>1009</v>
      </c>
      <c r="L245" s="231">
        <v>981.95</v>
      </c>
      <c r="M245" s="231">
        <v>0.44922000000000001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326.10000000000002</v>
      </c>
      <c r="D246" s="232">
        <v>328.40000000000003</v>
      </c>
      <c r="E246" s="232">
        <v>319.05000000000007</v>
      </c>
      <c r="F246" s="232">
        <v>312.00000000000006</v>
      </c>
      <c r="G246" s="232">
        <v>302.65000000000009</v>
      </c>
      <c r="H246" s="232">
        <v>335.45000000000005</v>
      </c>
      <c r="I246" s="232">
        <v>344.80000000000007</v>
      </c>
      <c r="J246" s="232">
        <v>351.85</v>
      </c>
      <c r="K246" s="231">
        <v>337.75</v>
      </c>
      <c r="L246" s="231">
        <v>321.35000000000002</v>
      </c>
      <c r="M246" s="231">
        <v>0.76254999999999995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436.45</v>
      </c>
      <c r="D247" s="232">
        <v>433.4666666666667</v>
      </c>
      <c r="E247" s="232">
        <v>429.43333333333339</v>
      </c>
      <c r="F247" s="232">
        <v>422.41666666666669</v>
      </c>
      <c r="G247" s="232">
        <v>418.38333333333338</v>
      </c>
      <c r="H247" s="232">
        <v>440.48333333333341</v>
      </c>
      <c r="I247" s="232">
        <v>444.51666666666671</v>
      </c>
      <c r="J247" s="232">
        <v>451.53333333333342</v>
      </c>
      <c r="K247" s="231">
        <v>437.5</v>
      </c>
      <c r="L247" s="231">
        <v>426.45</v>
      </c>
      <c r="M247" s="231">
        <v>12.482530000000001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143.94999999999999</v>
      </c>
      <c r="D248" s="232">
        <v>145.96666666666667</v>
      </c>
      <c r="E248" s="232">
        <v>141.48333333333335</v>
      </c>
      <c r="F248" s="232">
        <v>139.01666666666668</v>
      </c>
      <c r="G248" s="232">
        <v>134.53333333333336</v>
      </c>
      <c r="H248" s="232">
        <v>148.43333333333334</v>
      </c>
      <c r="I248" s="232">
        <v>152.91666666666663</v>
      </c>
      <c r="J248" s="232">
        <v>155.38333333333333</v>
      </c>
      <c r="K248" s="231">
        <v>150.44999999999999</v>
      </c>
      <c r="L248" s="231">
        <v>143.5</v>
      </c>
      <c r="M248" s="231">
        <v>32.417119999999997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1036.1500000000001</v>
      </c>
      <c r="D249" s="232">
        <v>1027.25</v>
      </c>
      <c r="E249" s="232">
        <v>1016.0999999999999</v>
      </c>
      <c r="F249" s="232">
        <v>996.05</v>
      </c>
      <c r="G249" s="232">
        <v>984.89999999999986</v>
      </c>
      <c r="H249" s="232">
        <v>1047.3</v>
      </c>
      <c r="I249" s="232">
        <v>1058.45</v>
      </c>
      <c r="J249" s="232">
        <v>1078.5</v>
      </c>
      <c r="K249" s="231">
        <v>1038.4000000000001</v>
      </c>
      <c r="L249" s="231">
        <v>1007.2</v>
      </c>
      <c r="M249" s="231">
        <v>43.962829999999997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13.25</v>
      </c>
      <c r="D250" s="232">
        <v>13.266666666666666</v>
      </c>
      <c r="E250" s="232">
        <v>12.833333333333332</v>
      </c>
      <c r="F250" s="232">
        <v>12.416666666666666</v>
      </c>
      <c r="G250" s="232">
        <v>11.983333333333333</v>
      </c>
      <c r="H250" s="232">
        <v>13.683333333333332</v>
      </c>
      <c r="I250" s="232">
        <v>14.116666666666665</v>
      </c>
      <c r="J250" s="232">
        <v>14.533333333333331</v>
      </c>
      <c r="K250" s="231">
        <v>13.7</v>
      </c>
      <c r="L250" s="231">
        <v>12.85</v>
      </c>
      <c r="M250" s="231">
        <v>84.203339999999997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3573.45</v>
      </c>
      <c r="D251" s="232">
        <v>3579.4500000000003</v>
      </c>
      <c r="E251" s="232">
        <v>3548.0000000000005</v>
      </c>
      <c r="F251" s="232">
        <v>3522.55</v>
      </c>
      <c r="G251" s="232">
        <v>3491.1000000000004</v>
      </c>
      <c r="H251" s="232">
        <v>3604.9000000000005</v>
      </c>
      <c r="I251" s="232">
        <v>3636.3500000000004</v>
      </c>
      <c r="J251" s="232">
        <v>3661.8000000000006</v>
      </c>
      <c r="K251" s="231">
        <v>3610.9</v>
      </c>
      <c r="L251" s="231">
        <v>3554</v>
      </c>
      <c r="M251" s="231">
        <v>3.7421099999999998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1377.6</v>
      </c>
      <c r="D252" s="232">
        <v>1383.8166666666666</v>
      </c>
      <c r="E252" s="232">
        <v>1369.6333333333332</v>
      </c>
      <c r="F252" s="232">
        <v>1361.6666666666665</v>
      </c>
      <c r="G252" s="232">
        <v>1347.4833333333331</v>
      </c>
      <c r="H252" s="232">
        <v>1391.7833333333333</v>
      </c>
      <c r="I252" s="232">
        <v>1405.9666666666667</v>
      </c>
      <c r="J252" s="232">
        <v>1413.9333333333334</v>
      </c>
      <c r="K252" s="231">
        <v>1398</v>
      </c>
      <c r="L252" s="231">
        <v>1375.85</v>
      </c>
      <c r="M252" s="231">
        <v>66.333659999999995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397</v>
      </c>
      <c r="D253" s="232">
        <v>397.3</v>
      </c>
      <c r="E253" s="232">
        <v>392.65000000000003</v>
      </c>
      <c r="F253" s="232">
        <v>388.3</v>
      </c>
      <c r="G253" s="232">
        <v>383.65000000000003</v>
      </c>
      <c r="H253" s="232">
        <v>401.65000000000003</v>
      </c>
      <c r="I253" s="232">
        <v>406.3</v>
      </c>
      <c r="J253" s="232">
        <v>410.65000000000003</v>
      </c>
      <c r="K253" s="231">
        <v>401.95</v>
      </c>
      <c r="L253" s="231">
        <v>392.95</v>
      </c>
      <c r="M253" s="231">
        <v>4.3317600000000001</v>
      </c>
      <c r="N253" s="1"/>
      <c r="O253" s="1"/>
    </row>
    <row r="254" spans="1:15" ht="12.75" customHeight="1">
      <c r="A254" s="30">
        <v>244</v>
      </c>
      <c r="B254" s="217" t="s">
        <v>131</v>
      </c>
      <c r="C254" s="231">
        <v>1825.2</v>
      </c>
      <c r="D254" s="232">
        <v>1826.45</v>
      </c>
      <c r="E254" s="232">
        <v>1809.4</v>
      </c>
      <c r="F254" s="232">
        <v>1793.6000000000001</v>
      </c>
      <c r="G254" s="232">
        <v>1776.5500000000002</v>
      </c>
      <c r="H254" s="232">
        <v>1842.25</v>
      </c>
      <c r="I254" s="232">
        <v>1859.2999999999997</v>
      </c>
      <c r="J254" s="232">
        <v>1875.1</v>
      </c>
      <c r="K254" s="231">
        <v>1843.5</v>
      </c>
      <c r="L254" s="231">
        <v>1810.65</v>
      </c>
      <c r="M254" s="231">
        <v>7.4637399999999996</v>
      </c>
      <c r="N254" s="1"/>
      <c r="O254" s="1"/>
    </row>
    <row r="255" spans="1:15" ht="12.75" customHeight="1">
      <c r="A255" s="30">
        <v>245</v>
      </c>
      <c r="B255" s="217" t="s">
        <v>261</v>
      </c>
      <c r="C255" s="231">
        <v>791.55</v>
      </c>
      <c r="D255" s="232">
        <v>788.93333333333339</v>
      </c>
      <c r="E255" s="232">
        <v>783.86666666666679</v>
      </c>
      <c r="F255" s="232">
        <v>776.18333333333339</v>
      </c>
      <c r="G255" s="232">
        <v>771.11666666666679</v>
      </c>
      <c r="H255" s="232">
        <v>796.61666666666679</v>
      </c>
      <c r="I255" s="232">
        <v>801.68333333333339</v>
      </c>
      <c r="J255" s="232">
        <v>809.36666666666679</v>
      </c>
      <c r="K255" s="231">
        <v>794</v>
      </c>
      <c r="L255" s="231">
        <v>781.25</v>
      </c>
      <c r="M255" s="231">
        <v>5.1149800000000001</v>
      </c>
      <c r="N255" s="1"/>
      <c r="O255" s="1"/>
    </row>
    <row r="256" spans="1:15" ht="12.75" customHeight="1">
      <c r="A256" s="30">
        <v>246</v>
      </c>
      <c r="B256" s="217" t="s">
        <v>391</v>
      </c>
      <c r="C256" s="231">
        <v>1960.2</v>
      </c>
      <c r="D256" s="232">
        <v>1954.8999999999999</v>
      </c>
      <c r="E256" s="232">
        <v>1943.8499999999997</v>
      </c>
      <c r="F256" s="232">
        <v>1927.4999999999998</v>
      </c>
      <c r="G256" s="232">
        <v>1916.4499999999996</v>
      </c>
      <c r="H256" s="232">
        <v>1971.2499999999998</v>
      </c>
      <c r="I256" s="232">
        <v>1982.3</v>
      </c>
      <c r="J256" s="232">
        <v>1998.6499999999999</v>
      </c>
      <c r="K256" s="231">
        <v>1965.95</v>
      </c>
      <c r="L256" s="231">
        <v>1938.55</v>
      </c>
      <c r="M256" s="231">
        <v>0.21956999999999999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2844.85</v>
      </c>
      <c r="D257" s="232">
        <v>2845.2833333333328</v>
      </c>
      <c r="E257" s="232">
        <v>2824.7666666666655</v>
      </c>
      <c r="F257" s="232">
        <v>2804.6833333333325</v>
      </c>
      <c r="G257" s="232">
        <v>2784.1666666666652</v>
      </c>
      <c r="H257" s="232">
        <v>2865.3666666666659</v>
      </c>
      <c r="I257" s="232">
        <v>2885.8833333333332</v>
      </c>
      <c r="J257" s="232">
        <v>2905.9666666666662</v>
      </c>
      <c r="K257" s="231">
        <v>2865.8</v>
      </c>
      <c r="L257" s="231">
        <v>2825.2</v>
      </c>
      <c r="M257" s="231">
        <v>1.0324899999999999</v>
      </c>
      <c r="N257" s="1"/>
      <c r="O257" s="1"/>
    </row>
    <row r="258" spans="1:15" ht="12.75" customHeight="1">
      <c r="A258" s="30">
        <v>248</v>
      </c>
      <c r="B258" s="217" t="s">
        <v>852</v>
      </c>
      <c r="C258" s="231">
        <v>628</v>
      </c>
      <c r="D258" s="232">
        <v>628.43333333333328</v>
      </c>
      <c r="E258" s="232">
        <v>614.56666666666661</v>
      </c>
      <c r="F258" s="232">
        <v>601.13333333333333</v>
      </c>
      <c r="G258" s="232">
        <v>587.26666666666665</v>
      </c>
      <c r="H258" s="232">
        <v>641.86666666666656</v>
      </c>
      <c r="I258" s="232">
        <v>655.73333333333312</v>
      </c>
      <c r="J258" s="232">
        <v>669.16666666666652</v>
      </c>
      <c r="K258" s="231">
        <v>642.29999999999995</v>
      </c>
      <c r="L258" s="231">
        <v>615</v>
      </c>
      <c r="M258" s="231">
        <v>3.4033699999999998</v>
      </c>
      <c r="N258" s="1"/>
      <c r="O258" s="1"/>
    </row>
    <row r="259" spans="1:15" ht="12.75" customHeight="1">
      <c r="A259" s="30">
        <v>249</v>
      </c>
      <c r="B259" s="217" t="s">
        <v>393</v>
      </c>
      <c r="C259" s="231">
        <v>729.4</v>
      </c>
      <c r="D259" s="232">
        <v>723.1</v>
      </c>
      <c r="E259" s="232">
        <v>711.45</v>
      </c>
      <c r="F259" s="232">
        <v>693.5</v>
      </c>
      <c r="G259" s="232">
        <v>681.85</v>
      </c>
      <c r="H259" s="232">
        <v>741.05000000000007</v>
      </c>
      <c r="I259" s="232">
        <v>752.69999999999993</v>
      </c>
      <c r="J259" s="232">
        <v>770.65000000000009</v>
      </c>
      <c r="K259" s="231">
        <v>734.75</v>
      </c>
      <c r="L259" s="231">
        <v>705.15</v>
      </c>
      <c r="M259" s="231">
        <v>4.4284999999999997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356.35</v>
      </c>
      <c r="D260" s="232">
        <v>359.16666666666669</v>
      </c>
      <c r="E260" s="232">
        <v>349.33333333333337</v>
      </c>
      <c r="F260" s="232">
        <v>342.31666666666666</v>
      </c>
      <c r="G260" s="232">
        <v>332.48333333333335</v>
      </c>
      <c r="H260" s="232">
        <v>366.18333333333339</v>
      </c>
      <c r="I260" s="232">
        <v>376.01666666666677</v>
      </c>
      <c r="J260" s="232">
        <v>383.03333333333342</v>
      </c>
      <c r="K260" s="231">
        <v>369</v>
      </c>
      <c r="L260" s="231">
        <v>352.15</v>
      </c>
      <c r="M260" s="231">
        <v>3.7760600000000002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58.55</v>
      </c>
      <c r="D261" s="232">
        <v>59.116666666666667</v>
      </c>
      <c r="E261" s="232">
        <v>57.733333333333334</v>
      </c>
      <c r="F261" s="232">
        <v>56.916666666666664</v>
      </c>
      <c r="G261" s="232">
        <v>55.533333333333331</v>
      </c>
      <c r="H261" s="232">
        <v>59.933333333333337</v>
      </c>
      <c r="I261" s="232">
        <v>61.316666666666677</v>
      </c>
      <c r="J261" s="232">
        <v>62.13333333333334</v>
      </c>
      <c r="K261" s="231">
        <v>60.5</v>
      </c>
      <c r="L261" s="231">
        <v>58.3</v>
      </c>
      <c r="M261" s="231">
        <v>10.991580000000001</v>
      </c>
      <c r="N261" s="1"/>
      <c r="O261" s="1"/>
    </row>
    <row r="262" spans="1:15" ht="12.75" customHeight="1">
      <c r="A262" s="30">
        <v>252</v>
      </c>
      <c r="B262" s="217" t="s">
        <v>262</v>
      </c>
      <c r="C262" s="231">
        <v>222.3</v>
      </c>
      <c r="D262" s="232">
        <v>224.6</v>
      </c>
      <c r="E262" s="232">
        <v>218.7</v>
      </c>
      <c r="F262" s="232">
        <v>215.1</v>
      </c>
      <c r="G262" s="232">
        <v>209.2</v>
      </c>
      <c r="H262" s="232">
        <v>228.2</v>
      </c>
      <c r="I262" s="232">
        <v>234.10000000000002</v>
      </c>
      <c r="J262" s="232">
        <v>237.7</v>
      </c>
      <c r="K262" s="231">
        <v>230.5</v>
      </c>
      <c r="L262" s="231">
        <v>221</v>
      </c>
      <c r="M262" s="231">
        <v>16.415420000000001</v>
      </c>
      <c r="N262" s="1"/>
      <c r="O262" s="1"/>
    </row>
    <row r="263" spans="1:15" ht="12.75" customHeight="1">
      <c r="A263" s="30">
        <v>253</v>
      </c>
      <c r="B263" s="217" t="s">
        <v>139</v>
      </c>
      <c r="C263" s="231">
        <v>660</v>
      </c>
      <c r="D263" s="232">
        <v>659.63333333333333</v>
      </c>
      <c r="E263" s="232">
        <v>656.31666666666661</v>
      </c>
      <c r="F263" s="232">
        <v>652.63333333333333</v>
      </c>
      <c r="G263" s="232">
        <v>649.31666666666661</v>
      </c>
      <c r="H263" s="232">
        <v>663.31666666666661</v>
      </c>
      <c r="I263" s="232">
        <v>666.63333333333344</v>
      </c>
      <c r="J263" s="232">
        <v>670.31666666666661</v>
      </c>
      <c r="K263" s="231">
        <v>662.95</v>
      </c>
      <c r="L263" s="231">
        <v>655.95</v>
      </c>
      <c r="M263" s="231">
        <v>11.906000000000001</v>
      </c>
      <c r="N263" s="1"/>
      <c r="O263" s="1"/>
    </row>
    <row r="264" spans="1:15" ht="12.75" customHeight="1">
      <c r="A264" s="30">
        <v>254</v>
      </c>
      <c r="B264" s="217" t="s">
        <v>396</v>
      </c>
      <c r="C264" s="231">
        <v>94.7</v>
      </c>
      <c r="D264" s="232">
        <v>95.133333333333326</v>
      </c>
      <c r="E264" s="232">
        <v>93.966666666666654</v>
      </c>
      <c r="F264" s="232">
        <v>93.233333333333334</v>
      </c>
      <c r="G264" s="232">
        <v>92.066666666666663</v>
      </c>
      <c r="H264" s="232">
        <v>95.866666666666646</v>
      </c>
      <c r="I264" s="232">
        <v>97.033333333333331</v>
      </c>
      <c r="J264" s="232">
        <v>97.766666666666637</v>
      </c>
      <c r="K264" s="231">
        <v>96.3</v>
      </c>
      <c r="L264" s="231">
        <v>94.4</v>
      </c>
      <c r="M264" s="231">
        <v>3.6023100000000001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279.95</v>
      </c>
      <c r="D265" s="232">
        <v>280.55</v>
      </c>
      <c r="E265" s="232">
        <v>269.90000000000003</v>
      </c>
      <c r="F265" s="232">
        <v>259.85000000000002</v>
      </c>
      <c r="G265" s="232">
        <v>249.20000000000005</v>
      </c>
      <c r="H265" s="232">
        <v>290.60000000000002</v>
      </c>
      <c r="I265" s="232">
        <v>301.25</v>
      </c>
      <c r="J265" s="232">
        <v>311.3</v>
      </c>
      <c r="K265" s="231">
        <v>291.2</v>
      </c>
      <c r="L265" s="231">
        <v>270.5</v>
      </c>
      <c r="M265" s="231">
        <v>7.0925900000000004</v>
      </c>
      <c r="N265" s="1"/>
      <c r="O265" s="1"/>
    </row>
    <row r="266" spans="1:15" ht="12.75" customHeight="1">
      <c r="A266" s="30">
        <v>256</v>
      </c>
      <c r="B266" s="217" t="s">
        <v>138</v>
      </c>
      <c r="C266" s="231">
        <v>537.54999999999995</v>
      </c>
      <c r="D266" s="232">
        <v>539.33333333333337</v>
      </c>
      <c r="E266" s="232">
        <v>534.06666666666672</v>
      </c>
      <c r="F266" s="232">
        <v>530.58333333333337</v>
      </c>
      <c r="G266" s="232">
        <v>525.31666666666672</v>
      </c>
      <c r="H266" s="232">
        <v>542.81666666666672</v>
      </c>
      <c r="I266" s="232">
        <v>548.08333333333337</v>
      </c>
      <c r="J266" s="232">
        <v>551.56666666666672</v>
      </c>
      <c r="K266" s="231">
        <v>544.6</v>
      </c>
      <c r="L266" s="231">
        <v>535.85</v>
      </c>
      <c r="M266" s="231">
        <v>13.555580000000001</v>
      </c>
      <c r="N266" s="1"/>
      <c r="O266" s="1"/>
    </row>
    <row r="267" spans="1:15" ht="12.75" customHeight="1">
      <c r="A267" s="30">
        <v>257</v>
      </c>
      <c r="B267" s="217" t="s">
        <v>140</v>
      </c>
      <c r="C267" s="231">
        <v>431</v>
      </c>
      <c r="D267" s="232">
        <v>433.65000000000003</v>
      </c>
      <c r="E267" s="232">
        <v>426.35000000000008</v>
      </c>
      <c r="F267" s="232">
        <v>421.70000000000005</v>
      </c>
      <c r="G267" s="232">
        <v>414.40000000000009</v>
      </c>
      <c r="H267" s="232">
        <v>438.30000000000007</v>
      </c>
      <c r="I267" s="232">
        <v>445.6</v>
      </c>
      <c r="J267" s="232">
        <v>450.25000000000006</v>
      </c>
      <c r="K267" s="231">
        <v>440.95</v>
      </c>
      <c r="L267" s="231">
        <v>429</v>
      </c>
      <c r="M267" s="231">
        <v>15.58503</v>
      </c>
      <c r="N267" s="1"/>
      <c r="O267" s="1"/>
    </row>
    <row r="268" spans="1:15" ht="12.75" customHeight="1">
      <c r="A268" s="30">
        <v>258</v>
      </c>
      <c r="B268" s="217" t="s">
        <v>775</v>
      </c>
      <c r="C268" s="231">
        <v>358.5</v>
      </c>
      <c r="D268" s="232">
        <v>362.43333333333334</v>
      </c>
      <c r="E268" s="232">
        <v>352.06666666666666</v>
      </c>
      <c r="F268" s="232">
        <v>345.63333333333333</v>
      </c>
      <c r="G268" s="232">
        <v>335.26666666666665</v>
      </c>
      <c r="H268" s="232">
        <v>368.86666666666667</v>
      </c>
      <c r="I268" s="232">
        <v>379.23333333333335</v>
      </c>
      <c r="J268" s="232">
        <v>385.66666666666669</v>
      </c>
      <c r="K268" s="231">
        <v>372.8</v>
      </c>
      <c r="L268" s="231">
        <v>356</v>
      </c>
      <c r="M268" s="231">
        <v>7.3939000000000004</v>
      </c>
      <c r="N268" s="1"/>
      <c r="O268" s="1"/>
    </row>
    <row r="269" spans="1:15" ht="12.75" customHeight="1">
      <c r="A269" s="30">
        <v>259</v>
      </c>
      <c r="B269" s="217" t="s">
        <v>776</v>
      </c>
      <c r="C269" s="231">
        <v>271.85000000000002</v>
      </c>
      <c r="D269" s="232">
        <v>274.93333333333334</v>
      </c>
      <c r="E269" s="232">
        <v>266.86666666666667</v>
      </c>
      <c r="F269" s="232">
        <v>261.88333333333333</v>
      </c>
      <c r="G269" s="232">
        <v>253.81666666666666</v>
      </c>
      <c r="H269" s="232">
        <v>279.91666666666669</v>
      </c>
      <c r="I269" s="232">
        <v>287.98333333333341</v>
      </c>
      <c r="J269" s="232">
        <v>292.9666666666667</v>
      </c>
      <c r="K269" s="231">
        <v>283</v>
      </c>
      <c r="L269" s="231">
        <v>269.95</v>
      </c>
      <c r="M269" s="231">
        <v>2.3321299999999998</v>
      </c>
      <c r="N269" s="1"/>
      <c r="O269" s="1"/>
    </row>
    <row r="270" spans="1:15" ht="12.75" customHeight="1">
      <c r="A270" s="30">
        <v>260</v>
      </c>
      <c r="B270" s="217" t="s">
        <v>398</v>
      </c>
      <c r="C270" s="231">
        <v>581.1</v>
      </c>
      <c r="D270" s="232">
        <v>579.2833333333333</v>
      </c>
      <c r="E270" s="232">
        <v>573.81666666666661</v>
      </c>
      <c r="F270" s="232">
        <v>566.5333333333333</v>
      </c>
      <c r="G270" s="232">
        <v>561.06666666666661</v>
      </c>
      <c r="H270" s="232">
        <v>586.56666666666661</v>
      </c>
      <c r="I270" s="232">
        <v>592.0333333333333</v>
      </c>
      <c r="J270" s="232">
        <v>599.31666666666661</v>
      </c>
      <c r="K270" s="231">
        <v>584.75</v>
      </c>
      <c r="L270" s="231">
        <v>572</v>
      </c>
      <c r="M270" s="231">
        <v>1.39964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184.5</v>
      </c>
      <c r="D271" s="232">
        <v>183.81666666666669</v>
      </c>
      <c r="E271" s="232">
        <v>181.13333333333338</v>
      </c>
      <c r="F271" s="232">
        <v>177.76666666666668</v>
      </c>
      <c r="G271" s="232">
        <v>175.08333333333337</v>
      </c>
      <c r="H271" s="232">
        <v>187.18333333333339</v>
      </c>
      <c r="I271" s="232">
        <v>189.86666666666673</v>
      </c>
      <c r="J271" s="232">
        <v>193.23333333333341</v>
      </c>
      <c r="K271" s="231">
        <v>186.5</v>
      </c>
      <c r="L271" s="231">
        <v>180.45</v>
      </c>
      <c r="M271" s="231">
        <v>1.36622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549.5</v>
      </c>
      <c r="D272" s="232">
        <v>547.88333333333333</v>
      </c>
      <c r="E272" s="232">
        <v>537.4666666666667</v>
      </c>
      <c r="F272" s="232">
        <v>525.43333333333339</v>
      </c>
      <c r="G272" s="232">
        <v>515.01666666666677</v>
      </c>
      <c r="H272" s="232">
        <v>559.91666666666663</v>
      </c>
      <c r="I272" s="232">
        <v>570.33333333333337</v>
      </c>
      <c r="J272" s="232">
        <v>582.36666666666656</v>
      </c>
      <c r="K272" s="231">
        <v>558.29999999999995</v>
      </c>
      <c r="L272" s="231">
        <v>535.85</v>
      </c>
      <c r="M272" s="231">
        <v>1.6817800000000001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1661.55</v>
      </c>
      <c r="D273" s="232">
        <v>1667.2833333333335</v>
      </c>
      <c r="E273" s="232">
        <v>1642.2666666666671</v>
      </c>
      <c r="F273" s="232">
        <v>1622.9833333333336</v>
      </c>
      <c r="G273" s="232">
        <v>1597.9666666666672</v>
      </c>
      <c r="H273" s="232">
        <v>1686.5666666666671</v>
      </c>
      <c r="I273" s="232">
        <v>1711.5833333333335</v>
      </c>
      <c r="J273" s="232">
        <v>1730.866666666667</v>
      </c>
      <c r="K273" s="231">
        <v>1692.3</v>
      </c>
      <c r="L273" s="231">
        <v>1648</v>
      </c>
      <c r="M273" s="231">
        <v>0.69701000000000002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246.85</v>
      </c>
      <c r="D274" s="232">
        <v>247.65</v>
      </c>
      <c r="E274" s="232">
        <v>244.25</v>
      </c>
      <c r="F274" s="232">
        <v>241.65</v>
      </c>
      <c r="G274" s="232">
        <v>238.25</v>
      </c>
      <c r="H274" s="232">
        <v>250.25</v>
      </c>
      <c r="I274" s="232">
        <v>253.65000000000003</v>
      </c>
      <c r="J274" s="232">
        <v>256.25</v>
      </c>
      <c r="K274" s="231">
        <v>251.05</v>
      </c>
      <c r="L274" s="231">
        <v>245.05</v>
      </c>
      <c r="M274" s="231">
        <v>2.2107199999999998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888.95</v>
      </c>
      <c r="D275" s="232">
        <v>889.61666666666667</v>
      </c>
      <c r="E275" s="232">
        <v>874.48333333333335</v>
      </c>
      <c r="F275" s="232">
        <v>860.01666666666665</v>
      </c>
      <c r="G275" s="232">
        <v>844.88333333333333</v>
      </c>
      <c r="H275" s="232">
        <v>904.08333333333337</v>
      </c>
      <c r="I275" s="232">
        <v>919.21666666666681</v>
      </c>
      <c r="J275" s="232">
        <v>933.68333333333339</v>
      </c>
      <c r="K275" s="231">
        <v>904.75</v>
      </c>
      <c r="L275" s="231">
        <v>875.15</v>
      </c>
      <c r="M275" s="231">
        <v>18.38926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334.3</v>
      </c>
      <c r="D276" s="232">
        <v>329.93333333333334</v>
      </c>
      <c r="E276" s="232">
        <v>323.86666666666667</v>
      </c>
      <c r="F276" s="232">
        <v>313.43333333333334</v>
      </c>
      <c r="G276" s="232">
        <v>307.36666666666667</v>
      </c>
      <c r="H276" s="232">
        <v>340.36666666666667</v>
      </c>
      <c r="I276" s="232">
        <v>346.43333333333339</v>
      </c>
      <c r="J276" s="232">
        <v>356.86666666666667</v>
      </c>
      <c r="K276" s="231">
        <v>336</v>
      </c>
      <c r="L276" s="231">
        <v>319.5</v>
      </c>
      <c r="M276" s="231">
        <v>4.5838999999999999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1024.8</v>
      </c>
      <c r="D277" s="232">
        <v>1020.9166666666666</v>
      </c>
      <c r="E277" s="232">
        <v>1014.3833333333332</v>
      </c>
      <c r="F277" s="232">
        <v>1003.9666666666666</v>
      </c>
      <c r="G277" s="232">
        <v>997.43333333333317</v>
      </c>
      <c r="H277" s="232">
        <v>1031.3333333333333</v>
      </c>
      <c r="I277" s="232">
        <v>1037.8666666666668</v>
      </c>
      <c r="J277" s="232">
        <v>1048.2833333333333</v>
      </c>
      <c r="K277" s="231">
        <v>1027.45</v>
      </c>
      <c r="L277" s="231">
        <v>1010.5</v>
      </c>
      <c r="M277" s="231">
        <v>1.34873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539.5</v>
      </c>
      <c r="D278" s="232">
        <v>544.86666666666667</v>
      </c>
      <c r="E278" s="232">
        <v>532.63333333333333</v>
      </c>
      <c r="F278" s="232">
        <v>525.76666666666665</v>
      </c>
      <c r="G278" s="232">
        <v>513.5333333333333</v>
      </c>
      <c r="H278" s="232">
        <v>551.73333333333335</v>
      </c>
      <c r="I278" s="232">
        <v>563.9666666666667</v>
      </c>
      <c r="J278" s="232">
        <v>570.83333333333337</v>
      </c>
      <c r="K278" s="231">
        <v>557.1</v>
      </c>
      <c r="L278" s="231">
        <v>538</v>
      </c>
      <c r="M278" s="231">
        <v>1.98438</v>
      </c>
      <c r="N278" s="1"/>
      <c r="O278" s="1"/>
    </row>
    <row r="279" spans="1:15" ht="12.75" customHeight="1">
      <c r="A279" s="30">
        <v>269</v>
      </c>
      <c r="B279" s="217" t="s">
        <v>777</v>
      </c>
      <c r="C279" s="231">
        <v>107.15</v>
      </c>
      <c r="D279" s="232">
        <v>108.25</v>
      </c>
      <c r="E279" s="232">
        <v>104.5</v>
      </c>
      <c r="F279" s="232">
        <v>101.85</v>
      </c>
      <c r="G279" s="232">
        <v>98.1</v>
      </c>
      <c r="H279" s="232">
        <v>110.9</v>
      </c>
      <c r="I279" s="232">
        <v>114.65</v>
      </c>
      <c r="J279" s="232">
        <v>117.30000000000001</v>
      </c>
      <c r="K279" s="231">
        <v>112</v>
      </c>
      <c r="L279" s="231">
        <v>105.6</v>
      </c>
      <c r="M279" s="231">
        <v>473.41343999999998</v>
      </c>
      <c r="N279" s="1"/>
      <c r="O279" s="1"/>
    </row>
    <row r="280" spans="1:15" ht="12.75" customHeight="1">
      <c r="A280" s="30">
        <v>270</v>
      </c>
      <c r="B280" s="217" t="s">
        <v>407</v>
      </c>
      <c r="C280" s="231">
        <v>385.75</v>
      </c>
      <c r="D280" s="232">
        <v>383.81666666666661</v>
      </c>
      <c r="E280" s="232">
        <v>379.8333333333332</v>
      </c>
      <c r="F280" s="232">
        <v>373.91666666666657</v>
      </c>
      <c r="G280" s="232">
        <v>369.93333333333317</v>
      </c>
      <c r="H280" s="232">
        <v>389.73333333333323</v>
      </c>
      <c r="I280" s="232">
        <v>393.71666666666658</v>
      </c>
      <c r="J280" s="232">
        <v>399.63333333333327</v>
      </c>
      <c r="K280" s="231">
        <v>387.8</v>
      </c>
      <c r="L280" s="231">
        <v>377.9</v>
      </c>
      <c r="M280" s="231">
        <v>1.0740700000000001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98.1</v>
      </c>
      <c r="D281" s="232">
        <v>97.716666666666654</v>
      </c>
      <c r="E281" s="232">
        <v>96.933333333333309</v>
      </c>
      <c r="F281" s="232">
        <v>95.766666666666652</v>
      </c>
      <c r="G281" s="232">
        <v>94.983333333333306</v>
      </c>
      <c r="H281" s="232">
        <v>98.883333333333312</v>
      </c>
      <c r="I281" s="232">
        <v>99.666666666666643</v>
      </c>
      <c r="J281" s="232">
        <v>100.83333333333331</v>
      </c>
      <c r="K281" s="231">
        <v>98.5</v>
      </c>
      <c r="L281" s="231">
        <v>96.55</v>
      </c>
      <c r="M281" s="231">
        <v>17.0593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452.25</v>
      </c>
      <c r="D282" s="232">
        <v>453.33333333333331</v>
      </c>
      <c r="E282" s="232">
        <v>448.91666666666663</v>
      </c>
      <c r="F282" s="232">
        <v>445.58333333333331</v>
      </c>
      <c r="G282" s="232">
        <v>441.16666666666663</v>
      </c>
      <c r="H282" s="232">
        <v>456.66666666666663</v>
      </c>
      <c r="I282" s="232">
        <v>461.08333333333326</v>
      </c>
      <c r="J282" s="232">
        <v>464.41666666666663</v>
      </c>
      <c r="K282" s="231">
        <v>457.75</v>
      </c>
      <c r="L282" s="231">
        <v>450</v>
      </c>
      <c r="M282" s="231">
        <v>2.2108300000000001</v>
      </c>
      <c r="N282" s="1"/>
      <c r="O282" s="1"/>
    </row>
    <row r="283" spans="1:15" ht="12.75" customHeight="1">
      <c r="A283" s="30">
        <v>273</v>
      </c>
      <c r="B283" s="217" t="s">
        <v>141</v>
      </c>
      <c r="C283" s="231">
        <v>1698.9</v>
      </c>
      <c r="D283" s="232">
        <v>1698.05</v>
      </c>
      <c r="E283" s="232">
        <v>1686.3</v>
      </c>
      <c r="F283" s="232">
        <v>1673.7</v>
      </c>
      <c r="G283" s="232">
        <v>1661.95</v>
      </c>
      <c r="H283" s="232">
        <v>1710.6499999999999</v>
      </c>
      <c r="I283" s="232">
        <v>1722.3999999999999</v>
      </c>
      <c r="J283" s="232">
        <v>1734.9999999999998</v>
      </c>
      <c r="K283" s="231">
        <v>1709.8</v>
      </c>
      <c r="L283" s="231">
        <v>1685.45</v>
      </c>
      <c r="M283" s="231">
        <v>23.716519999999999</v>
      </c>
      <c r="N283" s="1"/>
      <c r="O283" s="1"/>
    </row>
    <row r="284" spans="1:15" ht="12.75" customHeight="1">
      <c r="A284" s="30">
        <v>274</v>
      </c>
      <c r="B284" s="217" t="s">
        <v>762</v>
      </c>
      <c r="C284" s="231">
        <v>1350.5</v>
      </c>
      <c r="D284" s="232">
        <v>1349.8166666666666</v>
      </c>
      <c r="E284" s="232">
        <v>1334.8833333333332</v>
      </c>
      <c r="F284" s="232">
        <v>1319.2666666666667</v>
      </c>
      <c r="G284" s="232">
        <v>1304.3333333333333</v>
      </c>
      <c r="H284" s="232">
        <v>1365.4333333333332</v>
      </c>
      <c r="I284" s="232">
        <v>1380.3666666666666</v>
      </c>
      <c r="J284" s="232">
        <v>1395.9833333333331</v>
      </c>
      <c r="K284" s="231">
        <v>1364.75</v>
      </c>
      <c r="L284" s="231">
        <v>1334.2</v>
      </c>
      <c r="M284" s="231">
        <v>0.3911</v>
      </c>
      <c r="N284" s="1"/>
      <c r="O284" s="1"/>
    </row>
    <row r="285" spans="1:15" ht="12.75" customHeight="1">
      <c r="A285" s="30">
        <v>275</v>
      </c>
      <c r="B285" s="217" t="s">
        <v>142</v>
      </c>
      <c r="C285" s="231">
        <v>79.650000000000006</v>
      </c>
      <c r="D285" s="232">
        <v>80</v>
      </c>
      <c r="E285" s="232">
        <v>78.599999999999994</v>
      </c>
      <c r="F285" s="232">
        <v>77.55</v>
      </c>
      <c r="G285" s="232">
        <v>76.149999999999991</v>
      </c>
      <c r="H285" s="232">
        <v>81.05</v>
      </c>
      <c r="I285" s="232">
        <v>82.45</v>
      </c>
      <c r="J285" s="232">
        <v>83.5</v>
      </c>
      <c r="K285" s="231">
        <v>81.400000000000006</v>
      </c>
      <c r="L285" s="231">
        <v>78.95</v>
      </c>
      <c r="M285" s="231">
        <v>43.578850000000003</v>
      </c>
      <c r="N285" s="1"/>
      <c r="O285" s="1"/>
    </row>
    <row r="286" spans="1:15" ht="12.75" customHeight="1">
      <c r="A286" s="30">
        <v>276</v>
      </c>
      <c r="B286" s="217" t="s">
        <v>146</v>
      </c>
      <c r="C286" s="231">
        <v>3309.95</v>
      </c>
      <c r="D286" s="232">
        <v>3333.9666666666667</v>
      </c>
      <c r="E286" s="232">
        <v>3277.9833333333336</v>
      </c>
      <c r="F286" s="232">
        <v>3246.0166666666669</v>
      </c>
      <c r="G286" s="232">
        <v>3190.0333333333338</v>
      </c>
      <c r="H286" s="232">
        <v>3365.9333333333334</v>
      </c>
      <c r="I286" s="232">
        <v>3421.9166666666661</v>
      </c>
      <c r="J286" s="232">
        <v>3453.8833333333332</v>
      </c>
      <c r="K286" s="231">
        <v>3389.95</v>
      </c>
      <c r="L286" s="231">
        <v>3302</v>
      </c>
      <c r="M286" s="231">
        <v>2.4923299999999999</v>
      </c>
      <c r="N286" s="1"/>
      <c r="O286" s="1"/>
    </row>
    <row r="287" spans="1:15" ht="12.75" customHeight="1">
      <c r="A287" s="30">
        <v>277</v>
      </c>
      <c r="B287" s="217" t="s">
        <v>144</v>
      </c>
      <c r="C287" s="231">
        <v>318.64999999999998</v>
      </c>
      <c r="D287" s="232">
        <v>319.11666666666667</v>
      </c>
      <c r="E287" s="232">
        <v>314.63333333333333</v>
      </c>
      <c r="F287" s="232">
        <v>310.61666666666667</v>
      </c>
      <c r="G287" s="232">
        <v>306.13333333333333</v>
      </c>
      <c r="H287" s="232">
        <v>323.13333333333333</v>
      </c>
      <c r="I287" s="232">
        <v>327.61666666666667</v>
      </c>
      <c r="J287" s="232">
        <v>331.63333333333333</v>
      </c>
      <c r="K287" s="231">
        <v>323.60000000000002</v>
      </c>
      <c r="L287" s="231">
        <v>315.10000000000002</v>
      </c>
      <c r="M287" s="231">
        <v>14.519019999999999</v>
      </c>
      <c r="N287" s="1"/>
      <c r="O287" s="1"/>
    </row>
    <row r="288" spans="1:15" ht="12.75" customHeight="1">
      <c r="A288" s="30">
        <v>278</v>
      </c>
      <c r="B288" s="217" t="s">
        <v>865</v>
      </c>
      <c r="C288" s="231">
        <v>4554.8999999999996</v>
      </c>
      <c r="D288" s="232">
        <v>4561.1499999999996</v>
      </c>
      <c r="E288" s="232">
        <v>4509.8499999999995</v>
      </c>
      <c r="F288" s="232">
        <v>4464.8</v>
      </c>
      <c r="G288" s="232">
        <v>4413.5</v>
      </c>
      <c r="H288" s="232">
        <v>4606.1999999999989</v>
      </c>
      <c r="I288" s="232">
        <v>4657.4999999999982</v>
      </c>
      <c r="J288" s="232">
        <v>4702.5499999999984</v>
      </c>
      <c r="K288" s="231">
        <v>4612.45</v>
      </c>
      <c r="L288" s="231">
        <v>4516.1000000000004</v>
      </c>
      <c r="M288" s="231">
        <v>3.1337600000000001</v>
      </c>
      <c r="N288" s="1"/>
      <c r="O288" s="1"/>
    </row>
    <row r="289" spans="1:15" ht="12.75" customHeight="1">
      <c r="A289" s="30">
        <v>279</v>
      </c>
      <c r="B289" s="217" t="s">
        <v>410</v>
      </c>
      <c r="C289" s="231">
        <v>9962.6</v>
      </c>
      <c r="D289" s="232">
        <v>9988.9666666666672</v>
      </c>
      <c r="E289" s="232">
        <v>9873.7833333333347</v>
      </c>
      <c r="F289" s="232">
        <v>9784.9666666666672</v>
      </c>
      <c r="G289" s="232">
        <v>9669.7833333333347</v>
      </c>
      <c r="H289" s="232">
        <v>10077.783333333335</v>
      </c>
      <c r="I289" s="232">
        <v>10192.966666666669</v>
      </c>
      <c r="J289" s="232">
        <v>10281.783333333335</v>
      </c>
      <c r="K289" s="231">
        <v>10104.15</v>
      </c>
      <c r="L289" s="231">
        <v>9900.15</v>
      </c>
      <c r="M289" s="231">
        <v>2.7099999999999999E-2</v>
      </c>
      <c r="N289" s="1"/>
      <c r="O289" s="1"/>
    </row>
    <row r="290" spans="1:15" ht="12.75" customHeight="1">
      <c r="A290" s="30">
        <v>280</v>
      </c>
      <c r="B290" s="217" t="s">
        <v>145</v>
      </c>
      <c r="C290" s="231">
        <v>2133.6</v>
      </c>
      <c r="D290" s="232">
        <v>2141.9499999999998</v>
      </c>
      <c r="E290" s="232">
        <v>2114.0999999999995</v>
      </c>
      <c r="F290" s="232">
        <v>2094.5999999999995</v>
      </c>
      <c r="G290" s="232">
        <v>2066.7499999999991</v>
      </c>
      <c r="H290" s="232">
        <v>2161.4499999999998</v>
      </c>
      <c r="I290" s="232">
        <v>2189.3000000000002</v>
      </c>
      <c r="J290" s="232">
        <v>2208.8000000000002</v>
      </c>
      <c r="K290" s="231">
        <v>2169.8000000000002</v>
      </c>
      <c r="L290" s="231">
        <v>2122.4499999999998</v>
      </c>
      <c r="M290" s="231">
        <v>16.27243</v>
      </c>
      <c r="N290" s="1"/>
      <c r="O290" s="1"/>
    </row>
    <row r="291" spans="1:15" ht="12.75" customHeight="1">
      <c r="A291" s="30">
        <v>281</v>
      </c>
      <c r="B291" s="217" t="s">
        <v>818</v>
      </c>
      <c r="C291" s="231">
        <v>315.60000000000002</v>
      </c>
      <c r="D291" s="232">
        <v>316.40000000000003</v>
      </c>
      <c r="E291" s="232">
        <v>309.65000000000009</v>
      </c>
      <c r="F291" s="232">
        <v>303.70000000000005</v>
      </c>
      <c r="G291" s="232">
        <v>296.9500000000001</v>
      </c>
      <c r="H291" s="232">
        <v>322.35000000000008</v>
      </c>
      <c r="I291" s="232">
        <v>329.09999999999997</v>
      </c>
      <c r="J291" s="232">
        <v>335.05000000000007</v>
      </c>
      <c r="K291" s="231">
        <v>323.14999999999998</v>
      </c>
      <c r="L291" s="231">
        <v>310.45</v>
      </c>
      <c r="M291" s="231">
        <v>5.1957100000000001</v>
      </c>
      <c r="N291" s="1"/>
      <c r="O291" s="1"/>
    </row>
    <row r="292" spans="1:15" ht="12.75" customHeight="1">
      <c r="A292" s="30">
        <v>282</v>
      </c>
      <c r="B292" s="217" t="s">
        <v>263</v>
      </c>
      <c r="C292" s="231">
        <v>289.75</v>
      </c>
      <c r="D292" s="232">
        <v>292.45</v>
      </c>
      <c r="E292" s="232">
        <v>286.09999999999997</v>
      </c>
      <c r="F292" s="232">
        <v>282.45</v>
      </c>
      <c r="G292" s="232">
        <v>276.09999999999997</v>
      </c>
      <c r="H292" s="232">
        <v>296.09999999999997</v>
      </c>
      <c r="I292" s="232">
        <v>302.45</v>
      </c>
      <c r="J292" s="232">
        <v>306.09999999999997</v>
      </c>
      <c r="K292" s="231">
        <v>298.8</v>
      </c>
      <c r="L292" s="231">
        <v>288.8</v>
      </c>
      <c r="M292" s="231">
        <v>15.057399999999999</v>
      </c>
      <c r="N292" s="1"/>
      <c r="O292" s="1"/>
    </row>
    <row r="293" spans="1:15" ht="12.75" customHeight="1">
      <c r="A293" s="30">
        <v>283</v>
      </c>
      <c r="B293" s="217" t="s">
        <v>779</v>
      </c>
      <c r="C293" s="231">
        <v>224.3</v>
      </c>
      <c r="D293" s="232">
        <v>228.13333333333333</v>
      </c>
      <c r="E293" s="232">
        <v>219.56666666666666</v>
      </c>
      <c r="F293" s="232">
        <v>214.83333333333334</v>
      </c>
      <c r="G293" s="232">
        <v>206.26666666666668</v>
      </c>
      <c r="H293" s="232">
        <v>232.86666666666665</v>
      </c>
      <c r="I293" s="232">
        <v>241.43333333333331</v>
      </c>
      <c r="J293" s="232">
        <v>246.16666666666663</v>
      </c>
      <c r="K293" s="231">
        <v>236.7</v>
      </c>
      <c r="L293" s="231">
        <v>223.4</v>
      </c>
      <c r="M293" s="231">
        <v>5.1533899999999999</v>
      </c>
      <c r="N293" s="1"/>
      <c r="O293" s="1"/>
    </row>
    <row r="294" spans="1:15" ht="12.75" customHeight="1">
      <c r="A294" s="30">
        <v>284</v>
      </c>
      <c r="B294" s="217" t="s">
        <v>1008</v>
      </c>
      <c r="C294" s="231">
        <v>73.95</v>
      </c>
      <c r="D294" s="232">
        <v>74.166666666666671</v>
      </c>
      <c r="E294" s="232">
        <v>73.483333333333348</v>
      </c>
      <c r="F294" s="232">
        <v>73.01666666666668</v>
      </c>
      <c r="G294" s="232">
        <v>72.333333333333357</v>
      </c>
      <c r="H294" s="232">
        <v>74.63333333333334</v>
      </c>
      <c r="I294" s="232">
        <v>75.316666666666649</v>
      </c>
      <c r="J294" s="232">
        <v>75.783333333333331</v>
      </c>
      <c r="K294" s="231">
        <v>74.849999999999994</v>
      </c>
      <c r="L294" s="231">
        <v>73.7</v>
      </c>
      <c r="M294" s="231">
        <v>32.786580000000001</v>
      </c>
      <c r="N294" s="1"/>
      <c r="O294" s="1"/>
    </row>
    <row r="295" spans="1:15" ht="12.75" customHeight="1">
      <c r="A295" s="30">
        <v>285</v>
      </c>
      <c r="B295" s="217" t="s">
        <v>844</v>
      </c>
      <c r="C295" s="231">
        <v>536.79999999999995</v>
      </c>
      <c r="D295" s="232">
        <v>540.38333333333333</v>
      </c>
      <c r="E295" s="232">
        <v>531.41666666666663</v>
      </c>
      <c r="F295" s="232">
        <v>526.0333333333333</v>
      </c>
      <c r="G295" s="232">
        <v>517.06666666666661</v>
      </c>
      <c r="H295" s="232">
        <v>545.76666666666665</v>
      </c>
      <c r="I295" s="232">
        <v>554.73333333333335</v>
      </c>
      <c r="J295" s="232">
        <v>560.11666666666667</v>
      </c>
      <c r="K295" s="231">
        <v>549.35</v>
      </c>
      <c r="L295" s="231">
        <v>535</v>
      </c>
      <c r="M295" s="231">
        <v>18.213329999999999</v>
      </c>
      <c r="N295" s="1"/>
      <c r="O295" s="1"/>
    </row>
    <row r="296" spans="1:15" ht="12.75" customHeight="1">
      <c r="A296" s="30">
        <v>286</v>
      </c>
      <c r="B296" s="217" t="s">
        <v>411</v>
      </c>
      <c r="C296" s="231">
        <v>3855.2</v>
      </c>
      <c r="D296" s="232">
        <v>3880.3333333333335</v>
      </c>
      <c r="E296" s="232">
        <v>3823.8666666666668</v>
      </c>
      <c r="F296" s="232">
        <v>3792.5333333333333</v>
      </c>
      <c r="G296" s="232">
        <v>3736.0666666666666</v>
      </c>
      <c r="H296" s="232">
        <v>3911.666666666667</v>
      </c>
      <c r="I296" s="232">
        <v>3968.1333333333332</v>
      </c>
      <c r="J296" s="232">
        <v>3999.4666666666672</v>
      </c>
      <c r="K296" s="231">
        <v>3936.8</v>
      </c>
      <c r="L296" s="231">
        <v>3849</v>
      </c>
      <c r="M296" s="231">
        <v>0.27734999999999999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644.4</v>
      </c>
      <c r="D297" s="232">
        <v>649.08333333333337</v>
      </c>
      <c r="E297" s="232">
        <v>636.26666666666677</v>
      </c>
      <c r="F297" s="232">
        <v>628.13333333333344</v>
      </c>
      <c r="G297" s="232">
        <v>615.31666666666683</v>
      </c>
      <c r="H297" s="232">
        <v>657.2166666666667</v>
      </c>
      <c r="I297" s="232">
        <v>670.0333333333333</v>
      </c>
      <c r="J297" s="232">
        <v>678.16666666666663</v>
      </c>
      <c r="K297" s="231">
        <v>661.9</v>
      </c>
      <c r="L297" s="231">
        <v>640.95000000000005</v>
      </c>
      <c r="M297" s="231">
        <v>9.9801300000000008</v>
      </c>
      <c r="N297" s="1"/>
      <c r="O297" s="1"/>
    </row>
    <row r="298" spans="1:15" ht="12.75" customHeight="1">
      <c r="A298" s="30">
        <v>288</v>
      </c>
      <c r="B298" s="217" t="s">
        <v>412</v>
      </c>
      <c r="C298" s="231">
        <v>1158.3</v>
      </c>
      <c r="D298" s="232">
        <v>1168.7666666666667</v>
      </c>
      <c r="E298" s="232">
        <v>1139.5333333333333</v>
      </c>
      <c r="F298" s="232">
        <v>1120.7666666666667</v>
      </c>
      <c r="G298" s="232">
        <v>1091.5333333333333</v>
      </c>
      <c r="H298" s="232">
        <v>1187.5333333333333</v>
      </c>
      <c r="I298" s="232">
        <v>1216.7666666666664</v>
      </c>
      <c r="J298" s="232">
        <v>1235.5333333333333</v>
      </c>
      <c r="K298" s="231">
        <v>1198</v>
      </c>
      <c r="L298" s="231">
        <v>1150</v>
      </c>
      <c r="M298" s="231">
        <v>0.80869999999999997</v>
      </c>
      <c r="N298" s="1"/>
      <c r="O298" s="1"/>
    </row>
    <row r="299" spans="1:15" ht="12.75" customHeight="1">
      <c r="A299" s="30">
        <v>289</v>
      </c>
      <c r="B299" s="217" t="s">
        <v>413</v>
      </c>
      <c r="C299" s="231">
        <v>26.55</v>
      </c>
      <c r="D299" s="232">
        <v>27</v>
      </c>
      <c r="E299" s="232">
        <v>25.95</v>
      </c>
      <c r="F299" s="232">
        <v>25.349999999999998</v>
      </c>
      <c r="G299" s="232">
        <v>24.299999999999997</v>
      </c>
      <c r="H299" s="232">
        <v>27.6</v>
      </c>
      <c r="I299" s="232">
        <v>28.65</v>
      </c>
      <c r="J299" s="232">
        <v>29.250000000000004</v>
      </c>
      <c r="K299" s="231">
        <v>28.05</v>
      </c>
      <c r="L299" s="231">
        <v>26.4</v>
      </c>
      <c r="M299" s="231">
        <v>9.9254599999999993</v>
      </c>
      <c r="N299" s="1"/>
      <c r="O299" s="1"/>
    </row>
    <row r="300" spans="1:15" ht="12.75" customHeight="1">
      <c r="A300" s="30">
        <v>290</v>
      </c>
      <c r="B300" s="217" t="s">
        <v>414</v>
      </c>
      <c r="C300" s="231">
        <v>142.75</v>
      </c>
      <c r="D300" s="232">
        <v>143.75</v>
      </c>
      <c r="E300" s="232">
        <v>141.05000000000001</v>
      </c>
      <c r="F300" s="232">
        <v>139.35000000000002</v>
      </c>
      <c r="G300" s="232">
        <v>136.65000000000003</v>
      </c>
      <c r="H300" s="232">
        <v>145.44999999999999</v>
      </c>
      <c r="I300" s="232">
        <v>148.14999999999998</v>
      </c>
      <c r="J300" s="232">
        <v>149.84999999999997</v>
      </c>
      <c r="K300" s="231">
        <v>146.44999999999999</v>
      </c>
      <c r="L300" s="231">
        <v>142.05000000000001</v>
      </c>
      <c r="M300" s="231">
        <v>1.21688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82365.350000000006</v>
      </c>
      <c r="D301" s="232">
        <v>82947.599999999991</v>
      </c>
      <c r="E301" s="232">
        <v>81641.299999999988</v>
      </c>
      <c r="F301" s="232">
        <v>80917.25</v>
      </c>
      <c r="G301" s="232">
        <v>79610.95</v>
      </c>
      <c r="H301" s="232">
        <v>83671.64999999998</v>
      </c>
      <c r="I301" s="232">
        <v>84977.95</v>
      </c>
      <c r="J301" s="232">
        <v>85701.999999999971</v>
      </c>
      <c r="K301" s="231">
        <v>84253.9</v>
      </c>
      <c r="L301" s="231">
        <v>82223.55</v>
      </c>
      <c r="M301" s="231">
        <v>4.2419999999999999E-2</v>
      </c>
      <c r="N301" s="1"/>
      <c r="O301" s="1"/>
    </row>
    <row r="302" spans="1:15" ht="12.75" customHeight="1">
      <c r="A302" s="30">
        <v>292</v>
      </c>
      <c r="B302" s="217" t="s">
        <v>819</v>
      </c>
      <c r="C302" s="231">
        <v>1499.7</v>
      </c>
      <c r="D302" s="232">
        <v>1513.0833333333333</v>
      </c>
      <c r="E302" s="232">
        <v>1459.6166666666666</v>
      </c>
      <c r="F302" s="232">
        <v>1419.5333333333333</v>
      </c>
      <c r="G302" s="232">
        <v>1366.0666666666666</v>
      </c>
      <c r="H302" s="232">
        <v>1553.1666666666665</v>
      </c>
      <c r="I302" s="232">
        <v>1606.6333333333332</v>
      </c>
      <c r="J302" s="232">
        <v>1646.7166666666665</v>
      </c>
      <c r="K302" s="231">
        <v>1566.55</v>
      </c>
      <c r="L302" s="231">
        <v>1473</v>
      </c>
      <c r="M302" s="231">
        <v>2.5279699999999998</v>
      </c>
      <c r="N302" s="1"/>
      <c r="O302" s="1"/>
    </row>
    <row r="303" spans="1:15" ht="12.75" customHeight="1">
      <c r="A303" s="30">
        <v>293</v>
      </c>
      <c r="B303" s="217" t="s">
        <v>778</v>
      </c>
      <c r="C303" s="231">
        <v>787.9</v>
      </c>
      <c r="D303" s="232">
        <v>798.30000000000007</v>
      </c>
      <c r="E303" s="232">
        <v>766.60000000000014</v>
      </c>
      <c r="F303" s="232">
        <v>745.30000000000007</v>
      </c>
      <c r="G303" s="232">
        <v>713.60000000000014</v>
      </c>
      <c r="H303" s="232">
        <v>819.60000000000014</v>
      </c>
      <c r="I303" s="232">
        <v>851.30000000000018</v>
      </c>
      <c r="J303" s="232">
        <v>872.60000000000014</v>
      </c>
      <c r="K303" s="231">
        <v>830</v>
      </c>
      <c r="L303" s="231">
        <v>777</v>
      </c>
      <c r="M303" s="231">
        <v>4.8444900000000004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979.9</v>
      </c>
      <c r="D304" s="232">
        <v>973.73333333333323</v>
      </c>
      <c r="E304" s="232">
        <v>965.66666666666652</v>
      </c>
      <c r="F304" s="232">
        <v>951.43333333333328</v>
      </c>
      <c r="G304" s="232">
        <v>943.36666666666656</v>
      </c>
      <c r="H304" s="232">
        <v>987.96666666666647</v>
      </c>
      <c r="I304" s="232">
        <v>996.0333333333333</v>
      </c>
      <c r="J304" s="232">
        <v>1010.2666666666664</v>
      </c>
      <c r="K304" s="231">
        <v>981.8</v>
      </c>
      <c r="L304" s="231">
        <v>959.5</v>
      </c>
      <c r="M304" s="231">
        <v>6.7947699999999998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221.4</v>
      </c>
      <c r="D305" s="232">
        <v>220.35</v>
      </c>
      <c r="E305" s="232">
        <v>218.54999999999998</v>
      </c>
      <c r="F305" s="232">
        <v>215.7</v>
      </c>
      <c r="G305" s="232">
        <v>213.89999999999998</v>
      </c>
      <c r="H305" s="232">
        <v>223.2</v>
      </c>
      <c r="I305" s="232">
        <v>225</v>
      </c>
      <c r="J305" s="232">
        <v>227.85</v>
      </c>
      <c r="K305" s="231">
        <v>222.15</v>
      </c>
      <c r="L305" s="231">
        <v>217.5</v>
      </c>
      <c r="M305" s="231">
        <v>20.641259999999999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1128.3</v>
      </c>
      <c r="D306" s="232">
        <v>1133.5666666666668</v>
      </c>
      <c r="E306" s="232">
        <v>1118.1333333333337</v>
      </c>
      <c r="F306" s="232">
        <v>1107.9666666666669</v>
      </c>
      <c r="G306" s="232">
        <v>1092.5333333333338</v>
      </c>
      <c r="H306" s="232">
        <v>1143.7333333333336</v>
      </c>
      <c r="I306" s="232">
        <v>1159.1666666666665</v>
      </c>
      <c r="J306" s="232">
        <v>1169.3333333333335</v>
      </c>
      <c r="K306" s="231">
        <v>1149</v>
      </c>
      <c r="L306" s="231">
        <v>1123.4000000000001</v>
      </c>
      <c r="M306" s="231">
        <v>19.033390000000001</v>
      </c>
      <c r="N306" s="1"/>
      <c r="O306" s="1"/>
    </row>
    <row r="307" spans="1:15" ht="12.75" customHeight="1">
      <c r="A307" s="30">
        <v>297</v>
      </c>
      <c r="B307" s="217" t="s">
        <v>415</v>
      </c>
      <c r="C307" s="231">
        <v>335.65</v>
      </c>
      <c r="D307" s="232">
        <v>338.78333333333336</v>
      </c>
      <c r="E307" s="232">
        <v>328.51666666666671</v>
      </c>
      <c r="F307" s="232">
        <v>321.38333333333333</v>
      </c>
      <c r="G307" s="232">
        <v>311.11666666666667</v>
      </c>
      <c r="H307" s="232">
        <v>345.91666666666674</v>
      </c>
      <c r="I307" s="232">
        <v>356.18333333333339</v>
      </c>
      <c r="J307" s="232">
        <v>363.31666666666678</v>
      </c>
      <c r="K307" s="231">
        <v>349.05</v>
      </c>
      <c r="L307" s="231">
        <v>331.65</v>
      </c>
      <c r="M307" s="231">
        <v>6.9824200000000003</v>
      </c>
      <c r="N307" s="1"/>
      <c r="O307" s="1"/>
    </row>
    <row r="308" spans="1:15" ht="12.75" customHeight="1">
      <c r="A308" s="30">
        <v>298</v>
      </c>
      <c r="B308" s="217" t="s">
        <v>416</v>
      </c>
      <c r="C308" s="231">
        <v>265.05</v>
      </c>
      <c r="D308" s="232">
        <v>265.38333333333338</v>
      </c>
      <c r="E308" s="232">
        <v>263.66666666666674</v>
      </c>
      <c r="F308" s="232">
        <v>262.28333333333336</v>
      </c>
      <c r="G308" s="232">
        <v>260.56666666666672</v>
      </c>
      <c r="H308" s="232">
        <v>266.76666666666677</v>
      </c>
      <c r="I308" s="232">
        <v>268.48333333333335</v>
      </c>
      <c r="J308" s="232">
        <v>269.86666666666679</v>
      </c>
      <c r="K308" s="231">
        <v>267.10000000000002</v>
      </c>
      <c r="L308" s="231">
        <v>264</v>
      </c>
      <c r="M308" s="231">
        <v>0.63744000000000001</v>
      </c>
      <c r="N308" s="1"/>
      <c r="O308" s="1"/>
    </row>
    <row r="309" spans="1:15" ht="12.75" customHeight="1">
      <c r="A309" s="30">
        <v>299</v>
      </c>
      <c r="B309" s="217" t="s">
        <v>853</v>
      </c>
      <c r="C309" s="231">
        <v>327.95</v>
      </c>
      <c r="D309" s="232">
        <v>324.76666666666665</v>
      </c>
      <c r="E309" s="232">
        <v>319.18333333333328</v>
      </c>
      <c r="F309" s="232">
        <v>310.41666666666663</v>
      </c>
      <c r="G309" s="232">
        <v>304.83333333333326</v>
      </c>
      <c r="H309" s="232">
        <v>333.5333333333333</v>
      </c>
      <c r="I309" s="232">
        <v>339.11666666666667</v>
      </c>
      <c r="J309" s="232">
        <v>347.88333333333333</v>
      </c>
      <c r="K309" s="231">
        <v>330.35</v>
      </c>
      <c r="L309" s="231">
        <v>316</v>
      </c>
      <c r="M309" s="231">
        <v>2.4319999999999999</v>
      </c>
      <c r="N309" s="1"/>
      <c r="O309" s="1"/>
    </row>
    <row r="310" spans="1:15" ht="12.75" customHeight="1">
      <c r="A310" s="30">
        <v>300</v>
      </c>
      <c r="B310" s="217" t="s">
        <v>417</v>
      </c>
      <c r="C310" s="231">
        <v>352.75</v>
      </c>
      <c r="D310" s="232">
        <v>353.13333333333338</v>
      </c>
      <c r="E310" s="232">
        <v>349.96666666666675</v>
      </c>
      <c r="F310" s="232">
        <v>347.18333333333339</v>
      </c>
      <c r="G310" s="232">
        <v>344.01666666666677</v>
      </c>
      <c r="H310" s="232">
        <v>355.91666666666674</v>
      </c>
      <c r="I310" s="232">
        <v>359.08333333333337</v>
      </c>
      <c r="J310" s="232">
        <v>361.86666666666673</v>
      </c>
      <c r="K310" s="231">
        <v>356.3</v>
      </c>
      <c r="L310" s="231">
        <v>350.35</v>
      </c>
      <c r="M310" s="231">
        <v>0.76949000000000001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118.8</v>
      </c>
      <c r="D311" s="232">
        <v>117.33333333333333</v>
      </c>
      <c r="E311" s="232">
        <v>115.21666666666665</v>
      </c>
      <c r="F311" s="232">
        <v>111.63333333333333</v>
      </c>
      <c r="G311" s="232">
        <v>109.51666666666665</v>
      </c>
      <c r="H311" s="232">
        <v>120.91666666666666</v>
      </c>
      <c r="I311" s="232">
        <v>123.03333333333333</v>
      </c>
      <c r="J311" s="232">
        <v>126.61666666666666</v>
      </c>
      <c r="K311" s="231">
        <v>119.45</v>
      </c>
      <c r="L311" s="231">
        <v>113.75</v>
      </c>
      <c r="M311" s="231">
        <v>75.717449999999999</v>
      </c>
      <c r="N311" s="1"/>
      <c r="O311" s="1"/>
    </row>
    <row r="312" spans="1:15" ht="12.75" customHeight="1">
      <c r="A312" s="30">
        <v>302</v>
      </c>
      <c r="B312" s="217" t="s">
        <v>418</v>
      </c>
      <c r="C312" s="231">
        <v>50.75</v>
      </c>
      <c r="D312" s="232">
        <v>50.583333333333336</v>
      </c>
      <c r="E312" s="232">
        <v>49.966666666666669</v>
      </c>
      <c r="F312" s="232">
        <v>49.18333333333333</v>
      </c>
      <c r="G312" s="232">
        <v>48.566666666666663</v>
      </c>
      <c r="H312" s="232">
        <v>51.366666666666674</v>
      </c>
      <c r="I312" s="232">
        <v>51.983333333333334</v>
      </c>
      <c r="J312" s="232">
        <v>52.76666666666668</v>
      </c>
      <c r="K312" s="231">
        <v>51.2</v>
      </c>
      <c r="L312" s="231">
        <v>49.8</v>
      </c>
      <c r="M312" s="231">
        <v>26.062480000000001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479.3</v>
      </c>
      <c r="D313" s="232">
        <v>478.91666666666669</v>
      </c>
      <c r="E313" s="232">
        <v>475.88333333333338</v>
      </c>
      <c r="F313" s="232">
        <v>472.4666666666667</v>
      </c>
      <c r="G313" s="232">
        <v>469.43333333333339</v>
      </c>
      <c r="H313" s="232">
        <v>482.33333333333337</v>
      </c>
      <c r="I313" s="232">
        <v>485.36666666666667</v>
      </c>
      <c r="J313" s="232">
        <v>488.78333333333336</v>
      </c>
      <c r="K313" s="231">
        <v>481.95</v>
      </c>
      <c r="L313" s="231">
        <v>475.5</v>
      </c>
      <c r="M313" s="231">
        <v>14.2714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8208.7999999999993</v>
      </c>
      <c r="D314" s="232">
        <v>8234.8000000000011</v>
      </c>
      <c r="E314" s="232">
        <v>8114.0000000000018</v>
      </c>
      <c r="F314" s="232">
        <v>8019.2000000000007</v>
      </c>
      <c r="G314" s="232">
        <v>7898.4000000000015</v>
      </c>
      <c r="H314" s="232">
        <v>8329.6000000000022</v>
      </c>
      <c r="I314" s="232">
        <v>8450.4000000000015</v>
      </c>
      <c r="J314" s="232">
        <v>8545.2000000000025</v>
      </c>
      <c r="K314" s="231">
        <v>8355.6</v>
      </c>
      <c r="L314" s="231">
        <v>8140</v>
      </c>
      <c r="M314" s="231">
        <v>3.6034899999999999</v>
      </c>
      <c r="N314" s="1"/>
      <c r="O314" s="1"/>
    </row>
    <row r="315" spans="1:15" ht="12.75" customHeight="1">
      <c r="A315" s="30">
        <v>305</v>
      </c>
      <c r="B315" s="217" t="s">
        <v>780</v>
      </c>
      <c r="C315" s="231">
        <v>1490.2</v>
      </c>
      <c r="D315" s="232">
        <v>1506.0666666666666</v>
      </c>
      <c r="E315" s="232">
        <v>1467.1333333333332</v>
      </c>
      <c r="F315" s="232">
        <v>1444.0666666666666</v>
      </c>
      <c r="G315" s="232">
        <v>1405.1333333333332</v>
      </c>
      <c r="H315" s="232">
        <v>1529.1333333333332</v>
      </c>
      <c r="I315" s="232">
        <v>1568.0666666666666</v>
      </c>
      <c r="J315" s="232">
        <v>1591.1333333333332</v>
      </c>
      <c r="K315" s="231">
        <v>1545</v>
      </c>
      <c r="L315" s="231">
        <v>1483</v>
      </c>
      <c r="M315" s="231">
        <v>0.48485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608.95000000000005</v>
      </c>
      <c r="D316" s="232">
        <v>612.94999999999993</v>
      </c>
      <c r="E316" s="232">
        <v>600.64999999999986</v>
      </c>
      <c r="F316" s="232">
        <v>592.34999999999991</v>
      </c>
      <c r="G316" s="232">
        <v>580.04999999999984</v>
      </c>
      <c r="H316" s="232">
        <v>621.24999999999989</v>
      </c>
      <c r="I316" s="232">
        <v>633.54999999999984</v>
      </c>
      <c r="J316" s="232">
        <v>641.84999999999991</v>
      </c>
      <c r="K316" s="231">
        <v>625.25</v>
      </c>
      <c r="L316" s="231">
        <v>604.65</v>
      </c>
      <c r="M316" s="231">
        <v>5.1430199999999999</v>
      </c>
      <c r="N316" s="1"/>
      <c r="O316" s="1"/>
    </row>
    <row r="317" spans="1:15" ht="12.75" customHeight="1">
      <c r="A317" s="30">
        <v>307</v>
      </c>
      <c r="B317" s="217" t="s">
        <v>419</v>
      </c>
      <c r="C317" s="231">
        <v>449.95</v>
      </c>
      <c r="D317" s="232">
        <v>452.9666666666667</v>
      </c>
      <c r="E317" s="232">
        <v>444.98333333333341</v>
      </c>
      <c r="F317" s="232">
        <v>440.01666666666671</v>
      </c>
      <c r="G317" s="232">
        <v>432.03333333333342</v>
      </c>
      <c r="H317" s="232">
        <v>457.93333333333339</v>
      </c>
      <c r="I317" s="232">
        <v>465.91666666666674</v>
      </c>
      <c r="J317" s="232">
        <v>470.88333333333338</v>
      </c>
      <c r="K317" s="231">
        <v>460.95</v>
      </c>
      <c r="L317" s="231">
        <v>448</v>
      </c>
      <c r="M317" s="231">
        <v>30.664960000000001</v>
      </c>
      <c r="N317" s="1"/>
      <c r="O317" s="1"/>
    </row>
    <row r="318" spans="1:15" ht="12.75" customHeight="1">
      <c r="A318" s="30">
        <v>308</v>
      </c>
      <c r="B318" s="217" t="s">
        <v>420</v>
      </c>
      <c r="C318" s="231">
        <v>633.29999999999995</v>
      </c>
      <c r="D318" s="232">
        <v>632.6</v>
      </c>
      <c r="E318" s="232">
        <v>621</v>
      </c>
      <c r="F318" s="232">
        <v>608.69999999999993</v>
      </c>
      <c r="G318" s="232">
        <v>597.09999999999991</v>
      </c>
      <c r="H318" s="232">
        <v>644.90000000000009</v>
      </c>
      <c r="I318" s="232">
        <v>656.50000000000023</v>
      </c>
      <c r="J318" s="232">
        <v>668.80000000000018</v>
      </c>
      <c r="K318" s="231">
        <v>644.20000000000005</v>
      </c>
      <c r="L318" s="231">
        <v>620.29999999999995</v>
      </c>
      <c r="M318" s="231">
        <v>11.521570000000001</v>
      </c>
      <c r="N318" s="1"/>
      <c r="O318" s="1"/>
    </row>
    <row r="319" spans="1:15" ht="12.75" customHeight="1">
      <c r="A319" s="30">
        <v>309</v>
      </c>
      <c r="B319" s="217" t="s">
        <v>820</v>
      </c>
      <c r="C319" s="231">
        <v>660.65</v>
      </c>
      <c r="D319" s="232">
        <v>662.5</v>
      </c>
      <c r="E319" s="232">
        <v>653</v>
      </c>
      <c r="F319" s="232">
        <v>645.35</v>
      </c>
      <c r="G319" s="232">
        <v>635.85</v>
      </c>
      <c r="H319" s="232">
        <v>670.15</v>
      </c>
      <c r="I319" s="232">
        <v>679.65</v>
      </c>
      <c r="J319" s="232">
        <v>687.3</v>
      </c>
      <c r="K319" s="231">
        <v>672</v>
      </c>
      <c r="L319" s="231">
        <v>654.85</v>
      </c>
      <c r="M319" s="231">
        <v>0.76971999999999996</v>
      </c>
      <c r="N319" s="1"/>
      <c r="O319" s="1"/>
    </row>
    <row r="320" spans="1:15" ht="12.75" customHeight="1">
      <c r="A320" s="30">
        <v>310</v>
      </c>
      <c r="B320" s="217" t="s">
        <v>821</v>
      </c>
      <c r="C320" s="231">
        <v>770.55</v>
      </c>
      <c r="D320" s="232">
        <v>775.25</v>
      </c>
      <c r="E320" s="232">
        <v>763.55</v>
      </c>
      <c r="F320" s="232">
        <v>756.55</v>
      </c>
      <c r="G320" s="232">
        <v>744.84999999999991</v>
      </c>
      <c r="H320" s="232">
        <v>782.25</v>
      </c>
      <c r="I320" s="232">
        <v>793.95</v>
      </c>
      <c r="J320" s="232">
        <v>800.95</v>
      </c>
      <c r="K320" s="231">
        <v>786.95</v>
      </c>
      <c r="L320" s="231">
        <v>768.25</v>
      </c>
      <c r="M320" s="231">
        <v>0.74073999999999995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1197.3</v>
      </c>
      <c r="D321" s="232">
        <v>1208.1000000000001</v>
      </c>
      <c r="E321" s="232">
        <v>1180.2000000000003</v>
      </c>
      <c r="F321" s="232">
        <v>1163.1000000000001</v>
      </c>
      <c r="G321" s="232">
        <v>1135.2000000000003</v>
      </c>
      <c r="H321" s="232">
        <v>1225.2000000000003</v>
      </c>
      <c r="I321" s="232">
        <v>1253.1000000000004</v>
      </c>
      <c r="J321" s="232">
        <v>1270.2000000000003</v>
      </c>
      <c r="K321" s="231">
        <v>1236</v>
      </c>
      <c r="L321" s="231">
        <v>1191</v>
      </c>
      <c r="M321" s="231">
        <v>2.46191</v>
      </c>
      <c r="N321" s="1"/>
      <c r="O321" s="1"/>
    </row>
    <row r="322" spans="1:15" ht="12.75" customHeight="1">
      <c r="A322" s="30">
        <v>312</v>
      </c>
      <c r="B322" s="217" t="s">
        <v>845</v>
      </c>
      <c r="C322" s="231">
        <v>46.8</v>
      </c>
      <c r="D322" s="232">
        <v>46.85</v>
      </c>
      <c r="E322" s="232">
        <v>46.35</v>
      </c>
      <c r="F322" s="232">
        <v>45.9</v>
      </c>
      <c r="G322" s="232">
        <v>45.4</v>
      </c>
      <c r="H322" s="232">
        <v>47.300000000000004</v>
      </c>
      <c r="I322" s="232">
        <v>47.800000000000004</v>
      </c>
      <c r="J322" s="232">
        <v>48.250000000000007</v>
      </c>
      <c r="K322" s="231">
        <v>47.35</v>
      </c>
      <c r="L322" s="231">
        <v>46.4</v>
      </c>
      <c r="M322" s="231">
        <v>16.780919999999998</v>
      </c>
      <c r="N322" s="1"/>
      <c r="O322" s="1"/>
    </row>
    <row r="323" spans="1:15" ht="12.75" customHeight="1">
      <c r="A323" s="30">
        <v>313</v>
      </c>
      <c r="B323" s="217" t="s">
        <v>422</v>
      </c>
      <c r="C323" s="231">
        <v>563.29999999999995</v>
      </c>
      <c r="D323" s="232">
        <v>564.16666666666663</v>
      </c>
      <c r="E323" s="232">
        <v>551.33333333333326</v>
      </c>
      <c r="F323" s="232">
        <v>539.36666666666667</v>
      </c>
      <c r="G323" s="232">
        <v>526.5333333333333</v>
      </c>
      <c r="H323" s="232">
        <v>576.13333333333321</v>
      </c>
      <c r="I323" s="232">
        <v>588.96666666666647</v>
      </c>
      <c r="J323" s="232">
        <v>600.93333333333317</v>
      </c>
      <c r="K323" s="231">
        <v>577</v>
      </c>
      <c r="L323" s="231">
        <v>552.20000000000005</v>
      </c>
      <c r="M323" s="231">
        <v>3.0397500000000002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1669.1</v>
      </c>
      <c r="D324" s="232">
        <v>1681.4166666666667</v>
      </c>
      <c r="E324" s="232">
        <v>1648.8833333333334</v>
      </c>
      <c r="F324" s="232">
        <v>1628.6666666666667</v>
      </c>
      <c r="G324" s="232">
        <v>1596.1333333333334</v>
      </c>
      <c r="H324" s="232">
        <v>1701.6333333333334</v>
      </c>
      <c r="I324" s="232">
        <v>1734.1666666666667</v>
      </c>
      <c r="J324" s="232">
        <v>1754.3833333333334</v>
      </c>
      <c r="K324" s="231">
        <v>1713.95</v>
      </c>
      <c r="L324" s="231">
        <v>1661.2</v>
      </c>
      <c r="M324" s="231">
        <v>8.0793700000000008</v>
      </c>
      <c r="N324" s="1"/>
      <c r="O324" s="1"/>
    </row>
    <row r="325" spans="1:15" ht="12.75" customHeight="1">
      <c r="A325" s="30">
        <v>315</v>
      </c>
      <c r="B325" s="217" t="s">
        <v>423</v>
      </c>
      <c r="C325" s="231">
        <v>1471.25</v>
      </c>
      <c r="D325" s="232">
        <v>1474.4166666666667</v>
      </c>
      <c r="E325" s="232">
        <v>1455.8333333333335</v>
      </c>
      <c r="F325" s="232">
        <v>1440.4166666666667</v>
      </c>
      <c r="G325" s="232">
        <v>1421.8333333333335</v>
      </c>
      <c r="H325" s="232">
        <v>1489.8333333333335</v>
      </c>
      <c r="I325" s="232">
        <v>1508.416666666667</v>
      </c>
      <c r="J325" s="232">
        <v>1523.8333333333335</v>
      </c>
      <c r="K325" s="231">
        <v>1493</v>
      </c>
      <c r="L325" s="231">
        <v>1459</v>
      </c>
      <c r="M325" s="231">
        <v>1.5053300000000001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966.3</v>
      </c>
      <c r="D326" s="232">
        <v>967.61666666666667</v>
      </c>
      <c r="E326" s="232">
        <v>958.5333333333333</v>
      </c>
      <c r="F326" s="232">
        <v>950.76666666666665</v>
      </c>
      <c r="G326" s="232">
        <v>941.68333333333328</v>
      </c>
      <c r="H326" s="232">
        <v>975.38333333333333</v>
      </c>
      <c r="I326" s="232">
        <v>984.46666666666658</v>
      </c>
      <c r="J326" s="232">
        <v>992.23333333333335</v>
      </c>
      <c r="K326" s="231">
        <v>976.7</v>
      </c>
      <c r="L326" s="231">
        <v>959.85</v>
      </c>
      <c r="M326" s="231">
        <v>4.6741099999999998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551.1</v>
      </c>
      <c r="D327" s="232">
        <v>552.81666666666661</v>
      </c>
      <c r="E327" s="232">
        <v>543.13333333333321</v>
      </c>
      <c r="F327" s="232">
        <v>535.16666666666663</v>
      </c>
      <c r="G327" s="232">
        <v>525.48333333333323</v>
      </c>
      <c r="H327" s="232">
        <v>560.78333333333319</v>
      </c>
      <c r="I327" s="232">
        <v>570.46666666666658</v>
      </c>
      <c r="J327" s="232">
        <v>578.43333333333317</v>
      </c>
      <c r="K327" s="231">
        <v>562.5</v>
      </c>
      <c r="L327" s="231">
        <v>544.85</v>
      </c>
      <c r="M327" s="231">
        <v>6.2543800000000003</v>
      </c>
      <c r="N327" s="1"/>
      <c r="O327" s="1"/>
    </row>
    <row r="328" spans="1:15" ht="12.75" customHeight="1">
      <c r="A328" s="30">
        <v>318</v>
      </c>
      <c r="B328" s="217" t="s">
        <v>424</v>
      </c>
      <c r="C328" s="231">
        <v>31.1</v>
      </c>
      <c r="D328" s="232">
        <v>31.383333333333336</v>
      </c>
      <c r="E328" s="232">
        <v>30.666666666666671</v>
      </c>
      <c r="F328" s="232">
        <v>30.233333333333334</v>
      </c>
      <c r="G328" s="232">
        <v>29.516666666666669</v>
      </c>
      <c r="H328" s="232">
        <v>31.816666666666674</v>
      </c>
      <c r="I328" s="232">
        <v>32.533333333333331</v>
      </c>
      <c r="J328" s="232">
        <v>32.966666666666676</v>
      </c>
      <c r="K328" s="231">
        <v>32.1</v>
      </c>
      <c r="L328" s="231">
        <v>30.95</v>
      </c>
      <c r="M328" s="231">
        <v>67.238420000000005</v>
      </c>
      <c r="N328" s="1"/>
      <c r="O328" s="1"/>
    </row>
    <row r="329" spans="1:15" ht="12.75" customHeight="1">
      <c r="A329" s="30">
        <v>319</v>
      </c>
      <c r="B329" s="217" t="s">
        <v>425</v>
      </c>
      <c r="C329" s="231">
        <v>102.8</v>
      </c>
      <c r="D329" s="232">
        <v>101.71666666666665</v>
      </c>
      <c r="E329" s="232">
        <v>99.733333333333306</v>
      </c>
      <c r="F329" s="232">
        <v>96.666666666666657</v>
      </c>
      <c r="G329" s="232">
        <v>94.683333333333309</v>
      </c>
      <c r="H329" s="232">
        <v>104.7833333333333</v>
      </c>
      <c r="I329" s="232">
        <v>106.76666666666665</v>
      </c>
      <c r="J329" s="232">
        <v>109.8333333333333</v>
      </c>
      <c r="K329" s="231">
        <v>103.7</v>
      </c>
      <c r="L329" s="231">
        <v>98.65</v>
      </c>
      <c r="M329" s="231">
        <v>60.551479999999998</v>
      </c>
      <c r="N329" s="1"/>
      <c r="O329" s="1"/>
    </row>
    <row r="330" spans="1:15" ht="12.75" customHeight="1">
      <c r="A330" s="30">
        <v>320</v>
      </c>
      <c r="B330" s="217" t="s">
        <v>426</v>
      </c>
      <c r="C330" s="231">
        <v>39.049999999999997</v>
      </c>
      <c r="D330" s="232">
        <v>39.1</v>
      </c>
      <c r="E330" s="232">
        <v>38.650000000000006</v>
      </c>
      <c r="F330" s="232">
        <v>38.250000000000007</v>
      </c>
      <c r="G330" s="232">
        <v>37.800000000000011</v>
      </c>
      <c r="H330" s="232">
        <v>39.5</v>
      </c>
      <c r="I330" s="232">
        <v>39.950000000000003</v>
      </c>
      <c r="J330" s="232">
        <v>40.349999999999994</v>
      </c>
      <c r="K330" s="231">
        <v>39.549999999999997</v>
      </c>
      <c r="L330" s="231">
        <v>38.700000000000003</v>
      </c>
      <c r="M330" s="231">
        <v>122.4378</v>
      </c>
      <c r="N330" s="1"/>
      <c r="O330" s="1"/>
    </row>
    <row r="331" spans="1:15" ht="12.75" customHeight="1">
      <c r="A331" s="30">
        <v>321</v>
      </c>
      <c r="B331" s="217" t="s">
        <v>427</v>
      </c>
      <c r="C331" s="231">
        <v>72.099999999999994</v>
      </c>
      <c r="D331" s="232">
        <v>71.55</v>
      </c>
      <c r="E331" s="232">
        <v>70.25</v>
      </c>
      <c r="F331" s="232">
        <v>68.400000000000006</v>
      </c>
      <c r="G331" s="232">
        <v>67.100000000000009</v>
      </c>
      <c r="H331" s="232">
        <v>73.399999999999991</v>
      </c>
      <c r="I331" s="232">
        <v>74.699999999999974</v>
      </c>
      <c r="J331" s="232">
        <v>76.549999999999983</v>
      </c>
      <c r="K331" s="231">
        <v>72.849999999999994</v>
      </c>
      <c r="L331" s="231">
        <v>69.7</v>
      </c>
      <c r="M331" s="231">
        <v>20.388739999999999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206.45</v>
      </c>
      <c r="D332" s="232">
        <v>206.18333333333331</v>
      </c>
      <c r="E332" s="232">
        <v>203.91666666666663</v>
      </c>
      <c r="F332" s="232">
        <v>201.38333333333333</v>
      </c>
      <c r="G332" s="232">
        <v>199.11666666666665</v>
      </c>
      <c r="H332" s="232">
        <v>208.71666666666661</v>
      </c>
      <c r="I332" s="232">
        <v>210.98333333333332</v>
      </c>
      <c r="J332" s="232">
        <v>213.51666666666659</v>
      </c>
      <c r="K332" s="231">
        <v>208.45</v>
      </c>
      <c r="L332" s="231">
        <v>203.65</v>
      </c>
      <c r="M332" s="231">
        <v>5.6124000000000001</v>
      </c>
      <c r="N332" s="1"/>
      <c r="O332" s="1"/>
    </row>
    <row r="333" spans="1:15" ht="12.75" customHeight="1">
      <c r="A333" s="30">
        <v>323</v>
      </c>
      <c r="B333" s="217" t="s">
        <v>167</v>
      </c>
      <c r="C333" s="231">
        <v>172</v>
      </c>
      <c r="D333" s="232">
        <v>171.83333333333334</v>
      </c>
      <c r="E333" s="232">
        <v>170.66666666666669</v>
      </c>
      <c r="F333" s="232">
        <v>169.33333333333334</v>
      </c>
      <c r="G333" s="232">
        <v>168.16666666666669</v>
      </c>
      <c r="H333" s="232">
        <v>173.16666666666669</v>
      </c>
      <c r="I333" s="232">
        <v>174.33333333333337</v>
      </c>
      <c r="J333" s="232">
        <v>175.66666666666669</v>
      </c>
      <c r="K333" s="231">
        <v>173</v>
      </c>
      <c r="L333" s="231">
        <v>170.5</v>
      </c>
      <c r="M333" s="231">
        <v>87.509860000000003</v>
      </c>
      <c r="N333" s="1"/>
      <c r="O333" s="1"/>
    </row>
    <row r="334" spans="1:15" ht="12.75" customHeight="1">
      <c r="A334" s="30">
        <v>324</v>
      </c>
      <c r="B334" s="217" t="s">
        <v>429</v>
      </c>
      <c r="C334" s="231">
        <v>763.9</v>
      </c>
      <c r="D334" s="232">
        <v>755.7166666666667</v>
      </c>
      <c r="E334" s="232">
        <v>745.83333333333337</v>
      </c>
      <c r="F334" s="232">
        <v>727.76666666666665</v>
      </c>
      <c r="G334" s="232">
        <v>717.88333333333333</v>
      </c>
      <c r="H334" s="232">
        <v>773.78333333333342</v>
      </c>
      <c r="I334" s="232">
        <v>783.66666666666663</v>
      </c>
      <c r="J334" s="232">
        <v>801.73333333333346</v>
      </c>
      <c r="K334" s="231">
        <v>765.6</v>
      </c>
      <c r="L334" s="231">
        <v>737.65</v>
      </c>
      <c r="M334" s="231">
        <v>2.12724</v>
      </c>
      <c r="N334" s="1"/>
      <c r="O334" s="1"/>
    </row>
    <row r="335" spans="1:15" ht="12.75" customHeight="1">
      <c r="A335" s="30">
        <v>325</v>
      </c>
      <c r="B335" s="217" t="s">
        <v>161</v>
      </c>
      <c r="C335" s="231">
        <v>76.25</v>
      </c>
      <c r="D335" s="232">
        <v>76.75</v>
      </c>
      <c r="E335" s="232">
        <v>75.5</v>
      </c>
      <c r="F335" s="232">
        <v>74.75</v>
      </c>
      <c r="G335" s="232">
        <v>73.5</v>
      </c>
      <c r="H335" s="232">
        <v>77.5</v>
      </c>
      <c r="I335" s="232">
        <v>78.75</v>
      </c>
      <c r="J335" s="232">
        <v>79.5</v>
      </c>
      <c r="K335" s="231">
        <v>78</v>
      </c>
      <c r="L335" s="231">
        <v>76</v>
      </c>
      <c r="M335" s="231">
        <v>66.886080000000007</v>
      </c>
      <c r="N335" s="1"/>
      <c r="O335" s="1"/>
    </row>
    <row r="336" spans="1:15" ht="12.75" customHeight="1">
      <c r="A336" s="30">
        <v>326</v>
      </c>
      <c r="B336" s="217" t="s">
        <v>163</v>
      </c>
      <c r="C336" s="231">
        <v>4172.6499999999996</v>
      </c>
      <c r="D336" s="232">
        <v>4167.1333333333332</v>
      </c>
      <c r="E336" s="232">
        <v>4130.5166666666664</v>
      </c>
      <c r="F336" s="232">
        <v>4088.3833333333332</v>
      </c>
      <c r="G336" s="232">
        <v>4051.7666666666664</v>
      </c>
      <c r="H336" s="232">
        <v>4209.2666666666664</v>
      </c>
      <c r="I336" s="232">
        <v>4245.8833333333332</v>
      </c>
      <c r="J336" s="232">
        <v>4288.0166666666664</v>
      </c>
      <c r="K336" s="231">
        <v>4203.75</v>
      </c>
      <c r="L336" s="231">
        <v>4125</v>
      </c>
      <c r="M336" s="231">
        <v>0.87282999999999999</v>
      </c>
      <c r="N336" s="1"/>
      <c r="O336" s="1"/>
    </row>
    <row r="337" spans="1:15" ht="12.75" customHeight="1">
      <c r="A337" s="30">
        <v>327</v>
      </c>
      <c r="B337" s="217" t="s">
        <v>781</v>
      </c>
      <c r="C337" s="231">
        <v>501.45</v>
      </c>
      <c r="D337" s="232">
        <v>498.86666666666662</v>
      </c>
      <c r="E337" s="232">
        <v>493.58333333333326</v>
      </c>
      <c r="F337" s="232">
        <v>485.71666666666664</v>
      </c>
      <c r="G337" s="232">
        <v>480.43333333333328</v>
      </c>
      <c r="H337" s="232">
        <v>506.73333333333323</v>
      </c>
      <c r="I337" s="232">
        <v>512.01666666666665</v>
      </c>
      <c r="J337" s="232">
        <v>519.88333333333321</v>
      </c>
      <c r="K337" s="231">
        <v>504.15</v>
      </c>
      <c r="L337" s="231">
        <v>491</v>
      </c>
      <c r="M337" s="231">
        <v>2.3325100000000001</v>
      </c>
      <c r="N337" s="1"/>
      <c r="O337" s="1"/>
    </row>
    <row r="338" spans="1:15" ht="12.75" customHeight="1">
      <c r="A338" s="30">
        <v>328</v>
      </c>
      <c r="B338" s="217" t="s">
        <v>164</v>
      </c>
      <c r="C338" s="231">
        <v>18946</v>
      </c>
      <c r="D338" s="232">
        <v>18938.649999999998</v>
      </c>
      <c r="E338" s="232">
        <v>18857.349999999995</v>
      </c>
      <c r="F338" s="232">
        <v>18768.699999999997</v>
      </c>
      <c r="G338" s="232">
        <v>18687.399999999994</v>
      </c>
      <c r="H338" s="232">
        <v>19027.299999999996</v>
      </c>
      <c r="I338" s="232">
        <v>19108.599999999999</v>
      </c>
      <c r="J338" s="232">
        <v>19197.249999999996</v>
      </c>
      <c r="K338" s="231">
        <v>19019.95</v>
      </c>
      <c r="L338" s="231">
        <v>18850</v>
      </c>
      <c r="M338" s="231">
        <v>0.35481000000000001</v>
      </c>
      <c r="N338" s="1"/>
      <c r="O338" s="1"/>
    </row>
    <row r="339" spans="1:15" ht="12.75" customHeight="1">
      <c r="A339" s="30">
        <v>329</v>
      </c>
      <c r="B339" s="217" t="s">
        <v>430</v>
      </c>
      <c r="C339" s="231">
        <v>52.35</v>
      </c>
      <c r="D339" s="232">
        <v>52.9</v>
      </c>
      <c r="E339" s="232">
        <v>51.05</v>
      </c>
      <c r="F339" s="232">
        <v>49.75</v>
      </c>
      <c r="G339" s="232">
        <v>47.9</v>
      </c>
      <c r="H339" s="232">
        <v>54.199999999999996</v>
      </c>
      <c r="I339" s="232">
        <v>56.050000000000004</v>
      </c>
      <c r="J339" s="232">
        <v>57.349999999999994</v>
      </c>
      <c r="K339" s="231">
        <v>54.75</v>
      </c>
      <c r="L339" s="231">
        <v>51.6</v>
      </c>
      <c r="M339" s="231">
        <v>42.401319999999998</v>
      </c>
      <c r="N339" s="1"/>
      <c r="O339" s="1"/>
    </row>
    <row r="340" spans="1:15" ht="12.75" customHeight="1">
      <c r="A340" s="30">
        <v>330</v>
      </c>
      <c r="B340" s="217" t="s">
        <v>160</v>
      </c>
      <c r="C340" s="231">
        <v>201.1</v>
      </c>
      <c r="D340" s="232">
        <v>200.14999999999998</v>
      </c>
      <c r="E340" s="232">
        <v>197.84999999999997</v>
      </c>
      <c r="F340" s="232">
        <v>194.6</v>
      </c>
      <c r="G340" s="232">
        <v>192.29999999999998</v>
      </c>
      <c r="H340" s="232">
        <v>203.39999999999995</v>
      </c>
      <c r="I340" s="232">
        <v>205.69999999999996</v>
      </c>
      <c r="J340" s="232">
        <v>208.94999999999993</v>
      </c>
      <c r="K340" s="231">
        <v>202.45</v>
      </c>
      <c r="L340" s="231">
        <v>196.9</v>
      </c>
      <c r="M340" s="231">
        <v>5.4965400000000004</v>
      </c>
      <c r="N340" s="1"/>
      <c r="O340" s="1"/>
    </row>
    <row r="341" spans="1:15" ht="12.75" customHeight="1">
      <c r="A341" s="30">
        <v>331</v>
      </c>
      <c r="B341" s="217" t="s">
        <v>822</v>
      </c>
      <c r="C341" s="231">
        <v>338.9</v>
      </c>
      <c r="D341" s="232">
        <v>336.83333333333331</v>
      </c>
      <c r="E341" s="232">
        <v>333.06666666666661</v>
      </c>
      <c r="F341" s="232">
        <v>327.23333333333329</v>
      </c>
      <c r="G341" s="232">
        <v>323.46666666666658</v>
      </c>
      <c r="H341" s="232">
        <v>342.66666666666663</v>
      </c>
      <c r="I341" s="232">
        <v>346.43333333333339</v>
      </c>
      <c r="J341" s="232">
        <v>352.26666666666665</v>
      </c>
      <c r="K341" s="231">
        <v>340.6</v>
      </c>
      <c r="L341" s="231">
        <v>331</v>
      </c>
      <c r="M341" s="231">
        <v>1.5565100000000001</v>
      </c>
      <c r="N341" s="1"/>
      <c r="O341" s="1"/>
    </row>
    <row r="342" spans="1:15" ht="12.75" customHeight="1">
      <c r="A342" s="30">
        <v>332</v>
      </c>
      <c r="B342" s="217" t="s">
        <v>265</v>
      </c>
      <c r="C342" s="231">
        <v>818.4</v>
      </c>
      <c r="D342" s="232">
        <v>820.51666666666677</v>
      </c>
      <c r="E342" s="232">
        <v>812.18333333333351</v>
      </c>
      <c r="F342" s="232">
        <v>805.9666666666667</v>
      </c>
      <c r="G342" s="232">
        <v>797.63333333333344</v>
      </c>
      <c r="H342" s="232">
        <v>826.73333333333358</v>
      </c>
      <c r="I342" s="232">
        <v>835.06666666666683</v>
      </c>
      <c r="J342" s="232">
        <v>841.28333333333364</v>
      </c>
      <c r="K342" s="231">
        <v>828.85</v>
      </c>
      <c r="L342" s="231">
        <v>814.3</v>
      </c>
      <c r="M342" s="231">
        <v>3.4182399999999999</v>
      </c>
      <c r="N342" s="1"/>
      <c r="O342" s="1"/>
    </row>
    <row r="343" spans="1:15" ht="12.75" customHeight="1">
      <c r="A343" s="30">
        <v>333</v>
      </c>
      <c r="B343" s="217" t="s">
        <v>168</v>
      </c>
      <c r="C343" s="231">
        <v>147.19999999999999</v>
      </c>
      <c r="D343" s="232">
        <v>148.03333333333333</v>
      </c>
      <c r="E343" s="232">
        <v>145.81666666666666</v>
      </c>
      <c r="F343" s="232">
        <v>144.43333333333334</v>
      </c>
      <c r="G343" s="232">
        <v>142.21666666666667</v>
      </c>
      <c r="H343" s="232">
        <v>149.41666666666666</v>
      </c>
      <c r="I343" s="232">
        <v>151.6333333333333</v>
      </c>
      <c r="J343" s="232">
        <v>153.01666666666665</v>
      </c>
      <c r="K343" s="231">
        <v>150.25</v>
      </c>
      <c r="L343" s="231">
        <v>146.65</v>
      </c>
      <c r="M343" s="231">
        <v>89.645390000000006</v>
      </c>
      <c r="N343" s="1"/>
      <c r="O343" s="1"/>
    </row>
    <row r="344" spans="1:15" ht="12.75" customHeight="1">
      <c r="A344" s="30">
        <v>334</v>
      </c>
      <c r="B344" s="217" t="s">
        <v>266</v>
      </c>
      <c r="C344" s="231">
        <v>257.45</v>
      </c>
      <c r="D344" s="232">
        <v>255.13333333333333</v>
      </c>
      <c r="E344" s="232">
        <v>250.56666666666666</v>
      </c>
      <c r="F344" s="232">
        <v>243.68333333333334</v>
      </c>
      <c r="G344" s="232">
        <v>239.11666666666667</v>
      </c>
      <c r="H344" s="232">
        <v>262.01666666666665</v>
      </c>
      <c r="I344" s="232">
        <v>266.58333333333326</v>
      </c>
      <c r="J344" s="232">
        <v>273.46666666666664</v>
      </c>
      <c r="K344" s="231">
        <v>259.7</v>
      </c>
      <c r="L344" s="231">
        <v>248.25</v>
      </c>
      <c r="M344" s="231">
        <v>14.59751</v>
      </c>
      <c r="N344" s="1"/>
      <c r="O344" s="1"/>
    </row>
    <row r="345" spans="1:15" ht="12.75" customHeight="1">
      <c r="A345" s="30">
        <v>335</v>
      </c>
      <c r="B345" s="217" t="s">
        <v>854</v>
      </c>
      <c r="C345" s="231">
        <v>616.45000000000005</v>
      </c>
      <c r="D345" s="232">
        <v>622.7833333333333</v>
      </c>
      <c r="E345" s="232">
        <v>606.66666666666663</v>
      </c>
      <c r="F345" s="232">
        <v>596.88333333333333</v>
      </c>
      <c r="G345" s="232">
        <v>580.76666666666665</v>
      </c>
      <c r="H345" s="232">
        <v>632.56666666666661</v>
      </c>
      <c r="I345" s="232">
        <v>648.68333333333339</v>
      </c>
      <c r="J345" s="232">
        <v>658.46666666666658</v>
      </c>
      <c r="K345" s="231">
        <v>638.9</v>
      </c>
      <c r="L345" s="231">
        <v>613</v>
      </c>
      <c r="M345" s="231">
        <v>5.4290700000000003</v>
      </c>
      <c r="N345" s="1"/>
      <c r="O345" s="1"/>
    </row>
    <row r="346" spans="1:15" ht="12.75" customHeight="1">
      <c r="A346" s="30">
        <v>336</v>
      </c>
      <c r="B346" s="217" t="s">
        <v>804</v>
      </c>
      <c r="C346" s="231">
        <v>617.35</v>
      </c>
      <c r="D346" s="232">
        <v>621.7833333333333</v>
      </c>
      <c r="E346" s="232">
        <v>604.56666666666661</v>
      </c>
      <c r="F346" s="232">
        <v>591.7833333333333</v>
      </c>
      <c r="G346" s="232">
        <v>574.56666666666661</v>
      </c>
      <c r="H346" s="232">
        <v>634.56666666666661</v>
      </c>
      <c r="I346" s="232">
        <v>651.7833333333333</v>
      </c>
      <c r="J346" s="232">
        <v>664.56666666666661</v>
      </c>
      <c r="K346" s="231">
        <v>639</v>
      </c>
      <c r="L346" s="231">
        <v>609</v>
      </c>
      <c r="M346" s="231">
        <v>65.145430000000005</v>
      </c>
      <c r="N346" s="1"/>
      <c r="O346" s="1"/>
    </row>
    <row r="347" spans="1:15" ht="12.75" customHeight="1">
      <c r="A347" s="30">
        <v>337</v>
      </c>
      <c r="B347" s="217" t="s">
        <v>431</v>
      </c>
      <c r="C347" s="231">
        <v>3212.6</v>
      </c>
      <c r="D347" s="232">
        <v>3214.2833333333333</v>
      </c>
      <c r="E347" s="232">
        <v>3198.5666666666666</v>
      </c>
      <c r="F347" s="232">
        <v>3184.5333333333333</v>
      </c>
      <c r="G347" s="232">
        <v>3168.8166666666666</v>
      </c>
      <c r="H347" s="232">
        <v>3228.3166666666666</v>
      </c>
      <c r="I347" s="232">
        <v>3244.0333333333328</v>
      </c>
      <c r="J347" s="232">
        <v>3258.0666666666666</v>
      </c>
      <c r="K347" s="231">
        <v>3230</v>
      </c>
      <c r="L347" s="231">
        <v>3200.25</v>
      </c>
      <c r="M347" s="231">
        <v>0.41047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269.14999999999998</v>
      </c>
      <c r="D348" s="232">
        <v>267.25</v>
      </c>
      <c r="E348" s="232">
        <v>263.5</v>
      </c>
      <c r="F348" s="232">
        <v>257.85000000000002</v>
      </c>
      <c r="G348" s="232">
        <v>254.10000000000002</v>
      </c>
      <c r="H348" s="232">
        <v>272.89999999999998</v>
      </c>
      <c r="I348" s="232">
        <v>276.64999999999998</v>
      </c>
      <c r="J348" s="232">
        <v>282.29999999999995</v>
      </c>
      <c r="K348" s="231">
        <v>271</v>
      </c>
      <c r="L348" s="231">
        <v>261.60000000000002</v>
      </c>
      <c r="M348" s="231">
        <v>1.8938699999999999</v>
      </c>
      <c r="N348" s="1"/>
      <c r="O348" s="1"/>
    </row>
    <row r="349" spans="1:15" ht="12.75" customHeight="1">
      <c r="A349" s="30">
        <v>339</v>
      </c>
      <c r="B349" s="217" t="s">
        <v>805</v>
      </c>
      <c r="C349" s="231">
        <v>594.29999999999995</v>
      </c>
      <c r="D349" s="232">
        <v>591.83333333333337</v>
      </c>
      <c r="E349" s="232">
        <v>583.9666666666667</v>
      </c>
      <c r="F349" s="232">
        <v>573.63333333333333</v>
      </c>
      <c r="G349" s="232">
        <v>565.76666666666665</v>
      </c>
      <c r="H349" s="232">
        <v>602.16666666666674</v>
      </c>
      <c r="I349" s="232">
        <v>610.0333333333333</v>
      </c>
      <c r="J349" s="232">
        <v>620.36666666666679</v>
      </c>
      <c r="K349" s="231">
        <v>599.70000000000005</v>
      </c>
      <c r="L349" s="231">
        <v>581.5</v>
      </c>
      <c r="M349" s="231">
        <v>22.22092</v>
      </c>
      <c r="N349" s="1"/>
      <c r="O349" s="1"/>
    </row>
    <row r="350" spans="1:15" ht="12.75" customHeight="1">
      <c r="A350" s="30">
        <v>340</v>
      </c>
      <c r="B350" s="217" t="s">
        <v>794</v>
      </c>
      <c r="C350" s="231">
        <v>110.15</v>
      </c>
      <c r="D350" s="232">
        <v>110.36666666666667</v>
      </c>
      <c r="E350" s="232">
        <v>108.48333333333335</v>
      </c>
      <c r="F350" s="232">
        <v>106.81666666666668</v>
      </c>
      <c r="G350" s="232">
        <v>104.93333333333335</v>
      </c>
      <c r="H350" s="232">
        <v>112.03333333333335</v>
      </c>
      <c r="I350" s="232">
        <v>113.91666666666667</v>
      </c>
      <c r="J350" s="232">
        <v>115.58333333333334</v>
      </c>
      <c r="K350" s="231">
        <v>112.25</v>
      </c>
      <c r="L350" s="231">
        <v>108.7</v>
      </c>
      <c r="M350" s="231">
        <v>5.86416</v>
      </c>
      <c r="N350" s="1"/>
      <c r="O350" s="1"/>
    </row>
    <row r="351" spans="1:15" ht="12.75" customHeight="1">
      <c r="A351" s="30">
        <v>341</v>
      </c>
      <c r="B351" s="217" t="s">
        <v>175</v>
      </c>
      <c r="C351" s="231">
        <v>2903.7</v>
      </c>
      <c r="D351" s="232">
        <v>2904.1</v>
      </c>
      <c r="E351" s="232">
        <v>2868.5</v>
      </c>
      <c r="F351" s="232">
        <v>2833.3</v>
      </c>
      <c r="G351" s="232">
        <v>2797.7000000000003</v>
      </c>
      <c r="H351" s="232">
        <v>2939.2999999999997</v>
      </c>
      <c r="I351" s="232">
        <v>2974.8999999999992</v>
      </c>
      <c r="J351" s="232">
        <v>3010.0999999999995</v>
      </c>
      <c r="K351" s="231">
        <v>2939.7</v>
      </c>
      <c r="L351" s="231">
        <v>2868.9</v>
      </c>
      <c r="M351" s="231">
        <v>2.7822399999999998</v>
      </c>
      <c r="N351" s="1"/>
      <c r="O351" s="1"/>
    </row>
    <row r="352" spans="1:15" ht="12.75" customHeight="1">
      <c r="A352" s="30">
        <v>342</v>
      </c>
      <c r="B352" s="217" t="s">
        <v>434</v>
      </c>
      <c r="C352" s="231">
        <v>485</v>
      </c>
      <c r="D352" s="232">
        <v>480.73333333333335</v>
      </c>
      <c r="E352" s="232">
        <v>468.56666666666672</v>
      </c>
      <c r="F352" s="232">
        <v>452.13333333333338</v>
      </c>
      <c r="G352" s="232">
        <v>439.96666666666675</v>
      </c>
      <c r="H352" s="232">
        <v>497.16666666666669</v>
      </c>
      <c r="I352" s="232">
        <v>509.33333333333331</v>
      </c>
      <c r="J352" s="232">
        <v>525.76666666666665</v>
      </c>
      <c r="K352" s="231">
        <v>492.9</v>
      </c>
      <c r="L352" s="231">
        <v>464.3</v>
      </c>
      <c r="M352" s="231">
        <v>7.6540900000000001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282</v>
      </c>
      <c r="D353" s="232">
        <v>280.91666666666669</v>
      </c>
      <c r="E353" s="232">
        <v>272.23333333333335</v>
      </c>
      <c r="F353" s="232">
        <v>262.46666666666664</v>
      </c>
      <c r="G353" s="232">
        <v>253.7833333333333</v>
      </c>
      <c r="H353" s="232">
        <v>290.68333333333339</v>
      </c>
      <c r="I353" s="232">
        <v>299.36666666666667</v>
      </c>
      <c r="J353" s="232">
        <v>309.13333333333344</v>
      </c>
      <c r="K353" s="231">
        <v>289.60000000000002</v>
      </c>
      <c r="L353" s="231">
        <v>271.14999999999998</v>
      </c>
      <c r="M353" s="231">
        <v>87.705619999999996</v>
      </c>
      <c r="N353" s="1"/>
      <c r="O353" s="1"/>
    </row>
    <row r="354" spans="1:15" ht="12.75" customHeight="1">
      <c r="A354" s="30">
        <v>344</v>
      </c>
      <c r="B354" s="217" t="s">
        <v>179</v>
      </c>
      <c r="C354" s="231">
        <v>1495.25</v>
      </c>
      <c r="D354" s="232">
        <v>1493.6499999999999</v>
      </c>
      <c r="E354" s="232">
        <v>1472.5999999999997</v>
      </c>
      <c r="F354" s="232">
        <v>1449.9499999999998</v>
      </c>
      <c r="G354" s="232">
        <v>1428.8999999999996</v>
      </c>
      <c r="H354" s="232">
        <v>1516.2999999999997</v>
      </c>
      <c r="I354" s="232">
        <v>1537.35</v>
      </c>
      <c r="J354" s="232">
        <v>1559.9999999999998</v>
      </c>
      <c r="K354" s="231">
        <v>1514.7</v>
      </c>
      <c r="L354" s="231">
        <v>1471</v>
      </c>
      <c r="M354" s="231">
        <v>5.1585999999999999</v>
      </c>
      <c r="N354" s="1"/>
      <c r="O354" s="1"/>
    </row>
    <row r="355" spans="1:15" ht="12.75" customHeight="1">
      <c r="A355" s="30">
        <v>345</v>
      </c>
      <c r="B355" s="217" t="s">
        <v>169</v>
      </c>
      <c r="C355" s="231">
        <v>37889.15</v>
      </c>
      <c r="D355" s="232">
        <v>37962.200000000004</v>
      </c>
      <c r="E355" s="232">
        <v>37600.500000000007</v>
      </c>
      <c r="F355" s="232">
        <v>37311.850000000006</v>
      </c>
      <c r="G355" s="232">
        <v>36950.150000000009</v>
      </c>
      <c r="H355" s="232">
        <v>38250.850000000006</v>
      </c>
      <c r="I355" s="232">
        <v>38612.550000000003</v>
      </c>
      <c r="J355" s="232">
        <v>38901.200000000004</v>
      </c>
      <c r="K355" s="231">
        <v>38323.9</v>
      </c>
      <c r="L355" s="231">
        <v>37673.550000000003</v>
      </c>
      <c r="M355" s="231">
        <v>0.54574</v>
      </c>
      <c r="N355" s="1"/>
      <c r="O355" s="1"/>
    </row>
    <row r="356" spans="1:15" ht="12.75" customHeight="1">
      <c r="A356" s="30">
        <v>346</v>
      </c>
      <c r="B356" s="217" t="s">
        <v>846</v>
      </c>
      <c r="C356" s="231">
        <v>881.75</v>
      </c>
      <c r="D356" s="232">
        <v>880.61666666666667</v>
      </c>
      <c r="E356" s="232">
        <v>866.13333333333333</v>
      </c>
      <c r="F356" s="232">
        <v>850.51666666666665</v>
      </c>
      <c r="G356" s="232">
        <v>836.0333333333333</v>
      </c>
      <c r="H356" s="232">
        <v>896.23333333333335</v>
      </c>
      <c r="I356" s="232">
        <v>910.7166666666667</v>
      </c>
      <c r="J356" s="232">
        <v>926.33333333333337</v>
      </c>
      <c r="K356" s="231">
        <v>895.1</v>
      </c>
      <c r="L356" s="231">
        <v>865</v>
      </c>
      <c r="M356" s="231">
        <v>2.5977299999999999</v>
      </c>
      <c r="N356" s="1"/>
      <c r="O356" s="1"/>
    </row>
    <row r="357" spans="1:15" ht="12.75" customHeight="1">
      <c r="A357" s="30">
        <v>347</v>
      </c>
      <c r="B357" s="217" t="s">
        <v>436</v>
      </c>
      <c r="C357" s="231">
        <v>4425.05</v>
      </c>
      <c r="D357" s="232">
        <v>4409.9500000000007</v>
      </c>
      <c r="E357" s="232">
        <v>4371.5500000000011</v>
      </c>
      <c r="F357" s="232">
        <v>4318.05</v>
      </c>
      <c r="G357" s="232">
        <v>4279.6500000000005</v>
      </c>
      <c r="H357" s="232">
        <v>4463.4500000000016</v>
      </c>
      <c r="I357" s="232">
        <v>4501.8500000000013</v>
      </c>
      <c r="J357" s="232">
        <v>4555.3500000000022</v>
      </c>
      <c r="K357" s="231">
        <v>4448.3500000000004</v>
      </c>
      <c r="L357" s="231">
        <v>4356.45</v>
      </c>
      <c r="M357" s="231">
        <v>1.89022</v>
      </c>
      <c r="N357" s="1"/>
      <c r="O357" s="1"/>
    </row>
    <row r="358" spans="1:15" ht="12.75" customHeight="1">
      <c r="A358" s="30">
        <v>348</v>
      </c>
      <c r="B358" s="217" t="s">
        <v>171</v>
      </c>
      <c r="C358" s="231">
        <v>223.7</v>
      </c>
      <c r="D358" s="232">
        <v>222.88333333333335</v>
      </c>
      <c r="E358" s="232">
        <v>220.8666666666667</v>
      </c>
      <c r="F358" s="232">
        <v>218.03333333333336</v>
      </c>
      <c r="G358" s="232">
        <v>216.01666666666671</v>
      </c>
      <c r="H358" s="232">
        <v>225.7166666666667</v>
      </c>
      <c r="I358" s="232">
        <v>227.73333333333335</v>
      </c>
      <c r="J358" s="232">
        <v>230.56666666666669</v>
      </c>
      <c r="K358" s="231">
        <v>224.9</v>
      </c>
      <c r="L358" s="231">
        <v>220.05</v>
      </c>
      <c r="M358" s="231">
        <v>17.09779</v>
      </c>
      <c r="N358" s="1"/>
      <c r="O358" s="1"/>
    </row>
    <row r="359" spans="1:15" ht="12.75" customHeight="1">
      <c r="A359" s="30">
        <v>349</v>
      </c>
      <c r="B359" s="217" t="s">
        <v>173</v>
      </c>
      <c r="C359" s="231">
        <v>3442.5</v>
      </c>
      <c r="D359" s="232">
        <v>3447.8833333333332</v>
      </c>
      <c r="E359" s="232">
        <v>3402.6166666666663</v>
      </c>
      <c r="F359" s="232">
        <v>3362.7333333333331</v>
      </c>
      <c r="G359" s="232">
        <v>3317.4666666666662</v>
      </c>
      <c r="H359" s="232">
        <v>3487.7666666666664</v>
      </c>
      <c r="I359" s="232">
        <v>3533.0333333333328</v>
      </c>
      <c r="J359" s="232">
        <v>3572.9166666666665</v>
      </c>
      <c r="K359" s="231">
        <v>3493.15</v>
      </c>
      <c r="L359" s="231">
        <v>3408</v>
      </c>
      <c r="M359" s="231">
        <v>0.15221000000000001</v>
      </c>
      <c r="N359" s="1"/>
      <c r="O359" s="1"/>
    </row>
    <row r="360" spans="1:15" ht="12.75" customHeight="1">
      <c r="A360" s="30">
        <v>350</v>
      </c>
      <c r="B360" s="217" t="s">
        <v>438</v>
      </c>
      <c r="C360" s="231">
        <v>1289.6500000000001</v>
      </c>
      <c r="D360" s="232">
        <v>1302.0666666666666</v>
      </c>
      <c r="E360" s="232">
        <v>1265.1333333333332</v>
      </c>
      <c r="F360" s="232">
        <v>1240.6166666666666</v>
      </c>
      <c r="G360" s="232">
        <v>1203.6833333333332</v>
      </c>
      <c r="H360" s="232">
        <v>1326.5833333333333</v>
      </c>
      <c r="I360" s="232">
        <v>1363.5166666666667</v>
      </c>
      <c r="J360" s="232">
        <v>1388.0333333333333</v>
      </c>
      <c r="K360" s="231">
        <v>1339</v>
      </c>
      <c r="L360" s="231">
        <v>1277.55</v>
      </c>
      <c r="M360" s="231">
        <v>1.4433400000000001</v>
      </c>
      <c r="N360" s="1"/>
      <c r="O360" s="1"/>
    </row>
    <row r="361" spans="1:15" ht="12.75" customHeight="1">
      <c r="A361" s="30">
        <v>351</v>
      </c>
      <c r="B361" s="217" t="s">
        <v>174</v>
      </c>
      <c r="C361" s="231">
        <v>2336.0500000000002</v>
      </c>
      <c r="D361" s="232">
        <v>2336</v>
      </c>
      <c r="E361" s="232">
        <v>2316.5500000000002</v>
      </c>
      <c r="F361" s="232">
        <v>2297.0500000000002</v>
      </c>
      <c r="G361" s="232">
        <v>2277.6000000000004</v>
      </c>
      <c r="H361" s="232">
        <v>2355.5</v>
      </c>
      <c r="I361" s="232">
        <v>2374.9499999999998</v>
      </c>
      <c r="J361" s="232">
        <v>2394.4499999999998</v>
      </c>
      <c r="K361" s="231">
        <v>2355.4499999999998</v>
      </c>
      <c r="L361" s="231">
        <v>2316.5</v>
      </c>
      <c r="M361" s="231">
        <v>3.0160800000000001</v>
      </c>
      <c r="N361" s="1"/>
      <c r="O361" s="1"/>
    </row>
    <row r="362" spans="1:15" ht="12.75" customHeight="1">
      <c r="A362" s="30">
        <v>352</v>
      </c>
      <c r="B362" s="217" t="s">
        <v>1009</v>
      </c>
      <c r="C362" s="231">
        <v>63.95</v>
      </c>
      <c r="D362" s="232">
        <v>64.166666666666671</v>
      </c>
      <c r="E362" s="232">
        <v>62.88333333333334</v>
      </c>
      <c r="F362" s="232">
        <v>61.81666666666667</v>
      </c>
      <c r="G362" s="232">
        <v>60.533333333333339</v>
      </c>
      <c r="H362" s="232">
        <v>65.233333333333348</v>
      </c>
      <c r="I362" s="232">
        <v>66.51666666666668</v>
      </c>
      <c r="J362" s="232">
        <v>67.583333333333343</v>
      </c>
      <c r="K362" s="231">
        <v>65.45</v>
      </c>
      <c r="L362" s="231">
        <v>63.1</v>
      </c>
      <c r="M362" s="231">
        <v>48.950020000000002</v>
      </c>
      <c r="N362" s="1"/>
      <c r="O362" s="1"/>
    </row>
    <row r="363" spans="1:15" ht="12.75" customHeight="1">
      <c r="A363" s="30">
        <v>353</v>
      </c>
      <c r="B363" s="217" t="s">
        <v>439</v>
      </c>
      <c r="C363" s="231">
        <v>971.8</v>
      </c>
      <c r="D363" s="232">
        <v>969.31666666666661</v>
      </c>
      <c r="E363" s="232">
        <v>949.53333333333319</v>
      </c>
      <c r="F363" s="232">
        <v>927.26666666666654</v>
      </c>
      <c r="G363" s="232">
        <v>907.48333333333312</v>
      </c>
      <c r="H363" s="232">
        <v>991.58333333333326</v>
      </c>
      <c r="I363" s="232">
        <v>1011.3666666666666</v>
      </c>
      <c r="J363" s="232">
        <v>1033.6333333333332</v>
      </c>
      <c r="K363" s="231">
        <v>989.1</v>
      </c>
      <c r="L363" s="231">
        <v>947.05</v>
      </c>
      <c r="M363" s="231">
        <v>1.07192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2798.35</v>
      </c>
      <c r="D364" s="232">
        <v>2786.75</v>
      </c>
      <c r="E364" s="232">
        <v>2765.5</v>
      </c>
      <c r="F364" s="232">
        <v>2732.65</v>
      </c>
      <c r="G364" s="232">
        <v>2711.4</v>
      </c>
      <c r="H364" s="232">
        <v>2819.6</v>
      </c>
      <c r="I364" s="232">
        <v>2840.85</v>
      </c>
      <c r="J364" s="232">
        <v>2873.7</v>
      </c>
      <c r="K364" s="231">
        <v>2808</v>
      </c>
      <c r="L364" s="231">
        <v>2753.9</v>
      </c>
      <c r="M364" s="231">
        <v>2.9681299999999999</v>
      </c>
      <c r="N364" s="1"/>
      <c r="O364" s="1"/>
    </row>
    <row r="365" spans="1:15" ht="12.75" customHeight="1">
      <c r="A365" s="30">
        <v>355</v>
      </c>
      <c r="B365" s="217" t="s">
        <v>440</v>
      </c>
      <c r="C365" s="231">
        <v>1122</v>
      </c>
      <c r="D365" s="232">
        <v>1135.4833333333333</v>
      </c>
      <c r="E365" s="232">
        <v>1087.5166666666667</v>
      </c>
      <c r="F365" s="232">
        <v>1053.0333333333333</v>
      </c>
      <c r="G365" s="232">
        <v>1005.0666666666666</v>
      </c>
      <c r="H365" s="232">
        <v>1169.9666666666667</v>
      </c>
      <c r="I365" s="232">
        <v>1217.9333333333334</v>
      </c>
      <c r="J365" s="232">
        <v>1252.4166666666667</v>
      </c>
      <c r="K365" s="231">
        <v>1183.45</v>
      </c>
      <c r="L365" s="231">
        <v>1101</v>
      </c>
      <c r="M365" s="231">
        <v>2.1006999999999998</v>
      </c>
      <c r="N365" s="1"/>
      <c r="O365" s="1"/>
    </row>
    <row r="366" spans="1:15" ht="12.75" customHeight="1">
      <c r="A366" s="30">
        <v>356</v>
      </c>
      <c r="B366" s="217" t="s">
        <v>782</v>
      </c>
      <c r="C366" s="231">
        <v>282.39999999999998</v>
      </c>
      <c r="D366" s="232">
        <v>280.61666666666662</v>
      </c>
      <c r="E366" s="232">
        <v>276.73333333333323</v>
      </c>
      <c r="F366" s="232">
        <v>271.06666666666661</v>
      </c>
      <c r="G366" s="232">
        <v>267.18333333333322</v>
      </c>
      <c r="H366" s="232">
        <v>286.28333333333325</v>
      </c>
      <c r="I366" s="232">
        <v>290.16666666666657</v>
      </c>
      <c r="J366" s="232">
        <v>295.83333333333326</v>
      </c>
      <c r="K366" s="231">
        <v>284.5</v>
      </c>
      <c r="L366" s="231">
        <v>274.95</v>
      </c>
      <c r="M366" s="231">
        <v>13.950989999999999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146.69999999999999</v>
      </c>
      <c r="D367" s="232">
        <v>147.36666666666667</v>
      </c>
      <c r="E367" s="232">
        <v>144.73333333333335</v>
      </c>
      <c r="F367" s="232">
        <v>142.76666666666668</v>
      </c>
      <c r="G367" s="232">
        <v>140.13333333333335</v>
      </c>
      <c r="H367" s="232">
        <v>149.33333333333334</v>
      </c>
      <c r="I367" s="232">
        <v>151.96666666666667</v>
      </c>
      <c r="J367" s="232">
        <v>153.93333333333334</v>
      </c>
      <c r="K367" s="231">
        <v>150</v>
      </c>
      <c r="L367" s="231">
        <v>145.4</v>
      </c>
      <c r="M367" s="231">
        <v>38.12086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222.1</v>
      </c>
      <c r="D368" s="232">
        <v>221.29999999999998</v>
      </c>
      <c r="E368" s="232">
        <v>219.49999999999997</v>
      </c>
      <c r="F368" s="232">
        <v>216.89999999999998</v>
      </c>
      <c r="G368" s="232">
        <v>215.09999999999997</v>
      </c>
      <c r="H368" s="232">
        <v>223.89999999999998</v>
      </c>
      <c r="I368" s="232">
        <v>225.7</v>
      </c>
      <c r="J368" s="232">
        <v>228.29999999999998</v>
      </c>
      <c r="K368" s="231">
        <v>223.1</v>
      </c>
      <c r="L368" s="231">
        <v>218.7</v>
      </c>
      <c r="M368" s="231">
        <v>65.168750000000003</v>
      </c>
      <c r="N368" s="1"/>
      <c r="O368" s="1"/>
    </row>
    <row r="369" spans="1:15" ht="12.75" customHeight="1">
      <c r="A369" s="30">
        <v>359</v>
      </c>
      <c r="B369" s="217" t="s">
        <v>783</v>
      </c>
      <c r="C369" s="231">
        <v>302.95</v>
      </c>
      <c r="D369" s="232">
        <v>305.08333333333331</v>
      </c>
      <c r="E369" s="232">
        <v>296.51666666666665</v>
      </c>
      <c r="F369" s="232">
        <v>290.08333333333331</v>
      </c>
      <c r="G369" s="232">
        <v>281.51666666666665</v>
      </c>
      <c r="H369" s="232">
        <v>311.51666666666665</v>
      </c>
      <c r="I369" s="232">
        <v>320.08333333333337</v>
      </c>
      <c r="J369" s="232">
        <v>326.51666666666665</v>
      </c>
      <c r="K369" s="231">
        <v>313.64999999999998</v>
      </c>
      <c r="L369" s="231">
        <v>298.64999999999998</v>
      </c>
      <c r="M369" s="231">
        <v>10.141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399.45</v>
      </c>
      <c r="D370" s="232">
        <v>399.75</v>
      </c>
      <c r="E370" s="232">
        <v>394.8</v>
      </c>
      <c r="F370" s="232">
        <v>390.15000000000003</v>
      </c>
      <c r="G370" s="232">
        <v>385.20000000000005</v>
      </c>
      <c r="H370" s="232">
        <v>404.4</v>
      </c>
      <c r="I370" s="232">
        <v>409.35</v>
      </c>
      <c r="J370" s="232">
        <v>413.99999999999994</v>
      </c>
      <c r="K370" s="231">
        <v>404.7</v>
      </c>
      <c r="L370" s="231">
        <v>395.1</v>
      </c>
      <c r="M370" s="231">
        <v>1.9948999999999999</v>
      </c>
      <c r="N370" s="1"/>
      <c r="O370" s="1"/>
    </row>
    <row r="371" spans="1:15" ht="12.75" customHeight="1">
      <c r="A371" s="30">
        <v>361</v>
      </c>
      <c r="B371" s="217" t="s">
        <v>441</v>
      </c>
      <c r="C371" s="231">
        <v>537.04999999999995</v>
      </c>
      <c r="D371" s="232">
        <v>541.43333333333328</v>
      </c>
      <c r="E371" s="232">
        <v>530.91666666666652</v>
      </c>
      <c r="F371" s="232">
        <v>524.78333333333319</v>
      </c>
      <c r="G371" s="232">
        <v>514.26666666666642</v>
      </c>
      <c r="H371" s="232">
        <v>547.56666666666661</v>
      </c>
      <c r="I371" s="232">
        <v>558.08333333333326</v>
      </c>
      <c r="J371" s="232">
        <v>564.2166666666667</v>
      </c>
      <c r="K371" s="231">
        <v>551.95000000000005</v>
      </c>
      <c r="L371" s="231">
        <v>535.29999999999995</v>
      </c>
      <c r="M371" s="231">
        <v>0.59140000000000004</v>
      </c>
      <c r="N371" s="1"/>
      <c r="O371" s="1"/>
    </row>
    <row r="372" spans="1:15" ht="12.75" customHeight="1">
      <c r="A372" s="30">
        <v>362</v>
      </c>
      <c r="B372" s="217" t="s">
        <v>442</v>
      </c>
      <c r="C372" s="231">
        <v>103.15</v>
      </c>
      <c r="D372" s="232">
        <v>104.83333333333333</v>
      </c>
      <c r="E372" s="232">
        <v>100.91666666666666</v>
      </c>
      <c r="F372" s="232">
        <v>98.683333333333323</v>
      </c>
      <c r="G372" s="232">
        <v>94.766666666666652</v>
      </c>
      <c r="H372" s="232">
        <v>107.06666666666666</v>
      </c>
      <c r="I372" s="232">
        <v>110.98333333333332</v>
      </c>
      <c r="J372" s="232">
        <v>113.21666666666667</v>
      </c>
      <c r="K372" s="231">
        <v>108.75</v>
      </c>
      <c r="L372" s="231">
        <v>102.6</v>
      </c>
      <c r="M372" s="231">
        <v>3.4340999999999999</v>
      </c>
      <c r="N372" s="1"/>
      <c r="O372" s="1"/>
    </row>
    <row r="373" spans="1:15" ht="12.75" customHeight="1">
      <c r="A373" s="30">
        <v>363</v>
      </c>
      <c r="B373" s="217" t="s">
        <v>823</v>
      </c>
      <c r="C373" s="231">
        <v>1028</v>
      </c>
      <c r="D373" s="232">
        <v>1031.5333333333335</v>
      </c>
      <c r="E373" s="232">
        <v>1022.2666666666671</v>
      </c>
      <c r="F373" s="232">
        <v>1016.5333333333335</v>
      </c>
      <c r="G373" s="232">
        <v>1007.2666666666671</v>
      </c>
      <c r="H373" s="232">
        <v>1037.2666666666671</v>
      </c>
      <c r="I373" s="232">
        <v>1046.5333333333335</v>
      </c>
      <c r="J373" s="232">
        <v>1052.2666666666671</v>
      </c>
      <c r="K373" s="231">
        <v>1040.8</v>
      </c>
      <c r="L373" s="231">
        <v>1025.8</v>
      </c>
      <c r="M373" s="231">
        <v>0.19997999999999999</v>
      </c>
      <c r="N373" s="1"/>
      <c r="O373" s="1"/>
    </row>
    <row r="374" spans="1:15" ht="12.75" customHeight="1">
      <c r="A374" s="30">
        <v>364</v>
      </c>
      <c r="B374" s="217" t="s">
        <v>443</v>
      </c>
      <c r="C374" s="231">
        <v>4844.8</v>
      </c>
      <c r="D374" s="232">
        <v>4859.1500000000005</v>
      </c>
      <c r="E374" s="232">
        <v>4789.4500000000007</v>
      </c>
      <c r="F374" s="232">
        <v>4734.1000000000004</v>
      </c>
      <c r="G374" s="232">
        <v>4664.4000000000005</v>
      </c>
      <c r="H374" s="232">
        <v>4914.5000000000009</v>
      </c>
      <c r="I374" s="232">
        <v>4984.2</v>
      </c>
      <c r="J374" s="232">
        <v>5039.5500000000011</v>
      </c>
      <c r="K374" s="231">
        <v>4928.8500000000004</v>
      </c>
      <c r="L374" s="231">
        <v>4803.8</v>
      </c>
      <c r="M374" s="231">
        <v>0.10327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13663.3</v>
      </c>
      <c r="D375" s="232">
        <v>13694.416666666666</v>
      </c>
      <c r="E375" s="232">
        <v>13588.883333333331</v>
      </c>
      <c r="F375" s="232">
        <v>13514.466666666665</v>
      </c>
      <c r="G375" s="232">
        <v>13408.933333333331</v>
      </c>
      <c r="H375" s="232">
        <v>13768.833333333332</v>
      </c>
      <c r="I375" s="232">
        <v>13874.366666666669</v>
      </c>
      <c r="J375" s="232">
        <v>13948.783333333333</v>
      </c>
      <c r="K375" s="231">
        <v>13799.95</v>
      </c>
      <c r="L375" s="231">
        <v>13620</v>
      </c>
      <c r="M375" s="231">
        <v>1.3899999999999999E-2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44.9</v>
      </c>
      <c r="D376" s="232">
        <v>45.016666666666673</v>
      </c>
      <c r="E376" s="232">
        <v>44.283333333333346</v>
      </c>
      <c r="F376" s="232">
        <v>43.666666666666671</v>
      </c>
      <c r="G376" s="232">
        <v>42.933333333333344</v>
      </c>
      <c r="H376" s="232">
        <v>45.633333333333347</v>
      </c>
      <c r="I376" s="232">
        <v>46.366666666666681</v>
      </c>
      <c r="J376" s="232">
        <v>46.983333333333348</v>
      </c>
      <c r="K376" s="231">
        <v>45.75</v>
      </c>
      <c r="L376" s="231">
        <v>44.4</v>
      </c>
      <c r="M376" s="231">
        <v>382.72734000000003</v>
      </c>
      <c r="N376" s="1"/>
      <c r="O376" s="1"/>
    </row>
    <row r="377" spans="1:15" ht="12.75" customHeight="1">
      <c r="A377" s="30">
        <v>367</v>
      </c>
      <c r="B377" s="217" t="s">
        <v>444</v>
      </c>
      <c r="C377" s="231">
        <v>343.35</v>
      </c>
      <c r="D377" s="232">
        <v>343.9666666666667</v>
      </c>
      <c r="E377" s="232">
        <v>336.93333333333339</v>
      </c>
      <c r="F377" s="232">
        <v>330.51666666666671</v>
      </c>
      <c r="G377" s="232">
        <v>323.48333333333341</v>
      </c>
      <c r="H377" s="232">
        <v>350.38333333333338</v>
      </c>
      <c r="I377" s="232">
        <v>357.41666666666669</v>
      </c>
      <c r="J377" s="232">
        <v>363.83333333333337</v>
      </c>
      <c r="K377" s="231">
        <v>351</v>
      </c>
      <c r="L377" s="231">
        <v>337.55</v>
      </c>
      <c r="M377" s="231">
        <v>2.1277200000000001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135.35</v>
      </c>
      <c r="D378" s="232">
        <v>135.33333333333334</v>
      </c>
      <c r="E378" s="232">
        <v>133.51666666666668</v>
      </c>
      <c r="F378" s="232">
        <v>131.68333333333334</v>
      </c>
      <c r="G378" s="232">
        <v>129.86666666666667</v>
      </c>
      <c r="H378" s="232">
        <v>137.16666666666669</v>
      </c>
      <c r="I378" s="232">
        <v>138.98333333333335</v>
      </c>
      <c r="J378" s="232">
        <v>140.81666666666669</v>
      </c>
      <c r="K378" s="231">
        <v>137.15</v>
      </c>
      <c r="L378" s="231">
        <v>133.5</v>
      </c>
      <c r="M378" s="231">
        <v>49.340800000000002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114.1</v>
      </c>
      <c r="D379" s="232">
        <v>114.26666666666667</v>
      </c>
      <c r="E379" s="232">
        <v>113.03333333333333</v>
      </c>
      <c r="F379" s="232">
        <v>111.96666666666667</v>
      </c>
      <c r="G379" s="232">
        <v>110.73333333333333</v>
      </c>
      <c r="H379" s="232">
        <v>115.33333333333333</v>
      </c>
      <c r="I379" s="232">
        <v>116.56666666666665</v>
      </c>
      <c r="J379" s="232">
        <v>117.63333333333333</v>
      </c>
      <c r="K379" s="231">
        <v>115.5</v>
      </c>
      <c r="L379" s="231">
        <v>113.2</v>
      </c>
      <c r="M379" s="231">
        <v>34.996310000000001</v>
      </c>
      <c r="N379" s="1"/>
      <c r="O379" s="1"/>
    </row>
    <row r="380" spans="1:15" ht="12.75" customHeight="1">
      <c r="A380" s="30">
        <v>370</v>
      </c>
      <c r="B380" s="217" t="s">
        <v>784</v>
      </c>
      <c r="C380" s="231">
        <v>580.79999999999995</v>
      </c>
      <c r="D380" s="232">
        <v>583.7833333333333</v>
      </c>
      <c r="E380" s="232">
        <v>573.01666666666665</v>
      </c>
      <c r="F380" s="232">
        <v>565.23333333333335</v>
      </c>
      <c r="G380" s="232">
        <v>554.4666666666667</v>
      </c>
      <c r="H380" s="232">
        <v>591.56666666666661</v>
      </c>
      <c r="I380" s="232">
        <v>602.33333333333326</v>
      </c>
      <c r="J380" s="232">
        <v>610.11666666666656</v>
      </c>
      <c r="K380" s="231">
        <v>594.54999999999995</v>
      </c>
      <c r="L380" s="231">
        <v>576</v>
      </c>
      <c r="M380" s="231">
        <v>1.13202</v>
      </c>
      <c r="N380" s="1"/>
      <c r="O380" s="1"/>
    </row>
    <row r="381" spans="1:15" ht="12.75" customHeight="1">
      <c r="A381" s="30">
        <v>371</v>
      </c>
      <c r="B381" s="217" t="s">
        <v>445</v>
      </c>
      <c r="C381" s="231">
        <v>339.4</v>
      </c>
      <c r="D381" s="232">
        <v>341.2833333333333</v>
      </c>
      <c r="E381" s="232">
        <v>335.11666666666662</v>
      </c>
      <c r="F381" s="232">
        <v>330.83333333333331</v>
      </c>
      <c r="G381" s="232">
        <v>324.66666666666663</v>
      </c>
      <c r="H381" s="232">
        <v>345.56666666666661</v>
      </c>
      <c r="I381" s="232">
        <v>351.73333333333335</v>
      </c>
      <c r="J381" s="232">
        <v>356.01666666666659</v>
      </c>
      <c r="K381" s="231">
        <v>347.45</v>
      </c>
      <c r="L381" s="231">
        <v>337</v>
      </c>
      <c r="M381" s="231">
        <v>1.5677700000000001</v>
      </c>
      <c r="N381" s="1"/>
      <c r="O381" s="1"/>
    </row>
    <row r="382" spans="1:15" ht="12.75" customHeight="1">
      <c r="A382" s="30">
        <v>372</v>
      </c>
      <c r="B382" s="217" t="s">
        <v>446</v>
      </c>
      <c r="C382" s="231">
        <v>1175.95</v>
      </c>
      <c r="D382" s="232">
        <v>1176.3166666666666</v>
      </c>
      <c r="E382" s="232">
        <v>1162.9333333333332</v>
      </c>
      <c r="F382" s="232">
        <v>1149.9166666666665</v>
      </c>
      <c r="G382" s="232">
        <v>1136.5333333333331</v>
      </c>
      <c r="H382" s="232">
        <v>1189.3333333333333</v>
      </c>
      <c r="I382" s="232">
        <v>1202.7166666666665</v>
      </c>
      <c r="J382" s="232">
        <v>1215.7333333333333</v>
      </c>
      <c r="K382" s="231">
        <v>1189.7</v>
      </c>
      <c r="L382" s="231">
        <v>1163.3</v>
      </c>
      <c r="M382" s="231">
        <v>0.62655000000000005</v>
      </c>
      <c r="N382" s="1"/>
      <c r="O382" s="1"/>
    </row>
    <row r="383" spans="1:15" ht="12.75" customHeight="1">
      <c r="A383" s="30">
        <v>373</v>
      </c>
      <c r="B383" s="217" t="s">
        <v>447</v>
      </c>
      <c r="C383" s="231">
        <v>66.2</v>
      </c>
      <c r="D383" s="232">
        <v>65.916666666666671</v>
      </c>
      <c r="E383" s="232">
        <v>64.88333333333334</v>
      </c>
      <c r="F383" s="232">
        <v>63.566666666666663</v>
      </c>
      <c r="G383" s="232">
        <v>62.533333333333331</v>
      </c>
      <c r="H383" s="232">
        <v>67.233333333333348</v>
      </c>
      <c r="I383" s="232">
        <v>68.26666666666668</v>
      </c>
      <c r="J383" s="232">
        <v>69.583333333333357</v>
      </c>
      <c r="K383" s="231">
        <v>66.95</v>
      </c>
      <c r="L383" s="231">
        <v>64.599999999999994</v>
      </c>
      <c r="M383" s="231">
        <v>85.721360000000004</v>
      </c>
      <c r="N383" s="1"/>
      <c r="O383" s="1"/>
    </row>
    <row r="384" spans="1:15" ht="12.75" customHeight="1">
      <c r="A384" s="30">
        <v>374</v>
      </c>
      <c r="B384" s="217" t="s">
        <v>448</v>
      </c>
      <c r="C384" s="231">
        <v>144.30000000000001</v>
      </c>
      <c r="D384" s="232">
        <v>144.98333333333335</v>
      </c>
      <c r="E384" s="232">
        <v>142.56666666666669</v>
      </c>
      <c r="F384" s="232">
        <v>140.83333333333334</v>
      </c>
      <c r="G384" s="232">
        <v>138.41666666666669</v>
      </c>
      <c r="H384" s="232">
        <v>146.7166666666667</v>
      </c>
      <c r="I384" s="232">
        <v>149.13333333333333</v>
      </c>
      <c r="J384" s="232">
        <v>150.8666666666667</v>
      </c>
      <c r="K384" s="231">
        <v>147.4</v>
      </c>
      <c r="L384" s="231">
        <v>143.25</v>
      </c>
      <c r="M384" s="231">
        <v>13.41644</v>
      </c>
      <c r="N384" s="1"/>
      <c r="O384" s="1"/>
    </row>
    <row r="385" spans="1:15" ht="12.75" customHeight="1">
      <c r="A385" s="30">
        <v>375</v>
      </c>
      <c r="B385" s="217" t="s">
        <v>1010</v>
      </c>
      <c r="C385" s="231">
        <v>702.6</v>
      </c>
      <c r="D385" s="232">
        <v>703.9</v>
      </c>
      <c r="E385" s="232">
        <v>695.69999999999993</v>
      </c>
      <c r="F385" s="232">
        <v>688.8</v>
      </c>
      <c r="G385" s="232">
        <v>680.59999999999991</v>
      </c>
      <c r="H385" s="232">
        <v>710.8</v>
      </c>
      <c r="I385" s="232">
        <v>719</v>
      </c>
      <c r="J385" s="232">
        <v>725.9</v>
      </c>
      <c r="K385" s="231">
        <v>712.1</v>
      </c>
      <c r="L385" s="231">
        <v>697</v>
      </c>
      <c r="M385" s="231">
        <v>0.80357999999999996</v>
      </c>
      <c r="N385" s="1"/>
      <c r="O385" s="1"/>
    </row>
    <row r="386" spans="1:15" ht="12.75" customHeight="1">
      <c r="A386" s="30">
        <v>376</v>
      </c>
      <c r="B386" s="217" t="s">
        <v>449</v>
      </c>
      <c r="C386" s="231">
        <v>602.5</v>
      </c>
      <c r="D386" s="232">
        <v>601.08333333333337</v>
      </c>
      <c r="E386" s="232">
        <v>594.26666666666677</v>
      </c>
      <c r="F386" s="232">
        <v>586.03333333333342</v>
      </c>
      <c r="G386" s="232">
        <v>579.21666666666681</v>
      </c>
      <c r="H386" s="232">
        <v>609.31666666666672</v>
      </c>
      <c r="I386" s="232">
        <v>616.13333333333333</v>
      </c>
      <c r="J386" s="232">
        <v>624.36666666666667</v>
      </c>
      <c r="K386" s="231">
        <v>607.9</v>
      </c>
      <c r="L386" s="231">
        <v>592.85</v>
      </c>
      <c r="M386" s="231">
        <v>0.92313000000000001</v>
      </c>
      <c r="N386" s="1"/>
      <c r="O386" s="1"/>
    </row>
    <row r="387" spans="1:15" ht="12.75" customHeight="1">
      <c r="A387" s="30">
        <v>377</v>
      </c>
      <c r="B387" s="217" t="s">
        <v>450</v>
      </c>
      <c r="C387" s="231">
        <v>189.1</v>
      </c>
      <c r="D387" s="232">
        <v>189.7166666666667</v>
      </c>
      <c r="E387" s="232">
        <v>186.43333333333339</v>
      </c>
      <c r="F387" s="232">
        <v>183.76666666666671</v>
      </c>
      <c r="G387" s="232">
        <v>180.48333333333341</v>
      </c>
      <c r="H387" s="232">
        <v>192.38333333333338</v>
      </c>
      <c r="I387" s="232">
        <v>195.66666666666669</v>
      </c>
      <c r="J387" s="232">
        <v>198.33333333333337</v>
      </c>
      <c r="K387" s="231">
        <v>193</v>
      </c>
      <c r="L387" s="231">
        <v>187.05</v>
      </c>
      <c r="M387" s="231">
        <v>3.1470199999999999</v>
      </c>
      <c r="N387" s="1"/>
      <c r="O387" s="1"/>
    </row>
    <row r="388" spans="1:15" ht="12.75" customHeight="1">
      <c r="A388" s="30">
        <v>378</v>
      </c>
      <c r="B388" s="217" t="s">
        <v>451</v>
      </c>
      <c r="C388" s="231">
        <v>90.85</v>
      </c>
      <c r="D388" s="232">
        <v>91.333333333333329</v>
      </c>
      <c r="E388" s="232">
        <v>89.016666666666652</v>
      </c>
      <c r="F388" s="232">
        <v>87.183333333333323</v>
      </c>
      <c r="G388" s="232">
        <v>84.866666666666646</v>
      </c>
      <c r="H388" s="232">
        <v>93.166666666666657</v>
      </c>
      <c r="I388" s="232">
        <v>95.483333333333348</v>
      </c>
      <c r="J388" s="232">
        <v>97.316666666666663</v>
      </c>
      <c r="K388" s="231">
        <v>93.65</v>
      </c>
      <c r="L388" s="231">
        <v>89.5</v>
      </c>
      <c r="M388" s="231">
        <v>26.220410000000001</v>
      </c>
      <c r="N388" s="1"/>
      <c r="O388" s="1"/>
    </row>
    <row r="389" spans="1:15" ht="12.75" customHeight="1">
      <c r="A389" s="30">
        <v>379</v>
      </c>
      <c r="B389" s="217" t="s">
        <v>452</v>
      </c>
      <c r="C389" s="231">
        <v>1992.8</v>
      </c>
      <c r="D389" s="232">
        <v>2007.25</v>
      </c>
      <c r="E389" s="232">
        <v>1953.5500000000002</v>
      </c>
      <c r="F389" s="232">
        <v>1914.3000000000002</v>
      </c>
      <c r="G389" s="232">
        <v>1860.6000000000004</v>
      </c>
      <c r="H389" s="232">
        <v>2046.5</v>
      </c>
      <c r="I389" s="232">
        <v>2100.1999999999998</v>
      </c>
      <c r="J389" s="232">
        <v>2139.4499999999998</v>
      </c>
      <c r="K389" s="231">
        <v>2060.9499999999998</v>
      </c>
      <c r="L389" s="231">
        <v>1968</v>
      </c>
      <c r="M389" s="231">
        <v>0.26155</v>
      </c>
      <c r="N389" s="1"/>
      <c r="O389" s="1"/>
    </row>
    <row r="390" spans="1:15" ht="12.75" customHeight="1">
      <c r="A390" s="30">
        <v>380</v>
      </c>
      <c r="B390" s="217" t="s">
        <v>824</v>
      </c>
      <c r="C390" s="231">
        <v>32.9</v>
      </c>
      <c r="D390" s="232">
        <v>33.050000000000004</v>
      </c>
      <c r="E390" s="232">
        <v>32.000000000000007</v>
      </c>
      <c r="F390" s="232">
        <v>31.1</v>
      </c>
      <c r="G390" s="232">
        <v>30.050000000000004</v>
      </c>
      <c r="H390" s="232">
        <v>33.95000000000001</v>
      </c>
      <c r="I390" s="232">
        <v>35.000000000000007</v>
      </c>
      <c r="J390" s="232">
        <v>35.900000000000013</v>
      </c>
      <c r="K390" s="231">
        <v>34.1</v>
      </c>
      <c r="L390" s="231">
        <v>32.15</v>
      </c>
      <c r="M390" s="231">
        <v>15.442690000000001</v>
      </c>
      <c r="N390" s="1"/>
      <c r="O390" s="1"/>
    </row>
    <row r="391" spans="1:15" ht="12.75" customHeight="1">
      <c r="A391" s="30">
        <v>381</v>
      </c>
      <c r="B391" s="217" t="s">
        <v>855</v>
      </c>
      <c r="C391" s="231">
        <v>1109.2</v>
      </c>
      <c r="D391" s="232">
        <v>1126.7333333333333</v>
      </c>
      <c r="E391" s="232">
        <v>1083.4666666666667</v>
      </c>
      <c r="F391" s="232">
        <v>1057.7333333333333</v>
      </c>
      <c r="G391" s="232">
        <v>1014.4666666666667</v>
      </c>
      <c r="H391" s="232">
        <v>1152.4666666666667</v>
      </c>
      <c r="I391" s="232">
        <v>1195.7333333333336</v>
      </c>
      <c r="J391" s="232">
        <v>1221.4666666666667</v>
      </c>
      <c r="K391" s="231">
        <v>1170</v>
      </c>
      <c r="L391" s="231">
        <v>1101</v>
      </c>
      <c r="M391" s="231">
        <v>5.4744200000000003</v>
      </c>
      <c r="N391" s="1"/>
      <c r="O391" s="1"/>
    </row>
    <row r="392" spans="1:15" ht="12.75" customHeight="1">
      <c r="A392" s="30">
        <v>382</v>
      </c>
      <c r="B392" s="217" t="s">
        <v>453</v>
      </c>
      <c r="C392" s="231">
        <v>164.55</v>
      </c>
      <c r="D392" s="232">
        <v>164.6</v>
      </c>
      <c r="E392" s="232">
        <v>162.39999999999998</v>
      </c>
      <c r="F392" s="232">
        <v>160.24999999999997</v>
      </c>
      <c r="G392" s="232">
        <v>158.04999999999995</v>
      </c>
      <c r="H392" s="232">
        <v>166.75</v>
      </c>
      <c r="I392" s="232">
        <v>168.95</v>
      </c>
      <c r="J392" s="232">
        <v>171.10000000000002</v>
      </c>
      <c r="K392" s="231">
        <v>166.8</v>
      </c>
      <c r="L392" s="231">
        <v>162.44999999999999</v>
      </c>
      <c r="M392" s="231">
        <v>10.16001</v>
      </c>
      <c r="N392" s="1"/>
      <c r="O392" s="1"/>
    </row>
    <row r="393" spans="1:15" ht="12.75" customHeight="1">
      <c r="A393" s="30">
        <v>383</v>
      </c>
      <c r="B393" s="217" t="s">
        <v>454</v>
      </c>
      <c r="C393" s="231">
        <v>815.1</v>
      </c>
      <c r="D393" s="232">
        <v>813</v>
      </c>
      <c r="E393" s="232">
        <v>799.2</v>
      </c>
      <c r="F393" s="232">
        <v>783.30000000000007</v>
      </c>
      <c r="G393" s="232">
        <v>769.50000000000011</v>
      </c>
      <c r="H393" s="232">
        <v>828.9</v>
      </c>
      <c r="I393" s="232">
        <v>842.69999999999993</v>
      </c>
      <c r="J393" s="232">
        <v>858.59999999999991</v>
      </c>
      <c r="K393" s="231">
        <v>826.8</v>
      </c>
      <c r="L393" s="231">
        <v>797.1</v>
      </c>
      <c r="M393" s="231">
        <v>1.40587</v>
      </c>
      <c r="N393" s="1"/>
      <c r="O393" s="1"/>
    </row>
    <row r="394" spans="1:15" ht="12.75" customHeight="1">
      <c r="A394" s="30">
        <v>384</v>
      </c>
      <c r="B394" s="217" t="s">
        <v>183</v>
      </c>
      <c r="C394" s="231">
        <v>2248</v>
      </c>
      <c r="D394" s="232">
        <v>2247.1666666666665</v>
      </c>
      <c r="E394" s="232">
        <v>2237.833333333333</v>
      </c>
      <c r="F394" s="232">
        <v>2227.6666666666665</v>
      </c>
      <c r="G394" s="232">
        <v>2218.333333333333</v>
      </c>
      <c r="H394" s="232">
        <v>2257.333333333333</v>
      </c>
      <c r="I394" s="232">
        <v>2266.6666666666661</v>
      </c>
      <c r="J394" s="232">
        <v>2276.833333333333</v>
      </c>
      <c r="K394" s="231">
        <v>2256.5</v>
      </c>
      <c r="L394" s="231">
        <v>2237</v>
      </c>
      <c r="M394" s="231">
        <v>58.040179999999999</v>
      </c>
      <c r="N394" s="1"/>
      <c r="O394" s="1"/>
    </row>
    <row r="395" spans="1:15" ht="12.75" customHeight="1">
      <c r="A395" s="30">
        <v>385</v>
      </c>
      <c r="B395" s="217" t="s">
        <v>795</v>
      </c>
      <c r="C395" s="231">
        <v>85.05</v>
      </c>
      <c r="D395" s="232">
        <v>86.116666666666674</v>
      </c>
      <c r="E395" s="232">
        <v>83.433333333333351</v>
      </c>
      <c r="F395" s="232">
        <v>81.816666666666677</v>
      </c>
      <c r="G395" s="232">
        <v>79.133333333333354</v>
      </c>
      <c r="H395" s="232">
        <v>87.733333333333348</v>
      </c>
      <c r="I395" s="232">
        <v>90.416666666666686</v>
      </c>
      <c r="J395" s="232">
        <v>92.033333333333346</v>
      </c>
      <c r="K395" s="231">
        <v>88.8</v>
      </c>
      <c r="L395" s="231">
        <v>84.5</v>
      </c>
      <c r="M395" s="231">
        <v>5.5100199999999999</v>
      </c>
      <c r="N395" s="1"/>
      <c r="O395" s="1"/>
    </row>
    <row r="396" spans="1:15" ht="12.75" customHeight="1">
      <c r="A396" s="30">
        <v>386</v>
      </c>
      <c r="B396" s="217" t="s">
        <v>455</v>
      </c>
      <c r="C396" s="231">
        <v>591.9</v>
      </c>
      <c r="D396" s="232">
        <v>587.11666666666667</v>
      </c>
      <c r="E396" s="232">
        <v>578.2833333333333</v>
      </c>
      <c r="F396" s="232">
        <v>564.66666666666663</v>
      </c>
      <c r="G396" s="232">
        <v>555.83333333333326</v>
      </c>
      <c r="H396" s="232">
        <v>600.73333333333335</v>
      </c>
      <c r="I396" s="232">
        <v>609.56666666666661</v>
      </c>
      <c r="J396" s="232">
        <v>623.18333333333339</v>
      </c>
      <c r="K396" s="231">
        <v>595.95000000000005</v>
      </c>
      <c r="L396" s="231">
        <v>573.5</v>
      </c>
      <c r="M396" s="231">
        <v>0.47406999999999999</v>
      </c>
      <c r="N396" s="1"/>
      <c r="O396" s="1"/>
    </row>
    <row r="397" spans="1:15" ht="12.75" customHeight="1">
      <c r="A397" s="30">
        <v>387</v>
      </c>
      <c r="B397" s="217" t="s">
        <v>456</v>
      </c>
      <c r="C397" s="231">
        <v>1360.4</v>
      </c>
      <c r="D397" s="232">
        <v>1348.6666666666667</v>
      </c>
      <c r="E397" s="232">
        <v>1328.3333333333335</v>
      </c>
      <c r="F397" s="232">
        <v>1296.2666666666667</v>
      </c>
      <c r="G397" s="232">
        <v>1275.9333333333334</v>
      </c>
      <c r="H397" s="232">
        <v>1380.7333333333336</v>
      </c>
      <c r="I397" s="232">
        <v>1401.0666666666671</v>
      </c>
      <c r="J397" s="232">
        <v>1433.1333333333337</v>
      </c>
      <c r="K397" s="231">
        <v>1369</v>
      </c>
      <c r="L397" s="231">
        <v>1316.6</v>
      </c>
      <c r="M397" s="231">
        <v>3.77183</v>
      </c>
      <c r="N397" s="1"/>
      <c r="O397" s="1"/>
    </row>
    <row r="398" spans="1:15" ht="12.75" customHeight="1">
      <c r="A398" s="30">
        <v>388</v>
      </c>
      <c r="B398" s="217" t="s">
        <v>270</v>
      </c>
      <c r="C398" s="231">
        <v>711.1</v>
      </c>
      <c r="D398" s="232">
        <v>714.5333333333333</v>
      </c>
      <c r="E398" s="232">
        <v>704.56666666666661</v>
      </c>
      <c r="F398" s="232">
        <v>698.0333333333333</v>
      </c>
      <c r="G398" s="232">
        <v>688.06666666666661</v>
      </c>
      <c r="H398" s="232">
        <v>721.06666666666661</v>
      </c>
      <c r="I398" s="232">
        <v>731.0333333333333</v>
      </c>
      <c r="J398" s="232">
        <v>737.56666666666661</v>
      </c>
      <c r="K398" s="231">
        <v>724.5</v>
      </c>
      <c r="L398" s="231">
        <v>708</v>
      </c>
      <c r="M398" s="231">
        <v>9.1278600000000001</v>
      </c>
      <c r="N398" s="1"/>
      <c r="O398" s="1"/>
    </row>
    <row r="399" spans="1:15" ht="12.75" customHeight="1">
      <c r="A399" s="30">
        <v>389</v>
      </c>
      <c r="B399" s="217" t="s">
        <v>185</v>
      </c>
      <c r="C399" s="231">
        <v>1091.3</v>
      </c>
      <c r="D399" s="232">
        <v>1095.2833333333335</v>
      </c>
      <c r="E399" s="232">
        <v>1084.0666666666671</v>
      </c>
      <c r="F399" s="232">
        <v>1076.8333333333335</v>
      </c>
      <c r="G399" s="232">
        <v>1065.616666666667</v>
      </c>
      <c r="H399" s="232">
        <v>1102.5166666666671</v>
      </c>
      <c r="I399" s="232">
        <v>1113.7333333333338</v>
      </c>
      <c r="J399" s="232">
        <v>1120.9666666666672</v>
      </c>
      <c r="K399" s="231">
        <v>1106.5</v>
      </c>
      <c r="L399" s="231">
        <v>1088.05</v>
      </c>
      <c r="M399" s="231">
        <v>6.0971500000000001</v>
      </c>
      <c r="N399" s="1"/>
      <c r="O399" s="1"/>
    </row>
    <row r="400" spans="1:15" ht="12.75" customHeight="1">
      <c r="A400" s="30">
        <v>390</v>
      </c>
      <c r="B400" s="217" t="s">
        <v>457</v>
      </c>
      <c r="C400" s="231">
        <v>340.8</v>
      </c>
      <c r="D400" s="232">
        <v>340</v>
      </c>
      <c r="E400" s="232">
        <v>336.8</v>
      </c>
      <c r="F400" s="232">
        <v>332.8</v>
      </c>
      <c r="G400" s="232">
        <v>329.6</v>
      </c>
      <c r="H400" s="232">
        <v>344</v>
      </c>
      <c r="I400" s="232">
        <v>347.20000000000005</v>
      </c>
      <c r="J400" s="232">
        <v>351.2</v>
      </c>
      <c r="K400" s="231">
        <v>343.2</v>
      </c>
      <c r="L400" s="231">
        <v>336</v>
      </c>
      <c r="M400" s="231">
        <v>0.46450999999999998</v>
      </c>
      <c r="N400" s="1"/>
      <c r="O400" s="1"/>
    </row>
    <row r="401" spans="1:15" ht="12.75" customHeight="1">
      <c r="A401" s="30">
        <v>391</v>
      </c>
      <c r="B401" s="217" t="s">
        <v>458</v>
      </c>
      <c r="C401" s="231">
        <v>30.8</v>
      </c>
      <c r="D401" s="232">
        <v>30.983333333333334</v>
      </c>
      <c r="E401" s="232">
        <v>30.366666666666667</v>
      </c>
      <c r="F401" s="232">
        <v>29.933333333333334</v>
      </c>
      <c r="G401" s="232">
        <v>29.316666666666666</v>
      </c>
      <c r="H401" s="232">
        <v>31.416666666666668</v>
      </c>
      <c r="I401" s="232">
        <v>32.033333333333331</v>
      </c>
      <c r="J401" s="232">
        <v>32.466666666666669</v>
      </c>
      <c r="K401" s="231">
        <v>31.6</v>
      </c>
      <c r="L401" s="231">
        <v>30.55</v>
      </c>
      <c r="M401" s="231">
        <v>41.520940000000003</v>
      </c>
      <c r="N401" s="1"/>
      <c r="O401" s="1"/>
    </row>
    <row r="402" spans="1:15" ht="12.75" customHeight="1">
      <c r="A402" s="30">
        <v>392</v>
      </c>
      <c r="B402" s="217" t="s">
        <v>459</v>
      </c>
      <c r="C402" s="231">
        <v>4098.6000000000004</v>
      </c>
      <c r="D402" s="232">
        <v>4059.5166666666669</v>
      </c>
      <c r="E402" s="232">
        <v>3999.1833333333334</v>
      </c>
      <c r="F402" s="232">
        <v>3899.7666666666664</v>
      </c>
      <c r="G402" s="232">
        <v>3839.4333333333329</v>
      </c>
      <c r="H402" s="232">
        <v>4158.9333333333343</v>
      </c>
      <c r="I402" s="232">
        <v>4219.2666666666664</v>
      </c>
      <c r="J402" s="232">
        <v>4318.6833333333343</v>
      </c>
      <c r="K402" s="231">
        <v>4119.8500000000004</v>
      </c>
      <c r="L402" s="231">
        <v>3960.1</v>
      </c>
      <c r="M402" s="231">
        <v>0.25097000000000003</v>
      </c>
      <c r="N402" s="1"/>
      <c r="O402" s="1"/>
    </row>
    <row r="403" spans="1:15" ht="12.75" customHeight="1">
      <c r="A403" s="30">
        <v>393</v>
      </c>
      <c r="B403" s="217" t="s">
        <v>189</v>
      </c>
      <c r="C403" s="231">
        <v>2380.3000000000002</v>
      </c>
      <c r="D403" s="232">
        <v>2381.6</v>
      </c>
      <c r="E403" s="232">
        <v>2364.1999999999998</v>
      </c>
      <c r="F403" s="232">
        <v>2348.1</v>
      </c>
      <c r="G403" s="232">
        <v>2330.6999999999998</v>
      </c>
      <c r="H403" s="232">
        <v>2397.6999999999998</v>
      </c>
      <c r="I403" s="232">
        <v>2415.1000000000004</v>
      </c>
      <c r="J403" s="232">
        <v>2431.1999999999998</v>
      </c>
      <c r="K403" s="231">
        <v>2399</v>
      </c>
      <c r="L403" s="231">
        <v>2365.5</v>
      </c>
      <c r="M403" s="231">
        <v>5.5197700000000003</v>
      </c>
      <c r="N403" s="1"/>
      <c r="O403" s="1"/>
    </row>
    <row r="404" spans="1:15" ht="12.75" customHeight="1">
      <c r="A404" s="30">
        <v>394</v>
      </c>
      <c r="B404" s="217" t="s">
        <v>801</v>
      </c>
      <c r="C404" s="231">
        <v>62.9</v>
      </c>
      <c r="D404" s="232">
        <v>63.04999999999999</v>
      </c>
      <c r="E404" s="232">
        <v>61.649999999999977</v>
      </c>
      <c r="F404" s="232">
        <v>60.399999999999984</v>
      </c>
      <c r="G404" s="232">
        <v>58.999999999999972</v>
      </c>
      <c r="H404" s="232">
        <v>64.299999999999983</v>
      </c>
      <c r="I404" s="232">
        <v>65.7</v>
      </c>
      <c r="J404" s="232">
        <v>66.949999999999989</v>
      </c>
      <c r="K404" s="231">
        <v>64.45</v>
      </c>
      <c r="L404" s="231">
        <v>61.8</v>
      </c>
      <c r="M404" s="231">
        <v>223.22565</v>
      </c>
      <c r="N404" s="1"/>
      <c r="O404" s="1"/>
    </row>
    <row r="405" spans="1:15" ht="12.75" customHeight="1">
      <c r="A405" s="30">
        <v>395</v>
      </c>
      <c r="B405" s="217" t="s">
        <v>271</v>
      </c>
      <c r="C405" s="231">
        <v>5627.5</v>
      </c>
      <c r="D405" s="232">
        <v>5622.45</v>
      </c>
      <c r="E405" s="232">
        <v>5605.0499999999993</v>
      </c>
      <c r="F405" s="232">
        <v>5582.5999999999995</v>
      </c>
      <c r="G405" s="232">
        <v>5565.1999999999989</v>
      </c>
      <c r="H405" s="232">
        <v>5644.9</v>
      </c>
      <c r="I405" s="232">
        <v>5662.2999999999993</v>
      </c>
      <c r="J405" s="232">
        <v>5684.75</v>
      </c>
      <c r="K405" s="231">
        <v>5639.85</v>
      </c>
      <c r="L405" s="231">
        <v>5600</v>
      </c>
      <c r="M405" s="231">
        <v>0.15776000000000001</v>
      </c>
      <c r="N405" s="1"/>
      <c r="O405" s="1"/>
    </row>
    <row r="406" spans="1:15" ht="12.75" customHeight="1">
      <c r="A406" s="30">
        <v>396</v>
      </c>
      <c r="B406" s="217" t="s">
        <v>825</v>
      </c>
      <c r="C406" s="231">
        <v>1169.5</v>
      </c>
      <c r="D406" s="232">
        <v>1165.1833333333332</v>
      </c>
      <c r="E406" s="232">
        <v>1141.9166666666663</v>
      </c>
      <c r="F406" s="232">
        <v>1114.333333333333</v>
      </c>
      <c r="G406" s="232">
        <v>1091.0666666666662</v>
      </c>
      <c r="H406" s="232">
        <v>1192.7666666666664</v>
      </c>
      <c r="I406" s="232">
        <v>1216.0333333333333</v>
      </c>
      <c r="J406" s="232">
        <v>1243.6166666666666</v>
      </c>
      <c r="K406" s="231">
        <v>1188.45</v>
      </c>
      <c r="L406" s="231">
        <v>1137.5999999999999</v>
      </c>
      <c r="M406" s="231">
        <v>0.29921999999999999</v>
      </c>
      <c r="N406" s="1"/>
      <c r="O406" s="1"/>
    </row>
    <row r="407" spans="1:15" ht="12.75" customHeight="1">
      <c r="A407" s="30">
        <v>397</v>
      </c>
      <c r="B407" s="217" t="s">
        <v>460</v>
      </c>
      <c r="C407" s="231">
        <v>2831.1</v>
      </c>
      <c r="D407" s="232">
        <v>2829.4500000000003</v>
      </c>
      <c r="E407" s="232">
        <v>2798.9000000000005</v>
      </c>
      <c r="F407" s="232">
        <v>2766.7000000000003</v>
      </c>
      <c r="G407" s="232">
        <v>2736.1500000000005</v>
      </c>
      <c r="H407" s="232">
        <v>2861.6500000000005</v>
      </c>
      <c r="I407" s="232">
        <v>2892.2000000000007</v>
      </c>
      <c r="J407" s="232">
        <v>2924.4000000000005</v>
      </c>
      <c r="K407" s="231">
        <v>2860</v>
      </c>
      <c r="L407" s="231">
        <v>2797.25</v>
      </c>
      <c r="M407" s="231">
        <v>1.0642199999999999</v>
      </c>
      <c r="N407" s="1"/>
      <c r="O407" s="1"/>
    </row>
    <row r="408" spans="1:15" ht="12.75" customHeight="1">
      <c r="A408" s="30">
        <v>398</v>
      </c>
      <c r="B408" s="217" t="s">
        <v>856</v>
      </c>
      <c r="C408" s="231">
        <v>448.4</v>
      </c>
      <c r="D408" s="232">
        <v>449.06666666666661</v>
      </c>
      <c r="E408" s="232">
        <v>443.43333333333322</v>
      </c>
      <c r="F408" s="232">
        <v>438.46666666666664</v>
      </c>
      <c r="G408" s="232">
        <v>432.83333333333326</v>
      </c>
      <c r="H408" s="232">
        <v>454.03333333333319</v>
      </c>
      <c r="I408" s="232">
        <v>459.66666666666663</v>
      </c>
      <c r="J408" s="232">
        <v>464.63333333333316</v>
      </c>
      <c r="K408" s="231">
        <v>454.7</v>
      </c>
      <c r="L408" s="231">
        <v>444.1</v>
      </c>
      <c r="M408" s="231">
        <v>0.60185999999999995</v>
      </c>
      <c r="N408" s="1"/>
      <c r="O408" s="1"/>
    </row>
    <row r="409" spans="1:15" ht="12.75" customHeight="1">
      <c r="A409" s="30">
        <v>399</v>
      </c>
      <c r="B409" s="217" t="s">
        <v>461</v>
      </c>
      <c r="C409" s="231">
        <v>994</v>
      </c>
      <c r="D409" s="232">
        <v>996.15</v>
      </c>
      <c r="E409" s="232">
        <v>979.15</v>
      </c>
      <c r="F409" s="232">
        <v>964.3</v>
      </c>
      <c r="G409" s="232">
        <v>947.3</v>
      </c>
      <c r="H409" s="232">
        <v>1011</v>
      </c>
      <c r="I409" s="232">
        <v>1028</v>
      </c>
      <c r="J409" s="232">
        <v>1042.8499999999999</v>
      </c>
      <c r="K409" s="231">
        <v>1013.15</v>
      </c>
      <c r="L409" s="231">
        <v>981.3</v>
      </c>
      <c r="M409" s="231">
        <v>0.19170999999999999</v>
      </c>
      <c r="N409" s="1"/>
      <c r="O409" s="1"/>
    </row>
    <row r="410" spans="1:15" ht="12.75" customHeight="1">
      <c r="A410" s="30">
        <v>400</v>
      </c>
      <c r="B410" s="217" t="s">
        <v>462</v>
      </c>
      <c r="C410" s="231">
        <v>229.35</v>
      </c>
      <c r="D410" s="232">
        <v>228.31666666666669</v>
      </c>
      <c r="E410" s="232">
        <v>223.63333333333338</v>
      </c>
      <c r="F410" s="232">
        <v>217.91666666666669</v>
      </c>
      <c r="G410" s="232">
        <v>213.23333333333338</v>
      </c>
      <c r="H410" s="232">
        <v>234.03333333333339</v>
      </c>
      <c r="I410" s="232">
        <v>238.71666666666673</v>
      </c>
      <c r="J410" s="232">
        <v>244.43333333333339</v>
      </c>
      <c r="K410" s="231">
        <v>233</v>
      </c>
      <c r="L410" s="231">
        <v>222.6</v>
      </c>
      <c r="M410" s="231">
        <v>18.53471</v>
      </c>
      <c r="N410" s="1"/>
      <c r="O410" s="1"/>
    </row>
    <row r="411" spans="1:15" ht="12.75" customHeight="1">
      <c r="A411" s="30">
        <v>401</v>
      </c>
      <c r="B411" s="217" t="s">
        <v>857</v>
      </c>
      <c r="C411" s="231">
        <v>642.9</v>
      </c>
      <c r="D411" s="232">
        <v>638.5333333333333</v>
      </c>
      <c r="E411" s="232">
        <v>632.16666666666663</v>
      </c>
      <c r="F411" s="232">
        <v>621.43333333333328</v>
      </c>
      <c r="G411" s="232">
        <v>615.06666666666661</v>
      </c>
      <c r="H411" s="232">
        <v>649.26666666666665</v>
      </c>
      <c r="I411" s="232">
        <v>655.63333333333344</v>
      </c>
      <c r="J411" s="232">
        <v>666.36666666666667</v>
      </c>
      <c r="K411" s="231">
        <v>644.9</v>
      </c>
      <c r="L411" s="231">
        <v>627.79999999999995</v>
      </c>
      <c r="M411" s="231">
        <v>0.30047000000000001</v>
      </c>
      <c r="N411" s="1"/>
      <c r="O411" s="1"/>
    </row>
    <row r="412" spans="1:15" ht="12.75" customHeight="1">
      <c r="A412" s="30">
        <v>402</v>
      </c>
      <c r="B412" s="217" t="s">
        <v>187</v>
      </c>
      <c r="C412" s="231">
        <v>25193.35</v>
      </c>
      <c r="D412" s="232">
        <v>25301.099999999995</v>
      </c>
      <c r="E412" s="232">
        <v>25019.849999999991</v>
      </c>
      <c r="F412" s="232">
        <v>24846.349999999995</v>
      </c>
      <c r="G412" s="232">
        <v>24565.099999999991</v>
      </c>
      <c r="H412" s="232">
        <v>25474.599999999991</v>
      </c>
      <c r="I412" s="232">
        <v>25755.85</v>
      </c>
      <c r="J412" s="232">
        <v>25929.349999999991</v>
      </c>
      <c r="K412" s="231">
        <v>25582.35</v>
      </c>
      <c r="L412" s="231">
        <v>25127.599999999999</v>
      </c>
      <c r="M412" s="231">
        <v>0.23208999999999999</v>
      </c>
      <c r="N412" s="1"/>
      <c r="O412" s="1"/>
    </row>
    <row r="413" spans="1:15" ht="12.75" customHeight="1">
      <c r="A413" s="30">
        <v>403</v>
      </c>
      <c r="B413" s="217" t="s">
        <v>826</v>
      </c>
      <c r="C413" s="231">
        <v>39.75</v>
      </c>
      <c r="D413" s="232">
        <v>40.166666666666664</v>
      </c>
      <c r="E413" s="232">
        <v>38.983333333333327</v>
      </c>
      <c r="F413" s="232">
        <v>38.216666666666661</v>
      </c>
      <c r="G413" s="232">
        <v>37.033333333333324</v>
      </c>
      <c r="H413" s="232">
        <v>40.93333333333333</v>
      </c>
      <c r="I413" s="232">
        <v>42.116666666666667</v>
      </c>
      <c r="J413" s="232">
        <v>42.883333333333333</v>
      </c>
      <c r="K413" s="231">
        <v>41.35</v>
      </c>
      <c r="L413" s="231">
        <v>39.4</v>
      </c>
      <c r="M413" s="231">
        <v>85.491780000000006</v>
      </c>
      <c r="N413" s="1"/>
      <c r="O413" s="1"/>
    </row>
    <row r="414" spans="1:15" ht="12.75" customHeight="1">
      <c r="A414" s="30">
        <v>404</v>
      </c>
      <c r="B414" s="217" t="s">
        <v>866</v>
      </c>
      <c r="C414" s="231">
        <v>1225.9000000000001</v>
      </c>
      <c r="D414" s="232">
        <v>1220.7833333333333</v>
      </c>
      <c r="E414" s="232">
        <v>1207.2666666666667</v>
      </c>
      <c r="F414" s="232">
        <v>1188.6333333333334</v>
      </c>
      <c r="G414" s="232">
        <v>1175.1166666666668</v>
      </c>
      <c r="H414" s="232">
        <v>1239.4166666666665</v>
      </c>
      <c r="I414" s="232">
        <v>1252.9333333333329</v>
      </c>
      <c r="J414" s="232">
        <v>1271.5666666666664</v>
      </c>
      <c r="K414" s="231">
        <v>1234.3</v>
      </c>
      <c r="L414" s="231">
        <v>1202.1500000000001</v>
      </c>
      <c r="M414" s="231">
        <v>5.2102500000000003</v>
      </c>
      <c r="N414" s="1"/>
      <c r="O414" s="1"/>
    </row>
    <row r="415" spans="1:15" ht="12.75" customHeight="1">
      <c r="A415" s="30">
        <v>405</v>
      </c>
      <c r="B415" t="s">
        <v>827</v>
      </c>
      <c r="C415" s="279">
        <v>255.4</v>
      </c>
      <c r="D415" s="280">
        <v>259.46666666666664</v>
      </c>
      <c r="E415" s="280">
        <v>250.93333333333328</v>
      </c>
      <c r="F415" s="280">
        <v>246.46666666666664</v>
      </c>
      <c r="G415" s="280">
        <v>237.93333333333328</v>
      </c>
      <c r="H415" s="280">
        <v>263.93333333333328</v>
      </c>
      <c r="I415" s="280">
        <v>272.4666666666667</v>
      </c>
      <c r="J415" s="280">
        <v>276.93333333333328</v>
      </c>
      <c r="K415" s="279">
        <v>268</v>
      </c>
      <c r="L415" s="279">
        <v>255</v>
      </c>
      <c r="M415" s="279">
        <v>1.6953400000000001</v>
      </c>
      <c r="N415" s="1"/>
      <c r="O415" s="1"/>
    </row>
    <row r="416" spans="1:15" ht="12.75" customHeight="1">
      <c r="A416" s="30">
        <v>406</v>
      </c>
      <c r="B416" s="217" t="s">
        <v>188</v>
      </c>
      <c r="C416" s="231">
        <v>3272.7</v>
      </c>
      <c r="D416" s="232">
        <v>3278.5500000000006</v>
      </c>
      <c r="E416" s="232">
        <v>3249.2000000000012</v>
      </c>
      <c r="F416" s="232">
        <v>3225.7000000000007</v>
      </c>
      <c r="G416" s="232">
        <v>3196.3500000000013</v>
      </c>
      <c r="H416" s="232">
        <v>3302.0500000000011</v>
      </c>
      <c r="I416" s="232">
        <v>3331.4000000000005</v>
      </c>
      <c r="J416" s="232">
        <v>3354.900000000001</v>
      </c>
      <c r="K416" s="231">
        <v>3307.9</v>
      </c>
      <c r="L416" s="231">
        <v>3255.05</v>
      </c>
      <c r="M416" s="231">
        <v>1.6073999999999999</v>
      </c>
      <c r="N416" s="1"/>
      <c r="O416" s="1"/>
    </row>
    <row r="417" spans="1:15" ht="12.75" customHeight="1">
      <c r="A417" s="30">
        <v>407</v>
      </c>
      <c r="B417" s="217" t="s">
        <v>463</v>
      </c>
      <c r="C417" s="231">
        <v>419.95</v>
      </c>
      <c r="D417" s="232">
        <v>422.91666666666669</v>
      </c>
      <c r="E417" s="232">
        <v>413.13333333333338</v>
      </c>
      <c r="F417" s="232">
        <v>406.31666666666672</v>
      </c>
      <c r="G417" s="232">
        <v>396.53333333333342</v>
      </c>
      <c r="H417" s="232">
        <v>429.73333333333335</v>
      </c>
      <c r="I417" s="232">
        <v>439.51666666666665</v>
      </c>
      <c r="J417" s="232">
        <v>446.33333333333331</v>
      </c>
      <c r="K417" s="231">
        <v>432.7</v>
      </c>
      <c r="L417" s="231">
        <v>416.1</v>
      </c>
      <c r="M417" s="231">
        <v>6.7515099999999997</v>
      </c>
      <c r="N417" s="1"/>
      <c r="O417" s="1"/>
    </row>
    <row r="418" spans="1:15" ht="12.75" customHeight="1">
      <c r="A418" s="30">
        <v>408</v>
      </c>
      <c r="B418" s="217" t="s">
        <v>464</v>
      </c>
      <c r="C418" s="231">
        <v>3654.6</v>
      </c>
      <c r="D418" s="232">
        <v>3679.1333333333337</v>
      </c>
      <c r="E418" s="232">
        <v>3606.5166666666673</v>
      </c>
      <c r="F418" s="232">
        <v>3558.4333333333338</v>
      </c>
      <c r="G418" s="232">
        <v>3485.8166666666675</v>
      </c>
      <c r="H418" s="232">
        <v>3727.2166666666672</v>
      </c>
      <c r="I418" s="232">
        <v>3799.833333333333</v>
      </c>
      <c r="J418" s="232">
        <v>3847.916666666667</v>
      </c>
      <c r="K418" s="231">
        <v>3751.75</v>
      </c>
      <c r="L418" s="231">
        <v>3631.05</v>
      </c>
      <c r="M418" s="231">
        <v>0.43783</v>
      </c>
      <c r="N418" s="1"/>
      <c r="O418" s="1"/>
    </row>
    <row r="419" spans="1:15" ht="12.75" customHeight="1">
      <c r="A419" s="30">
        <v>409</v>
      </c>
      <c r="B419" s="217" t="s">
        <v>796</v>
      </c>
      <c r="C419" s="231">
        <v>404.2</v>
      </c>
      <c r="D419" s="232">
        <v>406.39999999999992</v>
      </c>
      <c r="E419" s="232">
        <v>398.89999999999986</v>
      </c>
      <c r="F419" s="232">
        <v>393.59999999999997</v>
      </c>
      <c r="G419" s="232">
        <v>386.09999999999991</v>
      </c>
      <c r="H419" s="232">
        <v>411.69999999999982</v>
      </c>
      <c r="I419" s="232">
        <v>419.19999999999993</v>
      </c>
      <c r="J419" s="232">
        <v>424.49999999999977</v>
      </c>
      <c r="K419" s="231">
        <v>413.9</v>
      </c>
      <c r="L419" s="231">
        <v>401.1</v>
      </c>
      <c r="M419" s="231">
        <v>19.701409999999999</v>
      </c>
      <c r="N419" s="1"/>
      <c r="O419" s="1"/>
    </row>
    <row r="420" spans="1:15" ht="12.75" customHeight="1">
      <c r="A420" s="30">
        <v>410</v>
      </c>
      <c r="B420" s="217" t="s">
        <v>465</v>
      </c>
      <c r="C420" s="231">
        <v>762.9</v>
      </c>
      <c r="D420" s="232">
        <v>771.68333333333339</v>
      </c>
      <c r="E420" s="232">
        <v>748.36666666666679</v>
      </c>
      <c r="F420" s="232">
        <v>733.83333333333337</v>
      </c>
      <c r="G420" s="232">
        <v>710.51666666666677</v>
      </c>
      <c r="H420" s="232">
        <v>786.21666666666681</v>
      </c>
      <c r="I420" s="232">
        <v>809.53333333333342</v>
      </c>
      <c r="J420" s="232">
        <v>824.06666666666683</v>
      </c>
      <c r="K420" s="231">
        <v>795</v>
      </c>
      <c r="L420" s="231">
        <v>757.15</v>
      </c>
      <c r="M420" s="231">
        <v>5.4894100000000003</v>
      </c>
      <c r="N420" s="1"/>
      <c r="O420" s="1"/>
    </row>
    <row r="421" spans="1:15" ht="12.75" customHeight="1">
      <c r="A421" s="30">
        <v>411</v>
      </c>
      <c r="B421" s="217" t="s">
        <v>828</v>
      </c>
      <c r="C421" s="231">
        <v>517.5</v>
      </c>
      <c r="D421" s="232">
        <v>523.51666666666665</v>
      </c>
      <c r="E421" s="232">
        <v>504.5333333333333</v>
      </c>
      <c r="F421" s="232">
        <v>491.56666666666666</v>
      </c>
      <c r="G421" s="232">
        <v>472.58333333333331</v>
      </c>
      <c r="H421" s="232">
        <v>536.48333333333335</v>
      </c>
      <c r="I421" s="232">
        <v>555.4666666666667</v>
      </c>
      <c r="J421" s="232">
        <v>568.43333333333328</v>
      </c>
      <c r="K421" s="231">
        <v>542.5</v>
      </c>
      <c r="L421" s="231">
        <v>510.55</v>
      </c>
      <c r="M421" s="231">
        <v>4.42136</v>
      </c>
      <c r="N421" s="1"/>
      <c r="O421" s="1"/>
    </row>
    <row r="422" spans="1:15" ht="12.75" customHeight="1">
      <c r="A422" s="30">
        <v>412</v>
      </c>
      <c r="B422" s="217" t="s">
        <v>186</v>
      </c>
      <c r="C422" s="231">
        <v>508.1</v>
      </c>
      <c r="D422" s="232">
        <v>507.90000000000003</v>
      </c>
      <c r="E422" s="232">
        <v>504.05000000000007</v>
      </c>
      <c r="F422" s="232">
        <v>500.00000000000006</v>
      </c>
      <c r="G422" s="232">
        <v>496.15000000000009</v>
      </c>
      <c r="H422" s="232">
        <v>511.95000000000005</v>
      </c>
      <c r="I422" s="232">
        <v>515.80000000000007</v>
      </c>
      <c r="J422" s="232">
        <v>519.85</v>
      </c>
      <c r="K422" s="231">
        <v>511.75</v>
      </c>
      <c r="L422" s="231">
        <v>503.85</v>
      </c>
      <c r="M422" s="231">
        <v>158.33599000000001</v>
      </c>
      <c r="N422" s="1"/>
      <c r="O422" s="1"/>
    </row>
    <row r="423" spans="1:15" ht="12.75" customHeight="1">
      <c r="A423" s="30">
        <v>413</v>
      </c>
      <c r="B423" s="217" t="s">
        <v>184</v>
      </c>
      <c r="C423" s="231">
        <v>80.8</v>
      </c>
      <c r="D423" s="232">
        <v>81.099999999999994</v>
      </c>
      <c r="E423" s="232">
        <v>80.349999999999994</v>
      </c>
      <c r="F423" s="232">
        <v>79.900000000000006</v>
      </c>
      <c r="G423" s="232">
        <v>79.150000000000006</v>
      </c>
      <c r="H423" s="232">
        <v>81.549999999999983</v>
      </c>
      <c r="I423" s="232">
        <v>82.299999999999983</v>
      </c>
      <c r="J423" s="232">
        <v>82.749999999999972</v>
      </c>
      <c r="K423" s="231">
        <v>81.849999999999994</v>
      </c>
      <c r="L423" s="231">
        <v>80.650000000000006</v>
      </c>
      <c r="M423" s="231">
        <v>110.90112999999999</v>
      </c>
      <c r="N423" s="1"/>
      <c r="O423" s="1"/>
    </row>
    <row r="424" spans="1:15" ht="12.75" customHeight="1">
      <c r="A424" s="30">
        <v>414</v>
      </c>
      <c r="B424" s="217" t="s">
        <v>466</v>
      </c>
      <c r="C424" s="231">
        <v>301.14999999999998</v>
      </c>
      <c r="D424" s="232">
        <v>303.2833333333333</v>
      </c>
      <c r="E424" s="232">
        <v>297.41666666666663</v>
      </c>
      <c r="F424" s="232">
        <v>293.68333333333334</v>
      </c>
      <c r="G424" s="232">
        <v>287.81666666666666</v>
      </c>
      <c r="H424" s="232">
        <v>307.01666666666659</v>
      </c>
      <c r="I424" s="232">
        <v>312.88333333333327</v>
      </c>
      <c r="J424" s="232">
        <v>316.61666666666656</v>
      </c>
      <c r="K424" s="231">
        <v>309.14999999999998</v>
      </c>
      <c r="L424" s="231">
        <v>299.55</v>
      </c>
      <c r="M424" s="231">
        <v>3.2168399999999999</v>
      </c>
      <c r="N424" s="1"/>
      <c r="O424" s="1"/>
    </row>
    <row r="425" spans="1:15" ht="12.75" customHeight="1">
      <c r="A425" s="30">
        <v>415</v>
      </c>
      <c r="B425" s="217" t="s">
        <v>467</v>
      </c>
      <c r="C425" s="231">
        <v>142.6</v>
      </c>
      <c r="D425" s="232">
        <v>144.43333333333331</v>
      </c>
      <c r="E425" s="232">
        <v>140.16666666666663</v>
      </c>
      <c r="F425" s="232">
        <v>137.73333333333332</v>
      </c>
      <c r="G425" s="232">
        <v>133.46666666666664</v>
      </c>
      <c r="H425" s="232">
        <v>146.86666666666662</v>
      </c>
      <c r="I425" s="232">
        <v>151.13333333333333</v>
      </c>
      <c r="J425" s="232">
        <v>153.56666666666661</v>
      </c>
      <c r="K425" s="231">
        <v>148.69999999999999</v>
      </c>
      <c r="L425" s="231">
        <v>142</v>
      </c>
      <c r="M425" s="231">
        <v>6.3700099999999997</v>
      </c>
      <c r="N425" s="1"/>
      <c r="O425" s="1"/>
    </row>
    <row r="426" spans="1:15" ht="12.75" customHeight="1">
      <c r="A426" s="30">
        <v>416</v>
      </c>
      <c r="B426" s="217" t="s">
        <v>468</v>
      </c>
      <c r="C426" s="231">
        <v>382.65</v>
      </c>
      <c r="D426" s="232">
        <v>383.65000000000003</v>
      </c>
      <c r="E426" s="232">
        <v>375.00000000000006</v>
      </c>
      <c r="F426" s="232">
        <v>367.35</v>
      </c>
      <c r="G426" s="232">
        <v>358.70000000000005</v>
      </c>
      <c r="H426" s="232">
        <v>391.30000000000007</v>
      </c>
      <c r="I426" s="232">
        <v>399.95000000000005</v>
      </c>
      <c r="J426" s="232">
        <v>407.60000000000008</v>
      </c>
      <c r="K426" s="231">
        <v>392.3</v>
      </c>
      <c r="L426" s="231">
        <v>376</v>
      </c>
      <c r="M426" s="231">
        <v>1.6760200000000001</v>
      </c>
      <c r="N426" s="1"/>
      <c r="O426" s="1"/>
    </row>
    <row r="427" spans="1:15" ht="12.75" customHeight="1">
      <c r="A427" s="30">
        <v>417</v>
      </c>
      <c r="B427" s="217" t="s">
        <v>469</v>
      </c>
      <c r="C427" s="231">
        <v>410.1</v>
      </c>
      <c r="D427" s="232">
        <v>408.26666666666665</v>
      </c>
      <c r="E427" s="232">
        <v>403.38333333333333</v>
      </c>
      <c r="F427" s="232">
        <v>396.66666666666669</v>
      </c>
      <c r="G427" s="232">
        <v>391.78333333333336</v>
      </c>
      <c r="H427" s="232">
        <v>414.98333333333329</v>
      </c>
      <c r="I427" s="232">
        <v>419.86666666666662</v>
      </c>
      <c r="J427" s="232">
        <v>426.58333333333326</v>
      </c>
      <c r="K427" s="231">
        <v>413.15</v>
      </c>
      <c r="L427" s="231">
        <v>401.55</v>
      </c>
      <c r="M427" s="231">
        <v>2.48332</v>
      </c>
      <c r="N427" s="1"/>
      <c r="O427" s="1"/>
    </row>
    <row r="428" spans="1:15" ht="12.75" customHeight="1">
      <c r="A428" s="30">
        <v>418</v>
      </c>
      <c r="B428" s="217" t="s">
        <v>470</v>
      </c>
      <c r="C428" s="231">
        <v>178.9</v>
      </c>
      <c r="D428" s="232">
        <v>175.68333333333331</v>
      </c>
      <c r="E428" s="232">
        <v>166.46666666666661</v>
      </c>
      <c r="F428" s="232">
        <v>154.0333333333333</v>
      </c>
      <c r="G428" s="232">
        <v>144.81666666666661</v>
      </c>
      <c r="H428" s="232">
        <v>188.11666666666662</v>
      </c>
      <c r="I428" s="232">
        <v>197.33333333333331</v>
      </c>
      <c r="J428" s="232">
        <v>209.76666666666662</v>
      </c>
      <c r="K428" s="231">
        <v>184.9</v>
      </c>
      <c r="L428" s="231">
        <v>163.25</v>
      </c>
      <c r="M428" s="231">
        <v>77.175569999999993</v>
      </c>
      <c r="N428" s="1"/>
      <c r="O428" s="1"/>
    </row>
    <row r="429" spans="1:15" ht="12.75" customHeight="1">
      <c r="A429" s="30">
        <v>419</v>
      </c>
      <c r="B429" s="217" t="s">
        <v>190</v>
      </c>
      <c r="C429" s="231">
        <v>984.2</v>
      </c>
      <c r="D429" s="232">
        <v>982.76666666666677</v>
      </c>
      <c r="E429" s="232">
        <v>977.73333333333358</v>
      </c>
      <c r="F429" s="232">
        <v>971.26666666666677</v>
      </c>
      <c r="G429" s="232">
        <v>966.23333333333358</v>
      </c>
      <c r="H429" s="232">
        <v>989.23333333333358</v>
      </c>
      <c r="I429" s="232">
        <v>994.26666666666665</v>
      </c>
      <c r="J429" s="232">
        <v>1000.7333333333336</v>
      </c>
      <c r="K429" s="231">
        <v>987.8</v>
      </c>
      <c r="L429" s="231">
        <v>976.3</v>
      </c>
      <c r="M429" s="231">
        <v>13.94675</v>
      </c>
      <c r="N429" s="1"/>
      <c r="O429" s="1"/>
    </row>
    <row r="430" spans="1:15" ht="12.75" customHeight="1">
      <c r="A430" s="30">
        <v>420</v>
      </c>
      <c r="B430" s="217" t="s">
        <v>191</v>
      </c>
      <c r="C430" s="231">
        <v>397.95</v>
      </c>
      <c r="D430" s="232">
        <v>401.16666666666669</v>
      </c>
      <c r="E430" s="232">
        <v>390.58333333333337</v>
      </c>
      <c r="F430" s="232">
        <v>383.2166666666667</v>
      </c>
      <c r="G430" s="232">
        <v>372.63333333333338</v>
      </c>
      <c r="H430" s="232">
        <v>408.53333333333336</v>
      </c>
      <c r="I430" s="232">
        <v>419.11666666666673</v>
      </c>
      <c r="J430" s="232">
        <v>426.48333333333335</v>
      </c>
      <c r="K430" s="231">
        <v>411.75</v>
      </c>
      <c r="L430" s="231">
        <v>393.8</v>
      </c>
      <c r="M430" s="231">
        <v>20.039069999999999</v>
      </c>
      <c r="N430" s="1"/>
      <c r="O430" s="1"/>
    </row>
    <row r="431" spans="1:15" ht="12.75" customHeight="1">
      <c r="A431" s="30">
        <v>421</v>
      </c>
      <c r="B431" s="217" t="s">
        <v>471</v>
      </c>
      <c r="C431" s="231">
        <v>2256.75</v>
      </c>
      <c r="D431" s="232">
        <v>2249.5833333333335</v>
      </c>
      <c r="E431" s="232">
        <v>2224.166666666667</v>
      </c>
      <c r="F431" s="232">
        <v>2191.5833333333335</v>
      </c>
      <c r="G431" s="232">
        <v>2166.166666666667</v>
      </c>
      <c r="H431" s="232">
        <v>2282.166666666667</v>
      </c>
      <c r="I431" s="232">
        <v>2307.5833333333339</v>
      </c>
      <c r="J431" s="232">
        <v>2340.166666666667</v>
      </c>
      <c r="K431" s="231">
        <v>2275</v>
      </c>
      <c r="L431" s="231">
        <v>2217</v>
      </c>
      <c r="M431" s="231">
        <v>0.16406000000000001</v>
      </c>
      <c r="N431" s="1"/>
      <c r="O431" s="1"/>
    </row>
    <row r="432" spans="1:15" ht="12.75" customHeight="1">
      <c r="A432" s="30">
        <v>422</v>
      </c>
      <c r="B432" s="217" t="s">
        <v>472</v>
      </c>
      <c r="C432" s="231">
        <v>972.75</v>
      </c>
      <c r="D432" s="232">
        <v>974.6</v>
      </c>
      <c r="E432" s="232">
        <v>963.2</v>
      </c>
      <c r="F432" s="232">
        <v>953.65</v>
      </c>
      <c r="G432" s="232">
        <v>942.25</v>
      </c>
      <c r="H432" s="232">
        <v>984.15000000000009</v>
      </c>
      <c r="I432" s="232">
        <v>995.55</v>
      </c>
      <c r="J432" s="232">
        <v>1005.1000000000001</v>
      </c>
      <c r="K432" s="231">
        <v>986</v>
      </c>
      <c r="L432" s="231">
        <v>965.05</v>
      </c>
      <c r="M432" s="231">
        <v>0.80933999999999995</v>
      </c>
      <c r="N432" s="1"/>
      <c r="O432" s="1"/>
    </row>
    <row r="433" spans="1:15" ht="12.75" customHeight="1">
      <c r="A433" s="30">
        <v>423</v>
      </c>
      <c r="B433" s="217" t="s">
        <v>473</v>
      </c>
      <c r="C433" s="231">
        <v>276.3</v>
      </c>
      <c r="D433" s="232">
        <v>280.45000000000005</v>
      </c>
      <c r="E433" s="232">
        <v>269.30000000000007</v>
      </c>
      <c r="F433" s="232">
        <v>262.3</v>
      </c>
      <c r="G433" s="232">
        <v>251.15000000000003</v>
      </c>
      <c r="H433" s="232">
        <v>287.4500000000001</v>
      </c>
      <c r="I433" s="232">
        <v>298.60000000000008</v>
      </c>
      <c r="J433" s="232">
        <v>305.60000000000014</v>
      </c>
      <c r="K433" s="231">
        <v>291.60000000000002</v>
      </c>
      <c r="L433" s="231">
        <v>273.45</v>
      </c>
      <c r="M433" s="231">
        <v>2.16581</v>
      </c>
      <c r="N433" s="1"/>
      <c r="O433" s="1"/>
    </row>
    <row r="434" spans="1:15" ht="12.75" customHeight="1">
      <c r="A434" s="30">
        <v>424</v>
      </c>
      <c r="B434" s="217" t="s">
        <v>474</v>
      </c>
      <c r="C434" s="231">
        <v>331.8</v>
      </c>
      <c r="D434" s="232">
        <v>333.46666666666664</v>
      </c>
      <c r="E434" s="232">
        <v>328.23333333333329</v>
      </c>
      <c r="F434" s="232">
        <v>324.66666666666663</v>
      </c>
      <c r="G434" s="232">
        <v>319.43333333333328</v>
      </c>
      <c r="H434" s="232">
        <v>337.0333333333333</v>
      </c>
      <c r="I434" s="232">
        <v>342.26666666666665</v>
      </c>
      <c r="J434" s="232">
        <v>345.83333333333331</v>
      </c>
      <c r="K434" s="231">
        <v>338.7</v>
      </c>
      <c r="L434" s="231">
        <v>329.9</v>
      </c>
      <c r="M434" s="231">
        <v>1.9973399999999999</v>
      </c>
      <c r="N434" s="1"/>
      <c r="O434" s="1"/>
    </row>
    <row r="435" spans="1:15" ht="12.75" customHeight="1">
      <c r="A435" s="30">
        <v>425</v>
      </c>
      <c r="B435" s="217" t="s">
        <v>475</v>
      </c>
      <c r="C435" s="231">
        <v>2472.15</v>
      </c>
      <c r="D435" s="232">
        <v>2468.2000000000003</v>
      </c>
      <c r="E435" s="232">
        <v>2435.9500000000007</v>
      </c>
      <c r="F435" s="232">
        <v>2399.7500000000005</v>
      </c>
      <c r="G435" s="232">
        <v>2367.5000000000009</v>
      </c>
      <c r="H435" s="232">
        <v>2504.4000000000005</v>
      </c>
      <c r="I435" s="232">
        <v>2536.6499999999996</v>
      </c>
      <c r="J435" s="232">
        <v>2572.8500000000004</v>
      </c>
      <c r="K435" s="231">
        <v>2500.4499999999998</v>
      </c>
      <c r="L435" s="231">
        <v>2432</v>
      </c>
      <c r="M435" s="231">
        <v>0.68340000000000001</v>
      </c>
      <c r="N435" s="1"/>
      <c r="O435" s="1"/>
    </row>
    <row r="436" spans="1:15" ht="12.75" customHeight="1">
      <c r="A436" s="30">
        <v>426</v>
      </c>
      <c r="B436" s="217" t="s">
        <v>476</v>
      </c>
      <c r="C436" s="231">
        <v>470.3</v>
      </c>
      <c r="D436" s="232">
        <v>470.2166666666667</v>
      </c>
      <c r="E436" s="232">
        <v>467.73333333333341</v>
      </c>
      <c r="F436" s="232">
        <v>465.16666666666669</v>
      </c>
      <c r="G436" s="232">
        <v>462.68333333333339</v>
      </c>
      <c r="H436" s="232">
        <v>472.78333333333342</v>
      </c>
      <c r="I436" s="232">
        <v>475.26666666666677</v>
      </c>
      <c r="J436" s="232">
        <v>477.83333333333343</v>
      </c>
      <c r="K436" s="231">
        <v>472.7</v>
      </c>
      <c r="L436" s="231">
        <v>467.65</v>
      </c>
      <c r="M436" s="231">
        <v>0.92523</v>
      </c>
      <c r="N436" s="1"/>
      <c r="O436" s="1"/>
    </row>
    <row r="437" spans="1:15" ht="12.75" customHeight="1">
      <c r="A437" s="30">
        <v>427</v>
      </c>
      <c r="B437" s="217" t="s">
        <v>477</v>
      </c>
      <c r="C437" s="231">
        <v>7.05</v>
      </c>
      <c r="D437" s="232">
        <v>7.1166666666666663</v>
      </c>
      <c r="E437" s="232">
        <v>6.8833333333333329</v>
      </c>
      <c r="F437" s="232">
        <v>6.7166666666666668</v>
      </c>
      <c r="G437" s="232">
        <v>6.4833333333333334</v>
      </c>
      <c r="H437" s="232">
        <v>7.2833333333333323</v>
      </c>
      <c r="I437" s="232">
        <v>7.5166666666666648</v>
      </c>
      <c r="J437" s="232">
        <v>7.6833333333333318</v>
      </c>
      <c r="K437" s="231">
        <v>7.35</v>
      </c>
      <c r="L437" s="231">
        <v>6.95</v>
      </c>
      <c r="M437" s="231">
        <v>550.49453000000005</v>
      </c>
      <c r="N437" s="1"/>
      <c r="O437" s="1"/>
    </row>
    <row r="438" spans="1:15" ht="12.75" customHeight="1">
      <c r="A438" s="30">
        <v>428</v>
      </c>
      <c r="B438" s="217" t="s">
        <v>858</v>
      </c>
      <c r="C438" s="231">
        <v>209.05</v>
      </c>
      <c r="D438" s="232">
        <v>204.9</v>
      </c>
      <c r="E438" s="232">
        <v>196.8</v>
      </c>
      <c r="F438" s="232">
        <v>184.55</v>
      </c>
      <c r="G438" s="232">
        <v>176.45000000000002</v>
      </c>
      <c r="H438" s="232">
        <v>217.15</v>
      </c>
      <c r="I438" s="232">
        <v>225.24999999999997</v>
      </c>
      <c r="J438" s="232">
        <v>237.5</v>
      </c>
      <c r="K438" s="231">
        <v>213</v>
      </c>
      <c r="L438" s="231">
        <v>192.65</v>
      </c>
      <c r="M438" s="231">
        <v>17.75479</v>
      </c>
      <c r="N438" s="1"/>
      <c r="O438" s="1"/>
    </row>
    <row r="439" spans="1:15" ht="12.75" customHeight="1">
      <c r="A439" s="30">
        <v>429</v>
      </c>
      <c r="B439" s="217" t="s">
        <v>478</v>
      </c>
      <c r="C439" s="231">
        <v>1084.95</v>
      </c>
      <c r="D439" s="232">
        <v>1086.25</v>
      </c>
      <c r="E439" s="232">
        <v>1072.7</v>
      </c>
      <c r="F439" s="232">
        <v>1060.45</v>
      </c>
      <c r="G439" s="232">
        <v>1046.9000000000001</v>
      </c>
      <c r="H439" s="232">
        <v>1098.5</v>
      </c>
      <c r="I439" s="232">
        <v>1112.0500000000002</v>
      </c>
      <c r="J439" s="232">
        <v>1124.3</v>
      </c>
      <c r="K439" s="231">
        <v>1099.8</v>
      </c>
      <c r="L439" s="231">
        <v>1074</v>
      </c>
      <c r="M439" s="231">
        <v>0.98028999999999999</v>
      </c>
      <c r="N439" s="1"/>
      <c r="O439" s="1"/>
    </row>
    <row r="440" spans="1:15" ht="12.75" customHeight="1">
      <c r="A440" s="30">
        <v>430</v>
      </c>
      <c r="B440" s="217" t="s">
        <v>272</v>
      </c>
      <c r="C440" s="231">
        <v>577.15</v>
      </c>
      <c r="D440" s="232">
        <v>578.16666666666663</v>
      </c>
      <c r="E440" s="232">
        <v>573.68333333333328</v>
      </c>
      <c r="F440" s="232">
        <v>570.2166666666667</v>
      </c>
      <c r="G440" s="232">
        <v>565.73333333333335</v>
      </c>
      <c r="H440" s="232">
        <v>581.63333333333321</v>
      </c>
      <c r="I440" s="232">
        <v>586.11666666666656</v>
      </c>
      <c r="J440" s="232">
        <v>589.58333333333314</v>
      </c>
      <c r="K440" s="231">
        <v>582.65</v>
      </c>
      <c r="L440" s="231">
        <v>574.70000000000005</v>
      </c>
      <c r="M440" s="231">
        <v>2.8617300000000001</v>
      </c>
      <c r="N440" s="1"/>
      <c r="O440" s="1"/>
    </row>
    <row r="441" spans="1:15" ht="12.75" customHeight="1">
      <c r="A441" s="30">
        <v>431</v>
      </c>
      <c r="B441" s="217" t="s">
        <v>479</v>
      </c>
      <c r="C441" s="231">
        <v>1454.55</v>
      </c>
      <c r="D441" s="232">
        <v>1458.8</v>
      </c>
      <c r="E441" s="232">
        <v>1429.6</v>
      </c>
      <c r="F441" s="232">
        <v>1404.6499999999999</v>
      </c>
      <c r="G441" s="232">
        <v>1375.4499999999998</v>
      </c>
      <c r="H441" s="232">
        <v>1483.75</v>
      </c>
      <c r="I441" s="232">
        <v>1512.9500000000003</v>
      </c>
      <c r="J441" s="232">
        <v>1537.9</v>
      </c>
      <c r="K441" s="231">
        <v>1488</v>
      </c>
      <c r="L441" s="231">
        <v>1433.85</v>
      </c>
      <c r="M441" s="231">
        <v>8.5760000000000003E-2</v>
      </c>
      <c r="N441" s="1"/>
      <c r="O441" s="1"/>
    </row>
    <row r="442" spans="1:15" ht="12.75" customHeight="1">
      <c r="A442" s="30">
        <v>432</v>
      </c>
      <c r="B442" s="217" t="s">
        <v>480</v>
      </c>
      <c r="C442" s="231">
        <v>423.3</v>
      </c>
      <c r="D442" s="232">
        <v>427.2166666666667</v>
      </c>
      <c r="E442" s="232">
        <v>416.48333333333341</v>
      </c>
      <c r="F442" s="232">
        <v>409.66666666666669</v>
      </c>
      <c r="G442" s="232">
        <v>398.93333333333339</v>
      </c>
      <c r="H442" s="232">
        <v>434.03333333333342</v>
      </c>
      <c r="I442" s="232">
        <v>444.76666666666677</v>
      </c>
      <c r="J442" s="232">
        <v>451.58333333333343</v>
      </c>
      <c r="K442" s="231">
        <v>437.95</v>
      </c>
      <c r="L442" s="231">
        <v>420.4</v>
      </c>
      <c r="M442" s="231">
        <v>0.34715000000000001</v>
      </c>
      <c r="N442" s="1"/>
      <c r="O442" s="1"/>
    </row>
    <row r="443" spans="1:15" ht="12.75" customHeight="1">
      <c r="A443" s="30">
        <v>433</v>
      </c>
      <c r="B443" s="217" t="s">
        <v>481</v>
      </c>
      <c r="C443" s="231">
        <v>656</v>
      </c>
      <c r="D443" s="232">
        <v>661.4666666666667</v>
      </c>
      <c r="E443" s="232">
        <v>646.88333333333344</v>
      </c>
      <c r="F443" s="232">
        <v>637.76666666666677</v>
      </c>
      <c r="G443" s="232">
        <v>623.18333333333351</v>
      </c>
      <c r="H443" s="232">
        <v>670.58333333333337</v>
      </c>
      <c r="I443" s="232">
        <v>685.16666666666663</v>
      </c>
      <c r="J443" s="232">
        <v>694.2833333333333</v>
      </c>
      <c r="K443" s="231">
        <v>676.05</v>
      </c>
      <c r="L443" s="231">
        <v>652.35</v>
      </c>
      <c r="M443" s="231">
        <v>1.2382899999999999</v>
      </c>
      <c r="N443" s="1"/>
      <c r="O443" s="1"/>
    </row>
    <row r="444" spans="1:15" ht="12.75" customHeight="1">
      <c r="A444" s="30">
        <v>434</v>
      </c>
      <c r="B444" s="217" t="s">
        <v>482</v>
      </c>
      <c r="C444" s="231">
        <v>27.6</v>
      </c>
      <c r="D444" s="232">
        <v>27.966666666666669</v>
      </c>
      <c r="E444" s="232">
        <v>26.983333333333338</v>
      </c>
      <c r="F444" s="232">
        <v>26.366666666666671</v>
      </c>
      <c r="G444" s="232">
        <v>25.38333333333334</v>
      </c>
      <c r="H444" s="232">
        <v>28.583333333333336</v>
      </c>
      <c r="I444" s="232">
        <v>29.56666666666667</v>
      </c>
      <c r="J444" s="232">
        <v>30.183333333333334</v>
      </c>
      <c r="K444" s="231">
        <v>28.95</v>
      </c>
      <c r="L444" s="231">
        <v>27.35</v>
      </c>
      <c r="M444" s="231">
        <v>90.267219999999995</v>
      </c>
      <c r="N444" s="1"/>
      <c r="O444" s="1"/>
    </row>
    <row r="445" spans="1:15" ht="12.75" customHeight="1">
      <c r="A445" s="30">
        <v>435</v>
      </c>
      <c r="B445" s="217" t="s">
        <v>203</v>
      </c>
      <c r="C445" s="231">
        <v>1034.3</v>
      </c>
      <c r="D445" s="232">
        <v>1037.8333333333333</v>
      </c>
      <c r="E445" s="232">
        <v>1025.6666666666665</v>
      </c>
      <c r="F445" s="232">
        <v>1017.0333333333333</v>
      </c>
      <c r="G445" s="232">
        <v>1004.8666666666666</v>
      </c>
      <c r="H445" s="232">
        <v>1046.4666666666665</v>
      </c>
      <c r="I445" s="232">
        <v>1058.633333333333</v>
      </c>
      <c r="J445" s="232">
        <v>1067.2666666666664</v>
      </c>
      <c r="K445" s="231">
        <v>1050</v>
      </c>
      <c r="L445" s="231">
        <v>1029.2</v>
      </c>
      <c r="M445" s="231">
        <v>4.3562000000000003</v>
      </c>
      <c r="N445" s="1"/>
      <c r="O445" s="1"/>
    </row>
    <row r="446" spans="1:15" ht="12.75" customHeight="1">
      <c r="A446" s="30">
        <v>436</v>
      </c>
      <c r="B446" s="217" t="s">
        <v>483</v>
      </c>
      <c r="C446" s="231">
        <v>523.04999999999995</v>
      </c>
      <c r="D446" s="232">
        <v>520.2833333333333</v>
      </c>
      <c r="E446" s="232">
        <v>495.76666666666665</v>
      </c>
      <c r="F446" s="232">
        <v>468.48333333333335</v>
      </c>
      <c r="G446" s="232">
        <v>443.9666666666667</v>
      </c>
      <c r="H446" s="232">
        <v>547.56666666666661</v>
      </c>
      <c r="I446" s="232">
        <v>572.08333333333326</v>
      </c>
      <c r="J446" s="232">
        <v>599.36666666666656</v>
      </c>
      <c r="K446" s="231">
        <v>544.79999999999995</v>
      </c>
      <c r="L446" s="231">
        <v>493</v>
      </c>
      <c r="M446" s="231">
        <v>22.20279</v>
      </c>
      <c r="N446" s="1"/>
      <c r="O446" s="1"/>
    </row>
    <row r="447" spans="1:15" ht="12.75" customHeight="1">
      <c r="A447" s="30">
        <v>437</v>
      </c>
      <c r="B447" s="217" t="s">
        <v>192</v>
      </c>
      <c r="C447" s="231">
        <v>953.8</v>
      </c>
      <c r="D447" s="232">
        <v>954.7833333333333</v>
      </c>
      <c r="E447" s="232">
        <v>949.41666666666663</v>
      </c>
      <c r="F447" s="232">
        <v>945.0333333333333</v>
      </c>
      <c r="G447" s="232">
        <v>939.66666666666663</v>
      </c>
      <c r="H447" s="232">
        <v>959.16666666666663</v>
      </c>
      <c r="I447" s="232">
        <v>964.53333333333342</v>
      </c>
      <c r="J447" s="232">
        <v>968.91666666666663</v>
      </c>
      <c r="K447" s="231">
        <v>960.15</v>
      </c>
      <c r="L447" s="231">
        <v>950.4</v>
      </c>
      <c r="M447" s="231">
        <v>4.9877000000000002</v>
      </c>
      <c r="N447" s="1"/>
      <c r="O447" s="1"/>
    </row>
    <row r="448" spans="1:15" ht="12.75" customHeight="1">
      <c r="A448" s="30">
        <v>438</v>
      </c>
      <c r="B448" s="217" t="s">
        <v>484</v>
      </c>
      <c r="C448" s="231">
        <v>201.55</v>
      </c>
      <c r="D448" s="232">
        <v>201.18333333333331</v>
      </c>
      <c r="E448" s="232">
        <v>199.41666666666663</v>
      </c>
      <c r="F448" s="232">
        <v>197.28333333333333</v>
      </c>
      <c r="G448" s="232">
        <v>195.51666666666665</v>
      </c>
      <c r="H448" s="232">
        <v>203.31666666666661</v>
      </c>
      <c r="I448" s="232">
        <v>205.08333333333331</v>
      </c>
      <c r="J448" s="232">
        <v>207.21666666666658</v>
      </c>
      <c r="K448" s="231">
        <v>202.95</v>
      </c>
      <c r="L448" s="231">
        <v>199.05</v>
      </c>
      <c r="M448" s="231">
        <v>2.88171</v>
      </c>
      <c r="N448" s="1"/>
      <c r="O448" s="1"/>
    </row>
    <row r="449" spans="1:15" ht="12.75" customHeight="1">
      <c r="A449" s="30">
        <v>439</v>
      </c>
      <c r="B449" s="217" t="s">
        <v>485</v>
      </c>
      <c r="C449" s="231">
        <v>1215.25</v>
      </c>
      <c r="D449" s="232">
        <v>1216.6166666666666</v>
      </c>
      <c r="E449" s="232">
        <v>1209.4833333333331</v>
      </c>
      <c r="F449" s="232">
        <v>1203.7166666666665</v>
      </c>
      <c r="G449" s="232">
        <v>1196.583333333333</v>
      </c>
      <c r="H449" s="232">
        <v>1222.3833333333332</v>
      </c>
      <c r="I449" s="232">
        <v>1229.5166666666669</v>
      </c>
      <c r="J449" s="232">
        <v>1235.2833333333333</v>
      </c>
      <c r="K449" s="231">
        <v>1223.75</v>
      </c>
      <c r="L449" s="231">
        <v>1210.8499999999999</v>
      </c>
      <c r="M449" s="231">
        <v>1.6581999999999999</v>
      </c>
      <c r="N449" s="1"/>
      <c r="O449" s="1"/>
    </row>
    <row r="450" spans="1:15" ht="12.75" customHeight="1">
      <c r="A450" s="30">
        <v>440</v>
      </c>
      <c r="B450" s="217" t="s">
        <v>197</v>
      </c>
      <c r="C450" s="231">
        <v>3115.9</v>
      </c>
      <c r="D450" s="232">
        <v>3125.2000000000003</v>
      </c>
      <c r="E450" s="232">
        <v>3100.8500000000004</v>
      </c>
      <c r="F450" s="232">
        <v>3085.8</v>
      </c>
      <c r="G450" s="232">
        <v>3061.4500000000003</v>
      </c>
      <c r="H450" s="232">
        <v>3140.2500000000005</v>
      </c>
      <c r="I450" s="232">
        <v>3164.6</v>
      </c>
      <c r="J450" s="232">
        <v>3179.6500000000005</v>
      </c>
      <c r="K450" s="231">
        <v>3149.55</v>
      </c>
      <c r="L450" s="231">
        <v>3110.15</v>
      </c>
      <c r="M450" s="231">
        <v>13.035299999999999</v>
      </c>
      <c r="N450" s="1"/>
      <c r="O450" s="1"/>
    </row>
    <row r="451" spans="1:15" ht="12.75" customHeight="1">
      <c r="A451" s="30">
        <v>441</v>
      </c>
      <c r="B451" s="217" t="s">
        <v>193</v>
      </c>
      <c r="C451" s="231">
        <v>696.05</v>
      </c>
      <c r="D451" s="232">
        <v>695.23333333333323</v>
      </c>
      <c r="E451" s="232">
        <v>690.81666666666649</v>
      </c>
      <c r="F451" s="232">
        <v>685.58333333333326</v>
      </c>
      <c r="G451" s="232">
        <v>681.16666666666652</v>
      </c>
      <c r="H451" s="232">
        <v>700.46666666666647</v>
      </c>
      <c r="I451" s="232">
        <v>704.88333333333321</v>
      </c>
      <c r="J451" s="232">
        <v>710.11666666666645</v>
      </c>
      <c r="K451" s="231">
        <v>699.65</v>
      </c>
      <c r="L451" s="231">
        <v>690</v>
      </c>
      <c r="M451" s="231">
        <v>11.13702</v>
      </c>
      <c r="N451" s="1"/>
      <c r="O451" s="1"/>
    </row>
    <row r="452" spans="1:15" ht="12.75" customHeight="1">
      <c r="A452" s="30">
        <v>442</v>
      </c>
      <c r="B452" s="217" t="s">
        <v>273</v>
      </c>
      <c r="C452" s="231">
        <v>5926.15</v>
      </c>
      <c r="D452" s="232">
        <v>5931.6333333333323</v>
      </c>
      <c r="E452" s="232">
        <v>5877.0666666666648</v>
      </c>
      <c r="F452" s="232">
        <v>5827.9833333333327</v>
      </c>
      <c r="G452" s="232">
        <v>5773.4166666666652</v>
      </c>
      <c r="H452" s="232">
        <v>5980.7166666666644</v>
      </c>
      <c r="I452" s="232">
        <v>6035.2833333333319</v>
      </c>
      <c r="J452" s="232">
        <v>6084.3666666666641</v>
      </c>
      <c r="K452" s="231">
        <v>5986.2</v>
      </c>
      <c r="L452" s="231">
        <v>5882.55</v>
      </c>
      <c r="M452" s="231">
        <v>1.20434</v>
      </c>
      <c r="N452" s="1"/>
      <c r="O452" s="1"/>
    </row>
    <row r="453" spans="1:15" ht="12.75" customHeight="1">
      <c r="A453" s="30">
        <v>443</v>
      </c>
      <c r="B453" s="217" t="s">
        <v>829</v>
      </c>
      <c r="C453" s="231">
        <v>1799.35</v>
      </c>
      <c r="D453" s="232">
        <v>1823.4166666666667</v>
      </c>
      <c r="E453" s="232">
        <v>1766.7833333333335</v>
      </c>
      <c r="F453" s="232">
        <v>1734.2166666666667</v>
      </c>
      <c r="G453" s="232">
        <v>1677.5833333333335</v>
      </c>
      <c r="H453" s="232">
        <v>1855.9833333333336</v>
      </c>
      <c r="I453" s="232">
        <v>1912.6166666666668</v>
      </c>
      <c r="J453" s="232">
        <v>1945.1833333333336</v>
      </c>
      <c r="K453" s="231">
        <v>1880.05</v>
      </c>
      <c r="L453" s="231">
        <v>1790.85</v>
      </c>
      <c r="M453" s="231">
        <v>0.58394999999999997</v>
      </c>
      <c r="N453" s="1"/>
      <c r="O453" s="1"/>
    </row>
    <row r="454" spans="1:15" ht="12.75" customHeight="1">
      <c r="A454" s="30">
        <v>444</v>
      </c>
      <c r="B454" s="217" t="s">
        <v>486</v>
      </c>
      <c r="C454" s="231">
        <v>202.6</v>
      </c>
      <c r="D454" s="232">
        <v>204.56666666666669</v>
      </c>
      <c r="E454" s="232">
        <v>200.03333333333339</v>
      </c>
      <c r="F454" s="232">
        <v>197.4666666666667</v>
      </c>
      <c r="G454" s="232">
        <v>192.93333333333339</v>
      </c>
      <c r="H454" s="232">
        <v>207.13333333333338</v>
      </c>
      <c r="I454" s="232">
        <v>211.66666666666669</v>
      </c>
      <c r="J454" s="232">
        <v>214.23333333333338</v>
      </c>
      <c r="K454" s="231">
        <v>209.1</v>
      </c>
      <c r="L454" s="231">
        <v>202</v>
      </c>
      <c r="M454" s="231">
        <v>14.646269999999999</v>
      </c>
      <c r="N454" s="1"/>
      <c r="O454" s="1"/>
    </row>
    <row r="455" spans="1:15" ht="12.75" customHeight="1">
      <c r="A455" s="30">
        <v>445</v>
      </c>
      <c r="B455" s="217" t="s">
        <v>194</v>
      </c>
      <c r="C455" s="231">
        <v>401.6</v>
      </c>
      <c r="D455" s="232">
        <v>405.51666666666665</v>
      </c>
      <c r="E455" s="232">
        <v>396.5333333333333</v>
      </c>
      <c r="F455" s="232">
        <v>391.46666666666664</v>
      </c>
      <c r="G455" s="232">
        <v>382.48333333333329</v>
      </c>
      <c r="H455" s="232">
        <v>410.58333333333331</v>
      </c>
      <c r="I455" s="232">
        <v>419.56666666666666</v>
      </c>
      <c r="J455" s="232">
        <v>424.63333333333333</v>
      </c>
      <c r="K455" s="231">
        <v>414.5</v>
      </c>
      <c r="L455" s="231">
        <v>400.45</v>
      </c>
      <c r="M455" s="231">
        <v>95.536590000000004</v>
      </c>
      <c r="N455" s="1"/>
      <c r="O455" s="1"/>
    </row>
    <row r="456" spans="1:15" ht="12.75" customHeight="1">
      <c r="A456" s="30">
        <v>446</v>
      </c>
      <c r="B456" s="217" t="s">
        <v>195</v>
      </c>
      <c r="C456" s="231">
        <v>183.95</v>
      </c>
      <c r="D456" s="232">
        <v>184.6</v>
      </c>
      <c r="E456" s="232">
        <v>181.7</v>
      </c>
      <c r="F456" s="232">
        <v>179.45</v>
      </c>
      <c r="G456" s="232">
        <v>176.54999999999998</v>
      </c>
      <c r="H456" s="232">
        <v>186.85</v>
      </c>
      <c r="I456" s="232">
        <v>189.75000000000003</v>
      </c>
      <c r="J456" s="232">
        <v>192</v>
      </c>
      <c r="K456" s="231">
        <v>187.5</v>
      </c>
      <c r="L456" s="231">
        <v>182.35</v>
      </c>
      <c r="M456" s="231">
        <v>120.23683</v>
      </c>
      <c r="N456" s="1"/>
      <c r="O456" s="1"/>
    </row>
    <row r="457" spans="1:15" ht="12.75" customHeight="1">
      <c r="A457" s="30">
        <v>447</v>
      </c>
      <c r="B457" s="217" t="s">
        <v>196</v>
      </c>
      <c r="C457" s="231">
        <v>102.5</v>
      </c>
      <c r="D457" s="232">
        <v>102.64999999999999</v>
      </c>
      <c r="E457" s="232">
        <v>102.19999999999999</v>
      </c>
      <c r="F457" s="232">
        <v>101.89999999999999</v>
      </c>
      <c r="G457" s="232">
        <v>101.44999999999999</v>
      </c>
      <c r="H457" s="232">
        <v>102.94999999999999</v>
      </c>
      <c r="I457" s="232">
        <v>103.4</v>
      </c>
      <c r="J457" s="232">
        <v>103.69999999999999</v>
      </c>
      <c r="K457" s="231">
        <v>103.1</v>
      </c>
      <c r="L457" s="231">
        <v>102.35</v>
      </c>
      <c r="M457" s="231">
        <v>187.03734</v>
      </c>
      <c r="N457" s="1"/>
      <c r="O457" s="1"/>
    </row>
    <row r="458" spans="1:15" ht="12.75" customHeight="1">
      <c r="A458" s="30">
        <v>448</v>
      </c>
      <c r="B458" s="217" t="s">
        <v>785</v>
      </c>
      <c r="C458" s="231">
        <v>50.35</v>
      </c>
      <c r="D458" s="232">
        <v>51.316666666666663</v>
      </c>
      <c r="E458" s="232">
        <v>49.233333333333327</v>
      </c>
      <c r="F458" s="232">
        <v>48.116666666666667</v>
      </c>
      <c r="G458" s="232">
        <v>46.033333333333331</v>
      </c>
      <c r="H458" s="232">
        <v>52.433333333333323</v>
      </c>
      <c r="I458" s="232">
        <v>54.516666666666666</v>
      </c>
      <c r="J458" s="232">
        <v>55.633333333333319</v>
      </c>
      <c r="K458" s="231">
        <v>53.4</v>
      </c>
      <c r="L458" s="231">
        <v>50.2</v>
      </c>
      <c r="M458" s="231">
        <v>24.591069999999998</v>
      </c>
      <c r="N458" s="1"/>
      <c r="O458" s="1"/>
    </row>
    <row r="459" spans="1:15" ht="12.75" customHeight="1">
      <c r="A459" s="30">
        <v>449</v>
      </c>
      <c r="B459" s="217" t="s">
        <v>487</v>
      </c>
      <c r="C459" s="231">
        <v>2204.75</v>
      </c>
      <c r="D459" s="232">
        <v>2231.5166666666664</v>
      </c>
      <c r="E459" s="232">
        <v>2163.333333333333</v>
      </c>
      <c r="F459" s="232">
        <v>2121.9166666666665</v>
      </c>
      <c r="G459" s="232">
        <v>2053.7333333333331</v>
      </c>
      <c r="H459" s="232">
        <v>2272.9333333333329</v>
      </c>
      <c r="I459" s="232">
        <v>2341.1166666666663</v>
      </c>
      <c r="J459" s="232">
        <v>2382.5333333333328</v>
      </c>
      <c r="K459" s="231">
        <v>2299.6999999999998</v>
      </c>
      <c r="L459" s="231">
        <v>2190.1</v>
      </c>
      <c r="M459" s="231">
        <v>0.53998999999999997</v>
      </c>
      <c r="N459" s="1"/>
      <c r="O459" s="1"/>
    </row>
    <row r="460" spans="1:15" ht="12.75" customHeight="1">
      <c r="A460" s="30">
        <v>450</v>
      </c>
      <c r="B460" s="217" t="s">
        <v>198</v>
      </c>
      <c r="C460" s="231">
        <v>1070.3</v>
      </c>
      <c r="D460" s="232">
        <v>1080.3666666666666</v>
      </c>
      <c r="E460" s="232">
        <v>1056.1333333333332</v>
      </c>
      <c r="F460" s="232">
        <v>1041.9666666666667</v>
      </c>
      <c r="G460" s="232">
        <v>1017.7333333333333</v>
      </c>
      <c r="H460" s="232">
        <v>1094.5333333333331</v>
      </c>
      <c r="I460" s="232">
        <v>1118.7666666666662</v>
      </c>
      <c r="J460" s="232">
        <v>1132.9333333333329</v>
      </c>
      <c r="K460" s="231">
        <v>1104.5999999999999</v>
      </c>
      <c r="L460" s="231">
        <v>1066.2</v>
      </c>
      <c r="M460" s="231">
        <v>24.311540000000001</v>
      </c>
      <c r="N460" s="1"/>
      <c r="O460" s="1"/>
    </row>
    <row r="461" spans="1:15" ht="12.75" customHeight="1">
      <c r="A461" s="30">
        <v>451</v>
      </c>
      <c r="B461" s="217" t="s">
        <v>859</v>
      </c>
      <c r="C461" s="231">
        <v>569.1</v>
      </c>
      <c r="D461" s="232">
        <v>571.55000000000007</v>
      </c>
      <c r="E461" s="232">
        <v>564.45000000000016</v>
      </c>
      <c r="F461" s="232">
        <v>559.80000000000007</v>
      </c>
      <c r="G461" s="232">
        <v>552.70000000000016</v>
      </c>
      <c r="H461" s="232">
        <v>576.20000000000016</v>
      </c>
      <c r="I461" s="232">
        <v>583.30000000000007</v>
      </c>
      <c r="J461" s="232">
        <v>587.95000000000016</v>
      </c>
      <c r="K461" s="231">
        <v>578.65</v>
      </c>
      <c r="L461" s="231">
        <v>566.9</v>
      </c>
      <c r="M461" s="231">
        <v>2.0584899999999999</v>
      </c>
      <c r="N461" s="1"/>
      <c r="O461" s="1"/>
    </row>
    <row r="462" spans="1:15" ht="12.75" customHeight="1">
      <c r="A462" s="30">
        <v>452</v>
      </c>
      <c r="B462" s="217" t="s">
        <v>488</v>
      </c>
      <c r="C462" s="231">
        <v>95</v>
      </c>
      <c r="D462" s="232">
        <v>96.2</v>
      </c>
      <c r="E462" s="232">
        <v>93.4</v>
      </c>
      <c r="F462" s="232">
        <v>91.8</v>
      </c>
      <c r="G462" s="232">
        <v>89</v>
      </c>
      <c r="H462" s="232">
        <v>97.800000000000011</v>
      </c>
      <c r="I462" s="232">
        <v>100.6</v>
      </c>
      <c r="J462" s="232">
        <v>102.20000000000002</v>
      </c>
      <c r="K462" s="231">
        <v>99</v>
      </c>
      <c r="L462" s="231">
        <v>94.6</v>
      </c>
      <c r="M462" s="231">
        <v>3.8868299999999998</v>
      </c>
      <c r="N462" s="1"/>
      <c r="O462" s="1"/>
    </row>
    <row r="463" spans="1:15" ht="12.75" customHeight="1">
      <c r="A463" s="30">
        <v>453</v>
      </c>
      <c r="B463" s="217" t="s">
        <v>180</v>
      </c>
      <c r="C463" s="231">
        <v>738.9</v>
      </c>
      <c r="D463" s="232">
        <v>740.15</v>
      </c>
      <c r="E463" s="232">
        <v>734.05</v>
      </c>
      <c r="F463" s="232">
        <v>729.19999999999993</v>
      </c>
      <c r="G463" s="232">
        <v>723.09999999999991</v>
      </c>
      <c r="H463" s="232">
        <v>745</v>
      </c>
      <c r="I463" s="232">
        <v>751.10000000000014</v>
      </c>
      <c r="J463" s="232">
        <v>755.95</v>
      </c>
      <c r="K463" s="231">
        <v>746.25</v>
      </c>
      <c r="L463" s="231">
        <v>735.3</v>
      </c>
      <c r="M463" s="231">
        <v>1.7934099999999999</v>
      </c>
      <c r="N463" s="1"/>
      <c r="O463" s="1"/>
    </row>
    <row r="464" spans="1:15" ht="12.75" customHeight="1">
      <c r="A464" s="30">
        <v>454</v>
      </c>
      <c r="B464" s="217" t="s">
        <v>489</v>
      </c>
      <c r="C464" s="231">
        <v>2213.35</v>
      </c>
      <c r="D464" s="232">
        <v>2212.1166666666668</v>
      </c>
      <c r="E464" s="232">
        <v>2186.2333333333336</v>
      </c>
      <c r="F464" s="232">
        <v>2159.1166666666668</v>
      </c>
      <c r="G464" s="232">
        <v>2133.2333333333336</v>
      </c>
      <c r="H464" s="232">
        <v>2239.2333333333336</v>
      </c>
      <c r="I464" s="232">
        <v>2265.1166666666668</v>
      </c>
      <c r="J464" s="232">
        <v>2292.2333333333336</v>
      </c>
      <c r="K464" s="231">
        <v>2238</v>
      </c>
      <c r="L464" s="231">
        <v>2185</v>
      </c>
      <c r="M464" s="231">
        <v>0.22075</v>
      </c>
      <c r="N464" s="1"/>
      <c r="O464" s="1"/>
    </row>
    <row r="465" spans="1:15" ht="12.75" customHeight="1">
      <c r="A465" s="30">
        <v>455</v>
      </c>
      <c r="B465" s="217" t="s">
        <v>490</v>
      </c>
      <c r="C465" s="231">
        <v>419.9</v>
      </c>
      <c r="D465" s="232">
        <v>422.90000000000003</v>
      </c>
      <c r="E465" s="232">
        <v>413.00000000000006</v>
      </c>
      <c r="F465" s="232">
        <v>406.1</v>
      </c>
      <c r="G465" s="232">
        <v>396.20000000000005</v>
      </c>
      <c r="H465" s="232">
        <v>429.80000000000007</v>
      </c>
      <c r="I465" s="232">
        <v>439.70000000000005</v>
      </c>
      <c r="J465" s="232">
        <v>446.60000000000008</v>
      </c>
      <c r="K465" s="231">
        <v>432.8</v>
      </c>
      <c r="L465" s="231">
        <v>416</v>
      </c>
      <c r="M465" s="231">
        <v>1.3716999999999999</v>
      </c>
      <c r="N465" s="1"/>
      <c r="O465" s="1"/>
    </row>
    <row r="466" spans="1:15" ht="12.75" customHeight="1">
      <c r="A466" s="30">
        <v>456</v>
      </c>
      <c r="B466" s="217" t="s">
        <v>491</v>
      </c>
      <c r="C466" s="231">
        <v>2753.05</v>
      </c>
      <c r="D466" s="232">
        <v>2753.4666666666667</v>
      </c>
      <c r="E466" s="232">
        <v>2735.6833333333334</v>
      </c>
      <c r="F466" s="232">
        <v>2718.3166666666666</v>
      </c>
      <c r="G466" s="232">
        <v>2700.5333333333333</v>
      </c>
      <c r="H466" s="232">
        <v>2770.8333333333335</v>
      </c>
      <c r="I466" s="232">
        <v>2788.6166666666672</v>
      </c>
      <c r="J466" s="232">
        <v>2805.9833333333336</v>
      </c>
      <c r="K466" s="231">
        <v>2771.25</v>
      </c>
      <c r="L466" s="231">
        <v>2736.1</v>
      </c>
      <c r="M466" s="231">
        <v>0.28756999999999999</v>
      </c>
      <c r="N466" s="1"/>
      <c r="O466" s="1"/>
    </row>
    <row r="467" spans="1:15" ht="12.75" customHeight="1">
      <c r="A467" s="30">
        <v>457</v>
      </c>
      <c r="B467" s="217" t="s">
        <v>199</v>
      </c>
      <c r="C467" s="231">
        <v>2500.3000000000002</v>
      </c>
      <c r="D467" s="232">
        <v>2500.4500000000003</v>
      </c>
      <c r="E467" s="232">
        <v>2493.7500000000005</v>
      </c>
      <c r="F467" s="232">
        <v>2487.2000000000003</v>
      </c>
      <c r="G467" s="232">
        <v>2480.5000000000005</v>
      </c>
      <c r="H467" s="232">
        <v>2507.0000000000005</v>
      </c>
      <c r="I467" s="232">
        <v>2513.7000000000003</v>
      </c>
      <c r="J467" s="232">
        <v>2520.2500000000005</v>
      </c>
      <c r="K467" s="231">
        <v>2507.15</v>
      </c>
      <c r="L467" s="231">
        <v>2493.9</v>
      </c>
      <c r="M467" s="231">
        <v>5.9919099999999998</v>
      </c>
      <c r="N467" s="1"/>
      <c r="O467" s="1"/>
    </row>
    <row r="468" spans="1:15" ht="12.75" customHeight="1">
      <c r="A468" s="30">
        <v>458</v>
      </c>
      <c r="B468" s="217" t="s">
        <v>200</v>
      </c>
      <c r="C468" s="231">
        <v>1543.9</v>
      </c>
      <c r="D468" s="232">
        <v>1540.0166666666667</v>
      </c>
      <c r="E468" s="232">
        <v>1529.4333333333334</v>
      </c>
      <c r="F468" s="232">
        <v>1514.9666666666667</v>
      </c>
      <c r="G468" s="232">
        <v>1504.3833333333334</v>
      </c>
      <c r="H468" s="232">
        <v>1554.4833333333333</v>
      </c>
      <c r="I468" s="232">
        <v>1565.0666666666668</v>
      </c>
      <c r="J468" s="232">
        <v>1579.5333333333333</v>
      </c>
      <c r="K468" s="231">
        <v>1550.6</v>
      </c>
      <c r="L468" s="231">
        <v>1525.55</v>
      </c>
      <c r="M468" s="231">
        <v>1.1014900000000001</v>
      </c>
      <c r="N468" s="1"/>
      <c r="O468" s="1"/>
    </row>
    <row r="469" spans="1:15" ht="12.75" customHeight="1">
      <c r="A469" s="30">
        <v>459</v>
      </c>
      <c r="B469" s="217" t="s">
        <v>201</v>
      </c>
      <c r="C469" s="231">
        <v>511.35</v>
      </c>
      <c r="D469" s="232">
        <v>503.93333333333334</v>
      </c>
      <c r="E469" s="232">
        <v>492.9666666666667</v>
      </c>
      <c r="F469" s="232">
        <v>474.58333333333337</v>
      </c>
      <c r="G469" s="232">
        <v>463.61666666666673</v>
      </c>
      <c r="H469" s="232">
        <v>522.31666666666661</v>
      </c>
      <c r="I469" s="232">
        <v>533.2833333333333</v>
      </c>
      <c r="J469" s="232">
        <v>551.66666666666663</v>
      </c>
      <c r="K469" s="231">
        <v>514.9</v>
      </c>
      <c r="L469" s="231">
        <v>485.55</v>
      </c>
      <c r="M469" s="231">
        <v>15.94416</v>
      </c>
      <c r="N469" s="1"/>
      <c r="O469" s="1"/>
    </row>
    <row r="470" spans="1:15" ht="12.75" customHeight="1">
      <c r="A470" s="30">
        <v>460</v>
      </c>
      <c r="B470" s="217" t="s">
        <v>615</v>
      </c>
      <c r="C470" s="231">
        <v>606.4</v>
      </c>
      <c r="D470" s="232">
        <v>604.23333333333335</v>
      </c>
      <c r="E470" s="232">
        <v>600.4666666666667</v>
      </c>
      <c r="F470" s="232">
        <v>594.5333333333333</v>
      </c>
      <c r="G470" s="232">
        <v>590.76666666666665</v>
      </c>
      <c r="H470" s="232">
        <v>610.16666666666674</v>
      </c>
      <c r="I470" s="232">
        <v>613.93333333333339</v>
      </c>
      <c r="J470" s="232">
        <v>619.86666666666679</v>
      </c>
      <c r="K470" s="231">
        <v>608</v>
      </c>
      <c r="L470" s="231">
        <v>598.29999999999995</v>
      </c>
      <c r="M470" s="231">
        <v>0.29520999999999997</v>
      </c>
      <c r="N470" s="1"/>
      <c r="O470" s="1"/>
    </row>
    <row r="471" spans="1:15" ht="12.75" customHeight="1">
      <c r="A471" s="30">
        <v>461</v>
      </c>
      <c r="B471" s="217" t="s">
        <v>202</v>
      </c>
      <c r="C471" s="231">
        <v>1291.1500000000001</v>
      </c>
      <c r="D471" s="232">
        <v>1305.8833333333334</v>
      </c>
      <c r="E471" s="232">
        <v>1273.2666666666669</v>
      </c>
      <c r="F471" s="232">
        <v>1255.3833333333334</v>
      </c>
      <c r="G471" s="232">
        <v>1222.7666666666669</v>
      </c>
      <c r="H471" s="232">
        <v>1323.7666666666669</v>
      </c>
      <c r="I471" s="232">
        <v>1356.3833333333332</v>
      </c>
      <c r="J471" s="232">
        <v>1374.2666666666669</v>
      </c>
      <c r="K471" s="231">
        <v>1338.5</v>
      </c>
      <c r="L471" s="231">
        <v>1288</v>
      </c>
      <c r="M471" s="231">
        <v>4.74383</v>
      </c>
      <c r="N471" s="1"/>
      <c r="O471" s="1"/>
    </row>
    <row r="472" spans="1:15" ht="12.75" customHeight="1">
      <c r="A472" s="30">
        <v>462</v>
      </c>
      <c r="B472" s="217" t="s">
        <v>492</v>
      </c>
      <c r="C472" s="231">
        <v>25.75</v>
      </c>
      <c r="D472" s="232">
        <v>25.916666666666668</v>
      </c>
      <c r="E472" s="232">
        <v>24.933333333333337</v>
      </c>
      <c r="F472" s="232">
        <v>24.116666666666671</v>
      </c>
      <c r="G472" s="232">
        <v>23.13333333333334</v>
      </c>
      <c r="H472" s="232">
        <v>26.733333333333334</v>
      </c>
      <c r="I472" s="232">
        <v>27.716666666666661</v>
      </c>
      <c r="J472" s="232">
        <v>28.533333333333331</v>
      </c>
      <c r="K472" s="231">
        <v>26.9</v>
      </c>
      <c r="L472" s="231">
        <v>25.1</v>
      </c>
      <c r="M472" s="231">
        <v>195.37992</v>
      </c>
      <c r="N472" s="1"/>
      <c r="O472" s="1"/>
    </row>
    <row r="473" spans="1:15" ht="12.75" customHeight="1">
      <c r="A473" s="30">
        <v>463</v>
      </c>
      <c r="B473" s="217" t="s">
        <v>830</v>
      </c>
      <c r="C473" s="231">
        <v>254.65</v>
      </c>
      <c r="D473" s="232">
        <v>253.78333333333333</v>
      </c>
      <c r="E473" s="232">
        <v>250.96666666666664</v>
      </c>
      <c r="F473" s="232">
        <v>247.2833333333333</v>
      </c>
      <c r="G473" s="232">
        <v>244.46666666666661</v>
      </c>
      <c r="H473" s="232">
        <v>257.4666666666667</v>
      </c>
      <c r="I473" s="232">
        <v>260.2833333333333</v>
      </c>
      <c r="J473" s="232">
        <v>263.9666666666667</v>
      </c>
      <c r="K473" s="231">
        <v>256.60000000000002</v>
      </c>
      <c r="L473" s="231">
        <v>250.1</v>
      </c>
      <c r="M473" s="231">
        <v>2.7783000000000002</v>
      </c>
      <c r="N473" s="1"/>
      <c r="O473" s="1"/>
    </row>
    <row r="474" spans="1:15" ht="12.75" customHeight="1">
      <c r="A474" s="30">
        <v>464</v>
      </c>
      <c r="B474" s="217" t="s">
        <v>493</v>
      </c>
      <c r="C474" s="231">
        <v>308.75</v>
      </c>
      <c r="D474" s="232">
        <v>308.90000000000003</v>
      </c>
      <c r="E474" s="232">
        <v>304.55000000000007</v>
      </c>
      <c r="F474" s="232">
        <v>300.35000000000002</v>
      </c>
      <c r="G474" s="232">
        <v>296.00000000000006</v>
      </c>
      <c r="H474" s="232">
        <v>313.10000000000008</v>
      </c>
      <c r="I474" s="232">
        <v>317.4500000000001</v>
      </c>
      <c r="J474" s="232">
        <v>321.65000000000009</v>
      </c>
      <c r="K474" s="231">
        <v>313.25</v>
      </c>
      <c r="L474" s="231">
        <v>304.7</v>
      </c>
      <c r="M474" s="231">
        <v>3.5481500000000001</v>
      </c>
      <c r="N474" s="1"/>
      <c r="O474" s="1"/>
    </row>
    <row r="475" spans="1:15" ht="12.75" customHeight="1">
      <c r="A475" s="30">
        <v>465</v>
      </c>
      <c r="B475" s="217" t="s">
        <v>494</v>
      </c>
      <c r="C475" s="231">
        <v>2538.75</v>
      </c>
      <c r="D475" s="232">
        <v>2523.1</v>
      </c>
      <c r="E475" s="232">
        <v>2498.1999999999998</v>
      </c>
      <c r="F475" s="232">
        <v>2457.65</v>
      </c>
      <c r="G475" s="232">
        <v>2432.75</v>
      </c>
      <c r="H475" s="232">
        <v>2563.6499999999996</v>
      </c>
      <c r="I475" s="232">
        <v>2588.5500000000002</v>
      </c>
      <c r="J475" s="232">
        <v>2629.0999999999995</v>
      </c>
      <c r="K475" s="231">
        <v>2548</v>
      </c>
      <c r="L475" s="231">
        <v>2482.5500000000002</v>
      </c>
      <c r="M475" s="231">
        <v>1.21465</v>
      </c>
      <c r="N475" s="1"/>
      <c r="O475" s="1"/>
    </row>
    <row r="476" spans="1:15" ht="12.75" customHeight="1">
      <c r="A476" s="30">
        <v>466</v>
      </c>
      <c r="B476" s="217" t="s">
        <v>1011</v>
      </c>
      <c r="C476" s="231">
        <v>22.55</v>
      </c>
      <c r="D476" s="232">
        <v>22.833333333333332</v>
      </c>
      <c r="E476" s="232">
        <v>22.066666666666663</v>
      </c>
      <c r="F476" s="232">
        <v>21.583333333333332</v>
      </c>
      <c r="G476" s="232">
        <v>20.816666666666663</v>
      </c>
      <c r="H476" s="232">
        <v>23.316666666666663</v>
      </c>
      <c r="I476" s="232">
        <v>24.083333333333336</v>
      </c>
      <c r="J476" s="232">
        <v>24.566666666666663</v>
      </c>
      <c r="K476" s="231">
        <v>23.6</v>
      </c>
      <c r="L476" s="231">
        <v>22.35</v>
      </c>
      <c r="M476" s="231">
        <v>88.799400000000006</v>
      </c>
      <c r="N476" s="1"/>
      <c r="O476" s="1"/>
    </row>
    <row r="477" spans="1:15" ht="12.75" customHeight="1">
      <c r="A477" s="30">
        <v>467</v>
      </c>
      <c r="B477" s="217" t="s">
        <v>495</v>
      </c>
      <c r="C477" s="231">
        <v>327.14999999999998</v>
      </c>
      <c r="D477" s="232">
        <v>331.48333333333329</v>
      </c>
      <c r="E477" s="232">
        <v>320.76666666666659</v>
      </c>
      <c r="F477" s="232">
        <v>314.38333333333333</v>
      </c>
      <c r="G477" s="232">
        <v>303.66666666666663</v>
      </c>
      <c r="H477" s="232">
        <v>337.86666666666656</v>
      </c>
      <c r="I477" s="232">
        <v>348.58333333333326</v>
      </c>
      <c r="J477" s="232">
        <v>354.96666666666653</v>
      </c>
      <c r="K477" s="231">
        <v>342.2</v>
      </c>
      <c r="L477" s="231">
        <v>325.10000000000002</v>
      </c>
      <c r="M477" s="231">
        <v>3.35093</v>
      </c>
      <c r="N477" s="1"/>
      <c r="O477" s="1"/>
    </row>
    <row r="478" spans="1:15" ht="12.75" customHeight="1">
      <c r="A478" s="30">
        <v>468</v>
      </c>
      <c r="B478" s="217" t="s">
        <v>860</v>
      </c>
      <c r="C478" s="231">
        <v>453.05</v>
      </c>
      <c r="D478" s="232">
        <v>455.26666666666665</v>
      </c>
      <c r="E478" s="232">
        <v>444.58333333333331</v>
      </c>
      <c r="F478" s="232">
        <v>436.11666666666667</v>
      </c>
      <c r="G478" s="232">
        <v>425.43333333333334</v>
      </c>
      <c r="H478" s="232">
        <v>463.73333333333329</v>
      </c>
      <c r="I478" s="232">
        <v>474.41666666666669</v>
      </c>
      <c r="J478" s="232">
        <v>482.88333333333327</v>
      </c>
      <c r="K478" s="231">
        <v>465.95</v>
      </c>
      <c r="L478" s="231">
        <v>446.8</v>
      </c>
      <c r="M478" s="231">
        <v>4.2722199999999999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714.65</v>
      </c>
      <c r="D479" s="232">
        <v>710.85</v>
      </c>
      <c r="E479" s="232">
        <v>706.2</v>
      </c>
      <c r="F479" s="232">
        <v>697.75</v>
      </c>
      <c r="G479" s="232">
        <v>693.1</v>
      </c>
      <c r="H479" s="232">
        <v>719.30000000000007</v>
      </c>
      <c r="I479" s="232">
        <v>723.94999999999993</v>
      </c>
      <c r="J479" s="232">
        <v>732.40000000000009</v>
      </c>
      <c r="K479" s="231">
        <v>715.5</v>
      </c>
      <c r="L479" s="231">
        <v>702.4</v>
      </c>
      <c r="M479" s="231">
        <v>26.189340000000001</v>
      </c>
      <c r="N479" s="1"/>
      <c r="O479" s="1"/>
    </row>
    <row r="480" spans="1:15" ht="12.75" customHeight="1">
      <c r="A480" s="30">
        <v>470</v>
      </c>
      <c r="B480" s="217" t="s">
        <v>496</v>
      </c>
      <c r="C480" s="231">
        <v>628.9</v>
      </c>
      <c r="D480" s="232">
        <v>630.7833333333333</v>
      </c>
      <c r="E480" s="232">
        <v>609.71666666666658</v>
      </c>
      <c r="F480" s="232">
        <v>590.5333333333333</v>
      </c>
      <c r="G480" s="232">
        <v>569.46666666666658</v>
      </c>
      <c r="H480" s="232">
        <v>649.96666666666658</v>
      </c>
      <c r="I480" s="232">
        <v>671.03333333333319</v>
      </c>
      <c r="J480" s="232">
        <v>690.21666666666658</v>
      </c>
      <c r="K480" s="231">
        <v>651.85</v>
      </c>
      <c r="L480" s="231">
        <v>611.6</v>
      </c>
      <c r="M480" s="231">
        <v>2.7339099999999998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7403.1</v>
      </c>
      <c r="D481" s="232">
        <v>7427.7833333333328</v>
      </c>
      <c r="E481" s="232">
        <v>7343.6666666666661</v>
      </c>
      <c r="F481" s="232">
        <v>7284.2333333333336</v>
      </c>
      <c r="G481" s="232">
        <v>7200.1166666666668</v>
      </c>
      <c r="H481" s="232">
        <v>7487.2166666666653</v>
      </c>
      <c r="I481" s="232">
        <v>7571.3333333333321</v>
      </c>
      <c r="J481" s="232">
        <v>7630.7666666666646</v>
      </c>
      <c r="K481" s="231">
        <v>7511.9</v>
      </c>
      <c r="L481" s="231">
        <v>7368.35</v>
      </c>
      <c r="M481" s="231">
        <v>2.49783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61.6</v>
      </c>
      <c r="D482" s="232">
        <v>61.65</v>
      </c>
      <c r="E482" s="232">
        <v>60.3</v>
      </c>
      <c r="F482" s="232">
        <v>59</v>
      </c>
      <c r="G482" s="232">
        <v>57.65</v>
      </c>
      <c r="H482" s="232">
        <v>62.949999999999996</v>
      </c>
      <c r="I482" s="232">
        <v>64.300000000000011</v>
      </c>
      <c r="J482" s="232">
        <v>65.599999999999994</v>
      </c>
      <c r="K482" s="231">
        <v>63</v>
      </c>
      <c r="L482" s="231">
        <v>60.35</v>
      </c>
      <c r="M482" s="231">
        <v>93.375919999999994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1406.7</v>
      </c>
      <c r="D483" s="232">
        <v>1406.9666666666665</v>
      </c>
      <c r="E483" s="232">
        <v>1397.7333333333329</v>
      </c>
      <c r="F483" s="232">
        <v>1388.7666666666664</v>
      </c>
      <c r="G483" s="232">
        <v>1379.5333333333328</v>
      </c>
      <c r="H483" s="232">
        <v>1415.9333333333329</v>
      </c>
      <c r="I483" s="232">
        <v>1425.1666666666665</v>
      </c>
      <c r="J483" s="232">
        <v>1434.133333333333</v>
      </c>
      <c r="K483" s="231">
        <v>1416.2</v>
      </c>
      <c r="L483" s="231">
        <v>1398</v>
      </c>
      <c r="M483" s="231">
        <v>5.2995700000000001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739.3</v>
      </c>
      <c r="D484" s="242">
        <v>742.29999999999984</v>
      </c>
      <c r="E484" s="242">
        <v>734.6999999999997</v>
      </c>
      <c r="F484" s="242">
        <v>730.09999999999991</v>
      </c>
      <c r="G484" s="242">
        <v>722.49999999999977</v>
      </c>
      <c r="H484" s="242">
        <v>746.89999999999964</v>
      </c>
      <c r="I484" s="242">
        <v>754.49999999999977</v>
      </c>
      <c r="J484" s="241">
        <v>759.09999999999957</v>
      </c>
      <c r="K484" s="241">
        <v>749.9</v>
      </c>
      <c r="L484" s="241">
        <v>737.7</v>
      </c>
      <c r="M484" s="217">
        <v>8.0425900000000006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241.15</v>
      </c>
      <c r="D485" s="242">
        <v>241.65</v>
      </c>
      <c r="E485" s="242">
        <v>237</v>
      </c>
      <c r="F485" s="242">
        <v>232.85</v>
      </c>
      <c r="G485" s="242">
        <v>228.2</v>
      </c>
      <c r="H485" s="242">
        <v>245.8</v>
      </c>
      <c r="I485" s="242">
        <v>250.45000000000005</v>
      </c>
      <c r="J485" s="241">
        <v>254.60000000000002</v>
      </c>
      <c r="K485" s="241">
        <v>246.3</v>
      </c>
      <c r="L485" s="241">
        <v>237.5</v>
      </c>
      <c r="M485" s="217">
        <v>0.86307999999999996</v>
      </c>
      <c r="N485" s="1"/>
      <c r="O485" s="1"/>
    </row>
    <row r="486" spans="1:15" ht="12.75" customHeight="1">
      <c r="A486" s="30">
        <v>476</v>
      </c>
      <c r="B486" s="241" t="s">
        <v>497</v>
      </c>
      <c r="C486" s="231">
        <v>2142.85</v>
      </c>
      <c r="D486" s="232">
        <v>2160.6166666666663</v>
      </c>
      <c r="E486" s="232">
        <v>2103.4333333333325</v>
      </c>
      <c r="F486" s="232">
        <v>2064.016666666666</v>
      </c>
      <c r="G486" s="232">
        <v>2006.8333333333321</v>
      </c>
      <c r="H486" s="232">
        <v>2200.0333333333328</v>
      </c>
      <c r="I486" s="232">
        <v>2257.2166666666662</v>
      </c>
      <c r="J486" s="232">
        <v>2296.6333333333332</v>
      </c>
      <c r="K486" s="231">
        <v>2217.8000000000002</v>
      </c>
      <c r="L486" s="231">
        <v>2121.1999999999998</v>
      </c>
      <c r="M486" s="231">
        <v>0.40683999999999998</v>
      </c>
      <c r="N486" s="1"/>
      <c r="O486" s="1"/>
    </row>
    <row r="487" spans="1:15" ht="12.75" customHeight="1">
      <c r="A487" s="30">
        <v>477</v>
      </c>
      <c r="B487" s="241" t="s">
        <v>498</v>
      </c>
      <c r="C487" s="242">
        <v>564.1</v>
      </c>
      <c r="D487" s="242">
        <v>563.2166666666667</v>
      </c>
      <c r="E487" s="242">
        <v>559.23333333333335</v>
      </c>
      <c r="F487" s="242">
        <v>554.36666666666667</v>
      </c>
      <c r="G487" s="242">
        <v>550.38333333333333</v>
      </c>
      <c r="H487" s="242">
        <v>568.08333333333337</v>
      </c>
      <c r="I487" s="242">
        <v>572.06666666666672</v>
      </c>
      <c r="J487" s="241">
        <v>576.93333333333339</v>
      </c>
      <c r="K487" s="241">
        <v>567.20000000000005</v>
      </c>
      <c r="L487" s="241">
        <v>558.35</v>
      </c>
      <c r="M487" s="217">
        <v>0.84016999999999997</v>
      </c>
      <c r="N487" s="1"/>
      <c r="O487" s="1"/>
    </row>
    <row r="488" spans="1:15" ht="12.75" customHeight="1">
      <c r="A488" s="30">
        <v>478</v>
      </c>
      <c r="B488" s="241" t="s">
        <v>499</v>
      </c>
      <c r="C488" s="231">
        <v>273.14999999999998</v>
      </c>
      <c r="D488" s="232">
        <v>276.65000000000003</v>
      </c>
      <c r="E488" s="232">
        <v>266.80000000000007</v>
      </c>
      <c r="F488" s="232">
        <v>260.45000000000005</v>
      </c>
      <c r="G488" s="232">
        <v>250.60000000000008</v>
      </c>
      <c r="H488" s="232">
        <v>283.00000000000006</v>
      </c>
      <c r="I488" s="232">
        <v>292.85000000000008</v>
      </c>
      <c r="J488" s="232">
        <v>299.20000000000005</v>
      </c>
      <c r="K488" s="231">
        <v>286.5</v>
      </c>
      <c r="L488" s="231">
        <v>270.3</v>
      </c>
      <c r="M488" s="231">
        <v>1.9537800000000001</v>
      </c>
      <c r="N488" s="1"/>
      <c r="O488" s="1"/>
    </row>
    <row r="489" spans="1:15" ht="12.75" customHeight="1">
      <c r="A489" s="30">
        <v>479</v>
      </c>
      <c r="B489" s="241" t="s">
        <v>500</v>
      </c>
      <c r="C489" s="242">
        <v>276.64999999999998</v>
      </c>
      <c r="D489" s="242">
        <v>276.98333333333329</v>
      </c>
      <c r="E489" s="232">
        <v>272.26666666666659</v>
      </c>
      <c r="F489" s="232">
        <v>267.88333333333333</v>
      </c>
      <c r="G489" s="232">
        <v>263.16666666666663</v>
      </c>
      <c r="H489" s="232">
        <v>281.36666666666656</v>
      </c>
      <c r="I489" s="232">
        <v>286.08333333333326</v>
      </c>
      <c r="J489" s="232">
        <v>290.46666666666653</v>
      </c>
      <c r="K489" s="231">
        <v>281.7</v>
      </c>
      <c r="L489" s="231">
        <v>272.60000000000002</v>
      </c>
      <c r="M489" s="231">
        <v>2.8485399999999998</v>
      </c>
      <c r="N489" s="1"/>
      <c r="O489" s="1"/>
    </row>
    <row r="490" spans="1:15" ht="12.75" customHeight="1">
      <c r="A490" s="30">
        <v>480</v>
      </c>
      <c r="B490" s="241" t="s">
        <v>501</v>
      </c>
      <c r="C490" s="231">
        <v>241.4</v>
      </c>
      <c r="D490" s="232">
        <v>244.46666666666667</v>
      </c>
      <c r="E490" s="232">
        <v>236.93333333333334</v>
      </c>
      <c r="F490" s="232">
        <v>232.46666666666667</v>
      </c>
      <c r="G490" s="232">
        <v>224.93333333333334</v>
      </c>
      <c r="H490" s="232">
        <v>248.93333333333334</v>
      </c>
      <c r="I490" s="232">
        <v>256.4666666666667</v>
      </c>
      <c r="J490" s="232">
        <v>260.93333333333334</v>
      </c>
      <c r="K490" s="231">
        <v>252</v>
      </c>
      <c r="L490" s="231">
        <v>240</v>
      </c>
      <c r="M490" s="231">
        <v>1.5956699999999999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1354.8</v>
      </c>
      <c r="D491" s="242">
        <v>1359.45</v>
      </c>
      <c r="E491" s="232">
        <v>1345.3500000000001</v>
      </c>
      <c r="F491" s="232">
        <v>1335.9</v>
      </c>
      <c r="G491" s="232">
        <v>1321.8000000000002</v>
      </c>
      <c r="H491" s="232">
        <v>1368.9</v>
      </c>
      <c r="I491" s="232">
        <v>1383</v>
      </c>
      <c r="J491" s="232">
        <v>1392.45</v>
      </c>
      <c r="K491" s="231">
        <v>1373.55</v>
      </c>
      <c r="L491" s="231">
        <v>1350</v>
      </c>
      <c r="M491" s="231">
        <v>6.7535999999999996</v>
      </c>
      <c r="N491" s="1"/>
      <c r="O491" s="1"/>
    </row>
    <row r="492" spans="1:15" ht="12.75" customHeight="1">
      <c r="A492" s="30">
        <v>482</v>
      </c>
      <c r="B492" s="217" t="s">
        <v>861</v>
      </c>
      <c r="C492" s="231">
        <v>1097.8</v>
      </c>
      <c r="D492" s="232">
        <v>1090.8500000000001</v>
      </c>
      <c r="E492" s="232">
        <v>1065.0000000000002</v>
      </c>
      <c r="F492" s="232">
        <v>1032.2</v>
      </c>
      <c r="G492" s="232">
        <v>1006.3500000000001</v>
      </c>
      <c r="H492" s="232">
        <v>1123.6500000000003</v>
      </c>
      <c r="I492" s="232">
        <v>1149.5000000000002</v>
      </c>
      <c r="J492" s="232">
        <v>1182.3000000000004</v>
      </c>
      <c r="K492" s="231">
        <v>1116.7</v>
      </c>
      <c r="L492" s="231">
        <v>1058.05</v>
      </c>
      <c r="M492" s="231">
        <v>1.3332299999999999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274.25</v>
      </c>
      <c r="D493" s="242">
        <v>273.34999999999997</v>
      </c>
      <c r="E493" s="232">
        <v>270.89999999999992</v>
      </c>
      <c r="F493" s="232">
        <v>267.54999999999995</v>
      </c>
      <c r="G493" s="232">
        <v>265.09999999999991</v>
      </c>
      <c r="H493" s="232">
        <v>276.69999999999993</v>
      </c>
      <c r="I493" s="232">
        <v>279.14999999999998</v>
      </c>
      <c r="J493" s="232">
        <v>282.49999999999994</v>
      </c>
      <c r="K493" s="231">
        <v>275.8</v>
      </c>
      <c r="L493" s="231">
        <v>270</v>
      </c>
      <c r="M493" s="231">
        <v>108.05861</v>
      </c>
      <c r="N493" s="1"/>
      <c r="O493" s="1"/>
    </row>
    <row r="494" spans="1:15" ht="12.75" customHeight="1">
      <c r="A494" s="30">
        <v>484</v>
      </c>
      <c r="B494" s="217" t="s">
        <v>831</v>
      </c>
      <c r="C494" s="231">
        <v>404.15</v>
      </c>
      <c r="D494" s="232">
        <v>414.15000000000003</v>
      </c>
      <c r="E494" s="232">
        <v>386.50000000000006</v>
      </c>
      <c r="F494" s="232">
        <v>368.85</v>
      </c>
      <c r="G494" s="232">
        <v>341.20000000000005</v>
      </c>
      <c r="H494" s="232">
        <v>431.80000000000007</v>
      </c>
      <c r="I494" s="232">
        <v>459.45000000000005</v>
      </c>
      <c r="J494" s="232">
        <v>477.10000000000008</v>
      </c>
      <c r="K494" s="231">
        <v>441.8</v>
      </c>
      <c r="L494" s="231">
        <v>396.5</v>
      </c>
      <c r="M494" s="231">
        <v>18.87801</v>
      </c>
      <c r="N494" s="1"/>
      <c r="O494" s="1"/>
    </row>
    <row r="495" spans="1:15" ht="12.75" customHeight="1">
      <c r="A495" s="30">
        <v>485</v>
      </c>
      <c r="B495" s="217" t="s">
        <v>502</v>
      </c>
      <c r="C495" s="242">
        <v>1716.5</v>
      </c>
      <c r="D495" s="242">
        <v>1722.8</v>
      </c>
      <c r="E495" s="232">
        <v>1698.6999999999998</v>
      </c>
      <c r="F495" s="232">
        <v>1680.8999999999999</v>
      </c>
      <c r="G495" s="232">
        <v>1656.7999999999997</v>
      </c>
      <c r="H495" s="232">
        <v>1740.6</v>
      </c>
      <c r="I495" s="232">
        <v>1764.6999999999998</v>
      </c>
      <c r="J495" s="232">
        <v>1782.5</v>
      </c>
      <c r="K495" s="231">
        <v>1746.9</v>
      </c>
      <c r="L495" s="231">
        <v>1705</v>
      </c>
      <c r="M495" s="231">
        <v>0.27748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5.9</v>
      </c>
      <c r="D496" s="242">
        <v>5.9333333333333336</v>
      </c>
      <c r="E496" s="232">
        <v>5.7666666666666675</v>
      </c>
      <c r="F496" s="232">
        <v>5.6333333333333337</v>
      </c>
      <c r="G496" s="232">
        <v>5.4666666666666677</v>
      </c>
      <c r="H496" s="232">
        <v>6.0666666666666673</v>
      </c>
      <c r="I496" s="232">
        <v>6.2333333333333334</v>
      </c>
      <c r="J496" s="232">
        <v>6.3666666666666671</v>
      </c>
      <c r="K496" s="231">
        <v>6.1</v>
      </c>
      <c r="L496" s="231">
        <v>5.8</v>
      </c>
      <c r="M496" s="231">
        <v>1098.3377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812.35</v>
      </c>
      <c r="D497" s="242">
        <v>815.43333333333339</v>
      </c>
      <c r="E497" s="232">
        <v>804.41666666666674</v>
      </c>
      <c r="F497" s="232">
        <v>796.48333333333335</v>
      </c>
      <c r="G497" s="232">
        <v>785.4666666666667</v>
      </c>
      <c r="H497" s="232">
        <v>823.36666666666679</v>
      </c>
      <c r="I497" s="232">
        <v>834.38333333333344</v>
      </c>
      <c r="J497" s="232">
        <v>842.31666666666683</v>
      </c>
      <c r="K497" s="231">
        <v>826.45</v>
      </c>
      <c r="L497" s="231">
        <v>807.5</v>
      </c>
      <c r="M497" s="231">
        <v>6.2196400000000001</v>
      </c>
      <c r="N497" s="1"/>
      <c r="O497" s="1"/>
    </row>
    <row r="498" spans="1:15" ht="12.75" customHeight="1">
      <c r="A498" s="30">
        <v>488</v>
      </c>
      <c r="B498" s="217" t="s">
        <v>503</v>
      </c>
      <c r="C498" s="242">
        <v>187.05</v>
      </c>
      <c r="D498" s="242">
        <v>188.88333333333335</v>
      </c>
      <c r="E498" s="232">
        <v>184.2166666666667</v>
      </c>
      <c r="F498" s="232">
        <v>181.38333333333335</v>
      </c>
      <c r="G498" s="232">
        <v>176.7166666666667</v>
      </c>
      <c r="H498" s="232">
        <v>191.7166666666667</v>
      </c>
      <c r="I498" s="232">
        <v>196.38333333333338</v>
      </c>
      <c r="J498" s="232">
        <v>199.2166666666667</v>
      </c>
      <c r="K498" s="231">
        <v>193.55</v>
      </c>
      <c r="L498" s="231">
        <v>186.05</v>
      </c>
      <c r="M498" s="231">
        <v>4.8738599999999996</v>
      </c>
      <c r="N498" s="1"/>
      <c r="O498" s="1"/>
    </row>
    <row r="499" spans="1:15" ht="12.75" customHeight="1">
      <c r="A499" s="30">
        <v>489</v>
      </c>
      <c r="B499" s="217" t="s">
        <v>504</v>
      </c>
      <c r="C499" s="242">
        <v>62.8</v>
      </c>
      <c r="D499" s="242">
        <v>63.333333333333336</v>
      </c>
      <c r="E499" s="232">
        <v>61.466666666666669</v>
      </c>
      <c r="F499" s="232">
        <v>60.133333333333333</v>
      </c>
      <c r="G499" s="232">
        <v>58.266666666666666</v>
      </c>
      <c r="H499" s="232">
        <v>64.666666666666671</v>
      </c>
      <c r="I499" s="232">
        <v>66.533333333333331</v>
      </c>
      <c r="J499" s="232">
        <v>67.866666666666674</v>
      </c>
      <c r="K499" s="231">
        <v>65.2</v>
      </c>
      <c r="L499" s="231">
        <v>62</v>
      </c>
      <c r="M499" s="231">
        <v>8.6752099999999999</v>
      </c>
      <c r="N499" s="1"/>
      <c r="O499" s="1"/>
    </row>
    <row r="500" spans="1:15" ht="12.75" customHeight="1">
      <c r="A500" s="30">
        <v>490</v>
      </c>
      <c r="B500" s="217" t="s">
        <v>505</v>
      </c>
      <c r="C500" s="242">
        <v>668.55</v>
      </c>
      <c r="D500" s="242">
        <v>671.4</v>
      </c>
      <c r="E500" s="232">
        <v>662.84999999999991</v>
      </c>
      <c r="F500" s="232">
        <v>657.15</v>
      </c>
      <c r="G500" s="232">
        <v>648.59999999999991</v>
      </c>
      <c r="H500" s="232">
        <v>677.09999999999991</v>
      </c>
      <c r="I500" s="232">
        <v>685.64999999999986</v>
      </c>
      <c r="J500" s="232">
        <v>691.34999999999991</v>
      </c>
      <c r="K500" s="231">
        <v>679.95</v>
      </c>
      <c r="L500" s="231">
        <v>665.7</v>
      </c>
      <c r="M500" s="231">
        <v>0.67466999999999999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1323.05</v>
      </c>
      <c r="D501" s="242">
        <v>1319.55</v>
      </c>
      <c r="E501" s="232">
        <v>1306.05</v>
      </c>
      <c r="F501" s="232">
        <v>1289.05</v>
      </c>
      <c r="G501" s="232">
        <v>1275.55</v>
      </c>
      <c r="H501" s="232">
        <v>1336.55</v>
      </c>
      <c r="I501" s="232">
        <v>1350.05</v>
      </c>
      <c r="J501" s="232">
        <v>1367.05</v>
      </c>
      <c r="K501" s="231">
        <v>1333.05</v>
      </c>
      <c r="L501" s="231">
        <v>1302.55</v>
      </c>
      <c r="M501" s="231">
        <v>0.89078000000000002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356.2</v>
      </c>
      <c r="D502" s="242">
        <v>358.55</v>
      </c>
      <c r="E502" s="232">
        <v>353.05</v>
      </c>
      <c r="F502" s="232">
        <v>349.9</v>
      </c>
      <c r="G502" s="232">
        <v>344.4</v>
      </c>
      <c r="H502" s="232">
        <v>361.70000000000005</v>
      </c>
      <c r="I502" s="232">
        <v>367.20000000000005</v>
      </c>
      <c r="J502" s="232">
        <v>370.35000000000008</v>
      </c>
      <c r="K502" s="231">
        <v>364.05</v>
      </c>
      <c r="L502" s="231">
        <v>355.4</v>
      </c>
      <c r="M502" s="231">
        <v>39.065480000000001</v>
      </c>
      <c r="N502" s="1"/>
      <c r="O502" s="1"/>
    </row>
    <row r="503" spans="1:15" ht="12.75" customHeight="1">
      <c r="A503" s="30">
        <v>493</v>
      </c>
      <c r="B503" s="217" t="s">
        <v>506</v>
      </c>
      <c r="C503" s="217">
        <v>149.30000000000001</v>
      </c>
      <c r="D503" s="242">
        <v>150.65</v>
      </c>
      <c r="E503" s="232">
        <v>146.95000000000002</v>
      </c>
      <c r="F503" s="232">
        <v>144.60000000000002</v>
      </c>
      <c r="G503" s="232">
        <v>140.90000000000003</v>
      </c>
      <c r="H503" s="232">
        <v>153</v>
      </c>
      <c r="I503" s="232">
        <v>156.69999999999999</v>
      </c>
      <c r="J503" s="232">
        <v>159.04999999999998</v>
      </c>
      <c r="K503" s="231">
        <v>154.35</v>
      </c>
      <c r="L503" s="231">
        <v>148.30000000000001</v>
      </c>
      <c r="M503" s="231">
        <v>12.312419999999999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14.75</v>
      </c>
      <c r="D504" s="242">
        <v>14.866666666666665</v>
      </c>
      <c r="E504" s="232">
        <v>14.58333333333333</v>
      </c>
      <c r="F504" s="232">
        <v>14.416666666666664</v>
      </c>
      <c r="G504" s="232">
        <v>14.133333333333329</v>
      </c>
      <c r="H504" s="232">
        <v>15.033333333333331</v>
      </c>
      <c r="I504" s="232">
        <v>15.316666666666666</v>
      </c>
      <c r="J504" s="232">
        <v>15.483333333333333</v>
      </c>
      <c r="K504" s="231">
        <v>15.15</v>
      </c>
      <c r="L504" s="231">
        <v>14.7</v>
      </c>
      <c r="M504" s="231">
        <v>877.61632999999995</v>
      </c>
      <c r="N504" s="1"/>
      <c r="O504" s="1"/>
    </row>
    <row r="505" spans="1:15" ht="12.75" customHeight="1">
      <c r="A505" s="30">
        <v>495</v>
      </c>
      <c r="B505" s="217" t="s">
        <v>832</v>
      </c>
      <c r="C505" s="217">
        <v>9982.25</v>
      </c>
      <c r="D505" s="242">
        <v>9993.4166666666661</v>
      </c>
      <c r="E505" s="232">
        <v>9888.8333333333321</v>
      </c>
      <c r="F505" s="232">
        <v>9795.4166666666661</v>
      </c>
      <c r="G505" s="232">
        <v>9690.8333333333321</v>
      </c>
      <c r="H505" s="232">
        <v>10086.833333333332</v>
      </c>
      <c r="I505" s="232">
        <v>10191.416666666664</v>
      </c>
      <c r="J505" s="232">
        <v>10284.833333333332</v>
      </c>
      <c r="K505" s="231">
        <v>10098</v>
      </c>
      <c r="L505" s="231">
        <v>9900</v>
      </c>
      <c r="M505" s="231">
        <v>0.10851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208.8</v>
      </c>
      <c r="D506" s="232">
        <v>209.5</v>
      </c>
      <c r="E506" s="232">
        <v>205.8</v>
      </c>
      <c r="F506" s="232">
        <v>202.8</v>
      </c>
      <c r="G506" s="232">
        <v>199.10000000000002</v>
      </c>
      <c r="H506" s="232">
        <v>212.5</v>
      </c>
      <c r="I506" s="232">
        <v>216.2</v>
      </c>
      <c r="J506" s="231">
        <v>219.2</v>
      </c>
      <c r="K506" s="231">
        <v>213.2</v>
      </c>
      <c r="L506" s="231">
        <v>206.5</v>
      </c>
      <c r="M506" s="217">
        <v>52.412390000000002</v>
      </c>
      <c r="N506" s="1"/>
      <c r="O506" s="1"/>
    </row>
    <row r="507" spans="1:15" ht="12.75" customHeight="1">
      <c r="A507" s="30">
        <v>497</v>
      </c>
      <c r="B507" s="217" t="s">
        <v>507</v>
      </c>
      <c r="C507" s="242">
        <v>267.45</v>
      </c>
      <c r="D507" s="232">
        <v>266.78333333333336</v>
      </c>
      <c r="E507" s="232">
        <v>262.56666666666672</v>
      </c>
      <c r="F507" s="232">
        <v>257.68333333333334</v>
      </c>
      <c r="G507" s="232">
        <v>253.4666666666667</v>
      </c>
      <c r="H507" s="232">
        <v>271.66666666666674</v>
      </c>
      <c r="I507" s="232">
        <v>275.88333333333333</v>
      </c>
      <c r="J507" s="231">
        <v>280.76666666666677</v>
      </c>
      <c r="K507" s="231">
        <v>271</v>
      </c>
      <c r="L507" s="231">
        <v>261.89999999999998</v>
      </c>
      <c r="M507" s="217">
        <v>11.19464</v>
      </c>
      <c r="N507" s="1"/>
      <c r="O507" s="1"/>
    </row>
    <row r="508" spans="1:15" ht="12.75" customHeight="1">
      <c r="A508" s="30">
        <v>498</v>
      </c>
      <c r="B508" s="217" t="s">
        <v>806</v>
      </c>
      <c r="C508" s="217">
        <v>50.25</v>
      </c>
      <c r="D508" s="242">
        <v>49.933333333333337</v>
      </c>
      <c r="E508" s="232">
        <v>49.316666666666677</v>
      </c>
      <c r="F508" s="232">
        <v>48.38333333333334</v>
      </c>
      <c r="G508" s="232">
        <v>47.76666666666668</v>
      </c>
      <c r="H508" s="232">
        <v>50.866666666666674</v>
      </c>
      <c r="I508" s="232">
        <v>51.483333333333334</v>
      </c>
      <c r="J508" s="232">
        <v>52.416666666666671</v>
      </c>
      <c r="K508" s="231">
        <v>50.55</v>
      </c>
      <c r="L508" s="231">
        <v>49</v>
      </c>
      <c r="M508" s="231">
        <v>504.26173999999997</v>
      </c>
      <c r="N508" s="1"/>
      <c r="O508" s="1"/>
    </row>
    <row r="509" spans="1:15" ht="12.75" customHeight="1">
      <c r="A509" s="30">
        <v>499</v>
      </c>
      <c r="B509" s="217" t="s">
        <v>797</v>
      </c>
      <c r="C509" s="217">
        <v>484.75</v>
      </c>
      <c r="D509" s="242">
        <v>483.98333333333335</v>
      </c>
      <c r="E509" s="232">
        <v>478.9666666666667</v>
      </c>
      <c r="F509" s="232">
        <v>473.18333333333334</v>
      </c>
      <c r="G509" s="232">
        <v>468.16666666666669</v>
      </c>
      <c r="H509" s="232">
        <v>489.76666666666671</v>
      </c>
      <c r="I509" s="232">
        <v>494.78333333333336</v>
      </c>
      <c r="J509" s="232">
        <v>500.56666666666672</v>
      </c>
      <c r="K509" s="231">
        <v>489</v>
      </c>
      <c r="L509" s="231">
        <v>478.2</v>
      </c>
      <c r="M509" s="231">
        <v>7.0781799999999997</v>
      </c>
      <c r="N509" s="1"/>
      <c r="O509" s="1"/>
    </row>
    <row r="510" spans="1:15" ht="12.75" customHeight="1">
      <c r="A510" s="265">
        <v>500</v>
      </c>
      <c r="B510" s="217" t="s">
        <v>508</v>
      </c>
      <c r="C510" s="242">
        <v>1506.25</v>
      </c>
      <c r="D510" s="232">
        <v>1498.4333333333334</v>
      </c>
      <c r="E510" s="232">
        <v>1487.8666666666668</v>
      </c>
      <c r="F510" s="232">
        <v>1469.4833333333333</v>
      </c>
      <c r="G510" s="232">
        <v>1458.9166666666667</v>
      </c>
      <c r="H510" s="232">
        <v>1516.8166666666668</v>
      </c>
      <c r="I510" s="232">
        <v>1527.3833333333334</v>
      </c>
      <c r="J510" s="231">
        <v>1545.7666666666669</v>
      </c>
      <c r="K510" s="231">
        <v>1509</v>
      </c>
      <c r="L510" s="231">
        <v>1480.05</v>
      </c>
      <c r="M510" s="217">
        <v>0.22506999999999999</v>
      </c>
      <c r="N510" s="1"/>
      <c r="O510" s="1"/>
    </row>
    <row r="511" spans="1:15" ht="12.75" customHeight="1">
      <c r="A511" s="217">
        <v>501</v>
      </c>
      <c r="B511" s="217" t="s">
        <v>509</v>
      </c>
      <c r="C511" s="217">
        <v>1309.3</v>
      </c>
      <c r="D511" s="242">
        <v>1319.8</v>
      </c>
      <c r="E511" s="232">
        <v>1281.5999999999999</v>
      </c>
      <c r="F511" s="232">
        <v>1253.8999999999999</v>
      </c>
      <c r="G511" s="232">
        <v>1215.6999999999998</v>
      </c>
      <c r="H511" s="232">
        <v>1347.5</v>
      </c>
      <c r="I511" s="232">
        <v>1385.7000000000003</v>
      </c>
      <c r="J511" s="232">
        <v>1413.4</v>
      </c>
      <c r="K511" s="231">
        <v>1358</v>
      </c>
      <c r="L511" s="231">
        <v>1292.0999999999999</v>
      </c>
      <c r="M511" s="231">
        <v>0.39788000000000001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2"/>
      <c r="B5" s="393"/>
      <c r="C5" s="392"/>
      <c r="D5" s="393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94" t="s">
        <v>511</v>
      </c>
      <c r="C7" s="393"/>
      <c r="D7" s="7">
        <f>Main!B10</f>
        <v>45014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45013</v>
      </c>
      <c r="B10" s="29">
        <v>539506</v>
      </c>
      <c r="C10" s="28" t="s">
        <v>1141</v>
      </c>
      <c r="D10" s="28" t="s">
        <v>1068</v>
      </c>
      <c r="E10" s="28" t="s">
        <v>520</v>
      </c>
      <c r="F10" s="85">
        <v>200000</v>
      </c>
      <c r="G10" s="29">
        <v>1.67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45013</v>
      </c>
      <c r="B11" s="29">
        <v>531156</v>
      </c>
      <c r="C11" s="28" t="s">
        <v>1102</v>
      </c>
      <c r="D11" s="28" t="s">
        <v>1103</v>
      </c>
      <c r="E11" s="28" t="s">
        <v>520</v>
      </c>
      <c r="F11" s="85">
        <v>194730</v>
      </c>
      <c r="G11" s="29">
        <v>10.29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45013</v>
      </c>
      <c r="B12" s="29">
        <v>531156</v>
      </c>
      <c r="C12" s="28" t="s">
        <v>1102</v>
      </c>
      <c r="D12" s="28" t="s">
        <v>1103</v>
      </c>
      <c r="E12" s="28" t="s">
        <v>521</v>
      </c>
      <c r="F12" s="85">
        <v>5977</v>
      </c>
      <c r="G12" s="29">
        <v>10.23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45013</v>
      </c>
      <c r="B13" s="29">
        <v>543453</v>
      </c>
      <c r="C13" s="28" t="s">
        <v>1142</v>
      </c>
      <c r="D13" s="28" t="s">
        <v>1143</v>
      </c>
      <c r="E13" s="28" t="s">
        <v>520</v>
      </c>
      <c r="F13" s="85">
        <v>33000</v>
      </c>
      <c r="G13" s="29">
        <v>78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45013</v>
      </c>
      <c r="B14" s="29">
        <v>526847</v>
      </c>
      <c r="C14" s="28" t="s">
        <v>1144</v>
      </c>
      <c r="D14" s="28" t="s">
        <v>1145</v>
      </c>
      <c r="E14" s="28" t="s">
        <v>520</v>
      </c>
      <c r="F14" s="85">
        <v>125000</v>
      </c>
      <c r="G14" s="29">
        <v>18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45013</v>
      </c>
      <c r="B15" s="29">
        <v>543497</v>
      </c>
      <c r="C15" s="28" t="s">
        <v>1146</v>
      </c>
      <c r="D15" s="28" t="s">
        <v>1078</v>
      </c>
      <c r="E15" s="28" t="s">
        <v>520</v>
      </c>
      <c r="F15" s="85">
        <v>107200</v>
      </c>
      <c r="G15" s="29">
        <v>45.5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45013</v>
      </c>
      <c r="B16" s="29">
        <v>543497</v>
      </c>
      <c r="C16" s="28" t="s">
        <v>1146</v>
      </c>
      <c r="D16" s="28" t="s">
        <v>1147</v>
      </c>
      <c r="E16" s="28" t="s">
        <v>521</v>
      </c>
      <c r="F16" s="85">
        <v>107200</v>
      </c>
      <c r="G16" s="29">
        <v>45.5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45013</v>
      </c>
      <c r="B17" s="29">
        <v>530609</v>
      </c>
      <c r="C17" s="28" t="s">
        <v>1148</v>
      </c>
      <c r="D17" s="28" t="s">
        <v>1149</v>
      </c>
      <c r="E17" s="28" t="s">
        <v>521</v>
      </c>
      <c r="F17" s="85">
        <v>27980</v>
      </c>
      <c r="G17" s="29">
        <v>3.25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45013</v>
      </c>
      <c r="B18" s="29">
        <v>530609</v>
      </c>
      <c r="C18" s="28" t="s">
        <v>1148</v>
      </c>
      <c r="D18" s="28" t="s">
        <v>1145</v>
      </c>
      <c r="E18" s="28" t="s">
        <v>520</v>
      </c>
      <c r="F18" s="85">
        <v>27500</v>
      </c>
      <c r="G18" s="29">
        <v>3.25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45013</v>
      </c>
      <c r="B19" s="29">
        <v>531364</v>
      </c>
      <c r="C19" s="28" t="s">
        <v>1150</v>
      </c>
      <c r="D19" s="28" t="s">
        <v>1151</v>
      </c>
      <c r="E19" s="28" t="s">
        <v>520</v>
      </c>
      <c r="F19" s="85">
        <v>210500</v>
      </c>
      <c r="G19" s="29">
        <v>64.31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45013</v>
      </c>
      <c r="B20" s="29">
        <v>531364</v>
      </c>
      <c r="C20" s="28" t="s">
        <v>1150</v>
      </c>
      <c r="D20" s="28" t="s">
        <v>1152</v>
      </c>
      <c r="E20" s="28" t="s">
        <v>521</v>
      </c>
      <c r="F20" s="85">
        <v>140000</v>
      </c>
      <c r="G20" s="29">
        <v>64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45013</v>
      </c>
      <c r="B21" s="29">
        <v>543475</v>
      </c>
      <c r="C21" s="28" t="s">
        <v>1153</v>
      </c>
      <c r="D21" s="28" t="s">
        <v>1154</v>
      </c>
      <c r="E21" s="28" t="s">
        <v>521</v>
      </c>
      <c r="F21" s="85">
        <v>8000</v>
      </c>
      <c r="G21" s="29">
        <v>114.43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45013</v>
      </c>
      <c r="B22" s="29">
        <v>543746</v>
      </c>
      <c r="C22" s="28" t="s">
        <v>1155</v>
      </c>
      <c r="D22" s="28" t="s">
        <v>1104</v>
      </c>
      <c r="E22" s="28" t="s">
        <v>521</v>
      </c>
      <c r="F22" s="85">
        <v>18000</v>
      </c>
      <c r="G22" s="29">
        <v>212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45013</v>
      </c>
      <c r="B23" s="29">
        <v>541703</v>
      </c>
      <c r="C23" s="28" t="s">
        <v>1156</v>
      </c>
      <c r="D23" s="28" t="s">
        <v>1157</v>
      </c>
      <c r="E23" s="28" t="s">
        <v>520</v>
      </c>
      <c r="F23" s="85">
        <v>41600</v>
      </c>
      <c r="G23" s="29">
        <v>23.09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45013</v>
      </c>
      <c r="B24" s="29">
        <v>541703</v>
      </c>
      <c r="C24" s="28" t="s">
        <v>1156</v>
      </c>
      <c r="D24" s="28" t="s">
        <v>1158</v>
      </c>
      <c r="E24" s="28" t="s">
        <v>521</v>
      </c>
      <c r="F24" s="85">
        <v>46400</v>
      </c>
      <c r="G24" s="29">
        <v>23.31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45013</v>
      </c>
      <c r="B25" s="29">
        <v>543520</v>
      </c>
      <c r="C25" s="28" t="s">
        <v>1159</v>
      </c>
      <c r="D25" s="28" t="s">
        <v>1068</v>
      </c>
      <c r="E25" s="28" t="s">
        <v>521</v>
      </c>
      <c r="F25" s="85">
        <v>200000</v>
      </c>
      <c r="G25" s="29">
        <v>44.41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45013</v>
      </c>
      <c r="B26" s="29">
        <v>543520</v>
      </c>
      <c r="C26" s="28" t="s">
        <v>1159</v>
      </c>
      <c r="D26" s="28" t="s">
        <v>1160</v>
      </c>
      <c r="E26" s="28" t="s">
        <v>520</v>
      </c>
      <c r="F26" s="85">
        <v>140000</v>
      </c>
      <c r="G26" s="29">
        <v>49.22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45013</v>
      </c>
      <c r="B27" s="29">
        <v>543520</v>
      </c>
      <c r="C27" s="28" t="s">
        <v>1159</v>
      </c>
      <c r="D27" s="28" t="s">
        <v>1161</v>
      </c>
      <c r="E27" s="28" t="s">
        <v>520</v>
      </c>
      <c r="F27" s="85">
        <v>100000</v>
      </c>
      <c r="G27" s="29">
        <v>44.41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45013</v>
      </c>
      <c r="B28" s="29">
        <v>543520</v>
      </c>
      <c r="C28" s="28" t="s">
        <v>1159</v>
      </c>
      <c r="D28" s="28" t="s">
        <v>1162</v>
      </c>
      <c r="E28" s="28" t="s">
        <v>520</v>
      </c>
      <c r="F28" s="85">
        <v>100000</v>
      </c>
      <c r="G28" s="29">
        <v>44.41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45013</v>
      </c>
      <c r="B29" s="29">
        <v>543520</v>
      </c>
      <c r="C29" s="28" t="s">
        <v>1159</v>
      </c>
      <c r="D29" s="28" t="s">
        <v>1163</v>
      </c>
      <c r="E29" s="28" t="s">
        <v>521</v>
      </c>
      <c r="F29" s="85">
        <v>140000</v>
      </c>
      <c r="G29" s="29">
        <v>49.22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45013</v>
      </c>
      <c r="B30" s="29">
        <v>542850</v>
      </c>
      <c r="C30" s="28" t="s">
        <v>1164</v>
      </c>
      <c r="D30" s="28" t="s">
        <v>1165</v>
      </c>
      <c r="E30" s="28" t="s">
        <v>520</v>
      </c>
      <c r="F30" s="85">
        <v>172000</v>
      </c>
      <c r="G30" s="29">
        <v>66.709999999999994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45013</v>
      </c>
      <c r="B31" s="29">
        <v>542850</v>
      </c>
      <c r="C31" s="28" t="s">
        <v>1164</v>
      </c>
      <c r="D31" s="28" t="s">
        <v>1088</v>
      </c>
      <c r="E31" s="28" t="s">
        <v>521</v>
      </c>
      <c r="F31" s="85">
        <v>172000</v>
      </c>
      <c r="G31" s="29">
        <v>66.709999999999994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45013</v>
      </c>
      <c r="B32" s="29">
        <v>535667</v>
      </c>
      <c r="C32" s="28" t="s">
        <v>1166</v>
      </c>
      <c r="D32" s="28" t="s">
        <v>1167</v>
      </c>
      <c r="E32" s="28" t="s">
        <v>520</v>
      </c>
      <c r="F32" s="85">
        <v>209491</v>
      </c>
      <c r="G32" s="29">
        <v>21.55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45013</v>
      </c>
      <c r="B33" s="29">
        <v>535667</v>
      </c>
      <c r="C33" s="28" t="s">
        <v>1166</v>
      </c>
      <c r="D33" s="28" t="s">
        <v>1168</v>
      </c>
      <c r="E33" s="28" t="s">
        <v>521</v>
      </c>
      <c r="F33" s="85">
        <v>256500</v>
      </c>
      <c r="G33" s="29">
        <v>21.56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45013</v>
      </c>
      <c r="B34" s="29">
        <v>531129</v>
      </c>
      <c r="C34" s="28" t="s">
        <v>1169</v>
      </c>
      <c r="D34" s="28" t="s">
        <v>1170</v>
      </c>
      <c r="E34" s="28" t="s">
        <v>520</v>
      </c>
      <c r="F34" s="85">
        <v>120000</v>
      </c>
      <c r="G34" s="29">
        <v>20.75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45013</v>
      </c>
      <c r="B35" s="29">
        <v>531129</v>
      </c>
      <c r="C35" s="28" t="s">
        <v>1169</v>
      </c>
      <c r="D35" s="28" t="s">
        <v>1171</v>
      </c>
      <c r="E35" s="28" t="s">
        <v>521</v>
      </c>
      <c r="F35" s="85">
        <v>120000</v>
      </c>
      <c r="G35" s="29">
        <v>20.75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45013</v>
      </c>
      <c r="B36" s="29">
        <v>543286</v>
      </c>
      <c r="C36" s="28" t="s">
        <v>1172</v>
      </c>
      <c r="D36" s="28" t="s">
        <v>1173</v>
      </c>
      <c r="E36" s="28" t="s">
        <v>520</v>
      </c>
      <c r="F36" s="85">
        <v>30000</v>
      </c>
      <c r="G36" s="29">
        <v>23.85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45013</v>
      </c>
      <c r="B37" s="29">
        <v>543286</v>
      </c>
      <c r="C37" s="28" t="s">
        <v>1172</v>
      </c>
      <c r="D37" s="28" t="s">
        <v>1174</v>
      </c>
      <c r="E37" s="28" t="s">
        <v>521</v>
      </c>
      <c r="F37" s="85">
        <v>30000</v>
      </c>
      <c r="G37" s="29">
        <v>23.85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45013</v>
      </c>
      <c r="B38" s="29">
        <v>543286</v>
      </c>
      <c r="C38" s="28" t="s">
        <v>1172</v>
      </c>
      <c r="D38" s="28" t="s">
        <v>1174</v>
      </c>
      <c r="E38" s="28" t="s">
        <v>520</v>
      </c>
      <c r="F38" s="85">
        <v>6000</v>
      </c>
      <c r="G38" s="29">
        <v>23.7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45013</v>
      </c>
      <c r="B39" s="29">
        <v>543830</v>
      </c>
      <c r="C39" s="28" t="s">
        <v>1067</v>
      </c>
      <c r="D39" s="28" t="s">
        <v>1105</v>
      </c>
      <c r="E39" s="28" t="s">
        <v>520</v>
      </c>
      <c r="F39" s="85">
        <v>18000</v>
      </c>
      <c r="G39" s="29">
        <v>54.53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45013</v>
      </c>
      <c r="B40" s="29">
        <v>543830</v>
      </c>
      <c r="C40" s="28" t="s">
        <v>1067</v>
      </c>
      <c r="D40" s="28" t="s">
        <v>1175</v>
      </c>
      <c r="E40" s="28" t="s">
        <v>521</v>
      </c>
      <c r="F40" s="85">
        <v>32000</v>
      </c>
      <c r="G40" s="29">
        <v>54.89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45013</v>
      </c>
      <c r="B41" s="29">
        <v>543830</v>
      </c>
      <c r="C41" s="28" t="s">
        <v>1067</v>
      </c>
      <c r="D41" s="28" t="s">
        <v>1175</v>
      </c>
      <c r="E41" s="28" t="s">
        <v>520</v>
      </c>
      <c r="F41" s="85">
        <v>2000</v>
      </c>
      <c r="G41" s="29">
        <v>56.75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45013</v>
      </c>
      <c r="B42" s="29">
        <v>539814</v>
      </c>
      <c r="C42" s="28" t="s">
        <v>1176</v>
      </c>
      <c r="D42" s="28" t="s">
        <v>1177</v>
      </c>
      <c r="E42" s="28" t="s">
        <v>520</v>
      </c>
      <c r="F42" s="85">
        <v>18790</v>
      </c>
      <c r="G42" s="29">
        <v>48.27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45013</v>
      </c>
      <c r="B43" s="29">
        <v>543624</v>
      </c>
      <c r="C43" s="28" t="s">
        <v>1178</v>
      </c>
      <c r="D43" s="28" t="s">
        <v>1179</v>
      </c>
      <c r="E43" s="28" t="s">
        <v>520</v>
      </c>
      <c r="F43" s="85">
        <v>18000</v>
      </c>
      <c r="G43" s="29">
        <v>16.29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45013</v>
      </c>
      <c r="B44" s="29">
        <v>543624</v>
      </c>
      <c r="C44" s="28" t="s">
        <v>1178</v>
      </c>
      <c r="D44" s="28" t="s">
        <v>1080</v>
      </c>
      <c r="E44" s="28" t="s">
        <v>521</v>
      </c>
      <c r="F44" s="85">
        <v>36000</v>
      </c>
      <c r="G44" s="29">
        <v>16.29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45013</v>
      </c>
      <c r="B45" s="29">
        <v>543425</v>
      </c>
      <c r="C45" s="28" t="s">
        <v>811</v>
      </c>
      <c r="D45" s="28" t="s">
        <v>1180</v>
      </c>
      <c r="E45" s="28" t="s">
        <v>521</v>
      </c>
      <c r="F45" s="85">
        <v>800000</v>
      </c>
      <c r="G45" s="29">
        <v>1000.05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45013</v>
      </c>
      <c r="B46" s="29">
        <v>531176</v>
      </c>
      <c r="C46" s="28" t="s">
        <v>1181</v>
      </c>
      <c r="D46" s="28" t="s">
        <v>1182</v>
      </c>
      <c r="E46" s="28" t="s">
        <v>520</v>
      </c>
      <c r="F46" s="85">
        <v>300000</v>
      </c>
      <c r="G46" s="29">
        <v>14.14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45013</v>
      </c>
      <c r="B47" s="29">
        <v>531176</v>
      </c>
      <c r="C47" s="28" t="s">
        <v>1181</v>
      </c>
      <c r="D47" s="28" t="s">
        <v>1183</v>
      </c>
      <c r="E47" s="28" t="s">
        <v>521</v>
      </c>
      <c r="F47" s="85">
        <v>300000</v>
      </c>
      <c r="G47" s="29">
        <v>14.14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45013</v>
      </c>
      <c r="B48" s="29">
        <v>511377</v>
      </c>
      <c r="C48" s="28" t="s">
        <v>1184</v>
      </c>
      <c r="D48" s="28" t="s">
        <v>1185</v>
      </c>
      <c r="E48" s="28" t="s">
        <v>520</v>
      </c>
      <c r="F48" s="85">
        <v>28399</v>
      </c>
      <c r="G48" s="29">
        <v>16.850000000000001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45013</v>
      </c>
      <c r="B49" s="29">
        <v>531494</v>
      </c>
      <c r="C49" s="28" t="s">
        <v>1186</v>
      </c>
      <c r="D49" s="28" t="s">
        <v>1187</v>
      </c>
      <c r="E49" s="28" t="s">
        <v>521</v>
      </c>
      <c r="F49" s="85">
        <v>3147464</v>
      </c>
      <c r="G49" s="29">
        <v>7.1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45013</v>
      </c>
      <c r="B50" s="29">
        <v>531494</v>
      </c>
      <c r="C50" s="28" t="s">
        <v>1186</v>
      </c>
      <c r="D50" s="28" t="s">
        <v>1188</v>
      </c>
      <c r="E50" s="28" t="s">
        <v>520</v>
      </c>
      <c r="F50" s="85">
        <v>2366496</v>
      </c>
      <c r="G50" s="29">
        <v>7.1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45013</v>
      </c>
      <c r="B51" s="29">
        <v>540198</v>
      </c>
      <c r="C51" s="28" t="s">
        <v>1189</v>
      </c>
      <c r="D51" s="28" t="s">
        <v>1190</v>
      </c>
      <c r="E51" s="28" t="s">
        <v>520</v>
      </c>
      <c r="F51" s="85">
        <v>52633</v>
      </c>
      <c r="G51" s="29">
        <v>62.25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45013</v>
      </c>
      <c r="B52" s="29">
        <v>540198</v>
      </c>
      <c r="C52" s="28" t="s">
        <v>1189</v>
      </c>
      <c r="D52" s="28" t="s">
        <v>1191</v>
      </c>
      <c r="E52" s="28" t="s">
        <v>521</v>
      </c>
      <c r="F52" s="85">
        <v>35010</v>
      </c>
      <c r="G52" s="29">
        <v>62.29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45013</v>
      </c>
      <c r="B53" s="29">
        <v>543814</v>
      </c>
      <c r="C53" s="28" t="s">
        <v>1081</v>
      </c>
      <c r="D53" s="28" t="s">
        <v>1192</v>
      </c>
      <c r="E53" s="28" t="s">
        <v>521</v>
      </c>
      <c r="F53" s="85">
        <v>22000</v>
      </c>
      <c r="G53" s="29">
        <v>61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45013</v>
      </c>
      <c r="B54" s="29">
        <v>543814</v>
      </c>
      <c r="C54" s="28" t="s">
        <v>1081</v>
      </c>
      <c r="D54" s="28" t="s">
        <v>1193</v>
      </c>
      <c r="E54" s="28" t="s">
        <v>521</v>
      </c>
      <c r="F54" s="85">
        <v>22000</v>
      </c>
      <c r="G54" s="29">
        <v>61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45013</v>
      </c>
      <c r="B55" s="29">
        <v>543814</v>
      </c>
      <c r="C55" s="28" t="s">
        <v>1081</v>
      </c>
      <c r="D55" s="28" t="s">
        <v>1078</v>
      </c>
      <c r="E55" s="28" t="s">
        <v>520</v>
      </c>
      <c r="F55" s="85">
        <v>30000</v>
      </c>
      <c r="G55" s="29">
        <v>61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45013</v>
      </c>
      <c r="B56" s="29">
        <v>534060</v>
      </c>
      <c r="C56" s="28" t="s">
        <v>1194</v>
      </c>
      <c r="D56" s="28" t="s">
        <v>1195</v>
      </c>
      <c r="E56" s="28" t="s">
        <v>520</v>
      </c>
      <c r="F56" s="85">
        <v>10275000</v>
      </c>
      <c r="G56" s="29">
        <v>1.6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45013</v>
      </c>
      <c r="B57" s="29">
        <v>534060</v>
      </c>
      <c r="C57" s="28" t="s">
        <v>1194</v>
      </c>
      <c r="D57" s="28" t="s">
        <v>1196</v>
      </c>
      <c r="E57" s="28" t="s">
        <v>521</v>
      </c>
      <c r="F57" s="85">
        <v>10500000</v>
      </c>
      <c r="G57" s="29">
        <v>1.6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45013</v>
      </c>
      <c r="B58" s="29">
        <v>532441</v>
      </c>
      <c r="C58" s="28" t="s">
        <v>1197</v>
      </c>
      <c r="D58" s="28" t="s">
        <v>1198</v>
      </c>
      <c r="E58" s="28" t="s">
        <v>520</v>
      </c>
      <c r="F58" s="85">
        <v>67824</v>
      </c>
      <c r="G58" s="29">
        <v>2.94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45013</v>
      </c>
      <c r="B59" s="29">
        <v>543285</v>
      </c>
      <c r="C59" s="28" t="s">
        <v>1199</v>
      </c>
      <c r="D59" s="28" t="s">
        <v>1160</v>
      </c>
      <c r="E59" s="28" t="s">
        <v>520</v>
      </c>
      <c r="F59" s="85">
        <v>28000</v>
      </c>
      <c r="G59" s="29">
        <v>179.54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45013</v>
      </c>
      <c r="B60" s="29">
        <v>543285</v>
      </c>
      <c r="C60" s="28" t="s">
        <v>1199</v>
      </c>
      <c r="D60" s="28" t="s">
        <v>1200</v>
      </c>
      <c r="E60" s="28" t="s">
        <v>521</v>
      </c>
      <c r="F60" s="85">
        <v>36000</v>
      </c>
      <c r="G60" s="29">
        <v>179.6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45013</v>
      </c>
      <c r="B61" s="29">
        <v>540590</v>
      </c>
      <c r="C61" s="28" t="s">
        <v>1201</v>
      </c>
      <c r="D61" s="28" t="s">
        <v>1202</v>
      </c>
      <c r="E61" s="28" t="s">
        <v>521</v>
      </c>
      <c r="F61" s="85">
        <v>70075</v>
      </c>
      <c r="G61" s="29">
        <v>233.82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45013</v>
      </c>
      <c r="B62" s="29">
        <v>540590</v>
      </c>
      <c r="C62" s="28" t="s">
        <v>1201</v>
      </c>
      <c r="D62" s="28" t="s">
        <v>1203</v>
      </c>
      <c r="E62" s="28" t="s">
        <v>520</v>
      </c>
      <c r="F62" s="85">
        <v>70075</v>
      </c>
      <c r="G62" s="29">
        <v>233.82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45013</v>
      </c>
      <c r="B63" s="29">
        <v>539353</v>
      </c>
      <c r="C63" s="28" t="s">
        <v>1204</v>
      </c>
      <c r="D63" s="28" t="s">
        <v>1205</v>
      </c>
      <c r="E63" s="28" t="s">
        <v>521</v>
      </c>
      <c r="F63" s="85">
        <v>24000</v>
      </c>
      <c r="G63" s="29">
        <v>250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45013</v>
      </c>
      <c r="B64" s="29">
        <v>539353</v>
      </c>
      <c r="C64" s="28" t="s">
        <v>1204</v>
      </c>
      <c r="D64" s="28" t="s">
        <v>1145</v>
      </c>
      <c r="E64" s="28" t="s">
        <v>520</v>
      </c>
      <c r="F64" s="85">
        <v>24000</v>
      </c>
      <c r="G64" s="29">
        <v>250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45013</v>
      </c>
      <c r="B65" s="29">
        <v>531635</v>
      </c>
      <c r="C65" s="28" t="s">
        <v>1206</v>
      </c>
      <c r="D65" s="28" t="s">
        <v>1207</v>
      </c>
      <c r="E65" s="28" t="s">
        <v>521</v>
      </c>
      <c r="F65" s="85">
        <v>60000</v>
      </c>
      <c r="G65" s="29">
        <v>36.869999999999997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45013</v>
      </c>
      <c r="B66" s="29">
        <v>531635</v>
      </c>
      <c r="C66" s="28" t="s">
        <v>1206</v>
      </c>
      <c r="D66" s="28" t="s">
        <v>1208</v>
      </c>
      <c r="E66" s="28" t="s">
        <v>520</v>
      </c>
      <c r="F66" s="85">
        <v>60000</v>
      </c>
      <c r="G66" s="29">
        <v>36.869999999999997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45013</v>
      </c>
      <c r="B67" s="29">
        <v>538923</v>
      </c>
      <c r="C67" s="28" t="s">
        <v>1209</v>
      </c>
      <c r="D67" s="28" t="s">
        <v>1210</v>
      </c>
      <c r="E67" s="28" t="s">
        <v>520</v>
      </c>
      <c r="F67" s="85">
        <v>50000</v>
      </c>
      <c r="G67" s="29">
        <v>52.34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45013</v>
      </c>
      <c r="B68" s="29">
        <v>538923</v>
      </c>
      <c r="C68" s="28" t="s">
        <v>1209</v>
      </c>
      <c r="D68" s="28" t="s">
        <v>1211</v>
      </c>
      <c r="E68" s="28" t="s">
        <v>521</v>
      </c>
      <c r="F68" s="85">
        <v>59715</v>
      </c>
      <c r="G68" s="29">
        <v>48.64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45013</v>
      </c>
      <c r="B69" s="29">
        <v>538923</v>
      </c>
      <c r="C69" s="28" t="s">
        <v>1209</v>
      </c>
      <c r="D69" s="28" t="s">
        <v>1212</v>
      </c>
      <c r="E69" s="28" t="s">
        <v>520</v>
      </c>
      <c r="F69" s="85">
        <v>25000</v>
      </c>
      <c r="G69" s="29">
        <v>48.64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45013</v>
      </c>
      <c r="B70" s="29">
        <v>538923</v>
      </c>
      <c r="C70" s="28" t="s">
        <v>1209</v>
      </c>
      <c r="D70" s="28" t="s">
        <v>1210</v>
      </c>
      <c r="E70" s="28" t="s">
        <v>520</v>
      </c>
      <c r="F70" s="85">
        <v>40094</v>
      </c>
      <c r="G70" s="29">
        <v>52.95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45013</v>
      </c>
      <c r="B71" s="29">
        <v>538923</v>
      </c>
      <c r="C71" s="28" t="s">
        <v>1209</v>
      </c>
      <c r="D71" s="28" t="s">
        <v>1213</v>
      </c>
      <c r="E71" s="28" t="s">
        <v>520</v>
      </c>
      <c r="F71" s="85">
        <v>28000</v>
      </c>
      <c r="G71" s="29">
        <v>52.8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45013</v>
      </c>
      <c r="B72" s="29">
        <v>538923</v>
      </c>
      <c r="C72" s="28" t="s">
        <v>1209</v>
      </c>
      <c r="D72" s="28" t="s">
        <v>1214</v>
      </c>
      <c r="E72" s="28" t="s">
        <v>521</v>
      </c>
      <c r="F72" s="85">
        <v>28000</v>
      </c>
      <c r="G72" s="29">
        <v>52.8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45013</v>
      </c>
      <c r="B73" s="29">
        <v>538923</v>
      </c>
      <c r="C73" s="28" t="s">
        <v>1209</v>
      </c>
      <c r="D73" s="28" t="s">
        <v>1215</v>
      </c>
      <c r="E73" s="28" t="s">
        <v>521</v>
      </c>
      <c r="F73" s="85">
        <v>50000</v>
      </c>
      <c r="G73" s="29">
        <v>52.35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45013</v>
      </c>
      <c r="B74" s="29">
        <v>538923</v>
      </c>
      <c r="C74" s="28" t="s">
        <v>1209</v>
      </c>
      <c r="D74" s="28" t="s">
        <v>1216</v>
      </c>
      <c r="E74" s="28" t="s">
        <v>521</v>
      </c>
      <c r="F74" s="85">
        <v>40094</v>
      </c>
      <c r="G74" s="29">
        <v>52.95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45013</v>
      </c>
      <c r="B75" s="29">
        <v>543274</v>
      </c>
      <c r="C75" s="28" t="s">
        <v>1217</v>
      </c>
      <c r="D75" s="28" t="s">
        <v>1218</v>
      </c>
      <c r="E75" s="28" t="s">
        <v>521</v>
      </c>
      <c r="F75" s="85">
        <v>895050</v>
      </c>
      <c r="G75" s="29">
        <v>10.5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45013</v>
      </c>
      <c r="B76" s="29">
        <v>543274</v>
      </c>
      <c r="C76" s="28" t="s">
        <v>1217</v>
      </c>
      <c r="D76" s="28" t="s">
        <v>1219</v>
      </c>
      <c r="E76" s="28" t="s">
        <v>521</v>
      </c>
      <c r="F76" s="85">
        <v>360000</v>
      </c>
      <c r="G76" s="29">
        <v>10.5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45013</v>
      </c>
      <c r="B77" s="29">
        <v>543274</v>
      </c>
      <c r="C77" s="28" t="s">
        <v>1217</v>
      </c>
      <c r="D77" s="28" t="s">
        <v>1220</v>
      </c>
      <c r="E77" s="28" t="s">
        <v>520</v>
      </c>
      <c r="F77" s="85">
        <v>1326150</v>
      </c>
      <c r="G77" s="29">
        <v>10.5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45013</v>
      </c>
      <c r="B78" s="29">
        <v>543799</v>
      </c>
      <c r="C78" s="28" t="s">
        <v>1082</v>
      </c>
      <c r="D78" s="28" t="s">
        <v>1221</v>
      </c>
      <c r="E78" s="28" t="s">
        <v>521</v>
      </c>
      <c r="F78" s="85">
        <v>33000</v>
      </c>
      <c r="G78" s="29">
        <v>24.01</v>
      </c>
      <c r="H78" s="29" t="s">
        <v>302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45013</v>
      </c>
      <c r="B79" s="29">
        <v>538607</v>
      </c>
      <c r="C79" s="28" t="s">
        <v>1106</v>
      </c>
      <c r="D79" s="28" t="s">
        <v>1107</v>
      </c>
      <c r="E79" s="28" t="s">
        <v>520</v>
      </c>
      <c r="F79" s="85">
        <v>2950000</v>
      </c>
      <c r="G79" s="29">
        <v>10.77</v>
      </c>
      <c r="H79" s="29" t="s">
        <v>302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45013</v>
      </c>
      <c r="B80" s="29">
        <v>538607</v>
      </c>
      <c r="C80" s="28" t="s">
        <v>1106</v>
      </c>
      <c r="D80" s="28" t="s">
        <v>1108</v>
      </c>
      <c r="E80" s="28" t="s">
        <v>520</v>
      </c>
      <c r="F80" s="85">
        <v>365301</v>
      </c>
      <c r="G80" s="29">
        <v>10.96</v>
      </c>
      <c r="H80" s="29" t="s">
        <v>302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45013</v>
      </c>
      <c r="B81" s="29">
        <v>538607</v>
      </c>
      <c r="C81" s="28" t="s">
        <v>1106</v>
      </c>
      <c r="D81" s="28" t="s">
        <v>1108</v>
      </c>
      <c r="E81" s="28" t="s">
        <v>521</v>
      </c>
      <c r="F81" s="85">
        <v>4047376</v>
      </c>
      <c r="G81" s="29">
        <v>10.77</v>
      </c>
      <c r="H81" s="29" t="s">
        <v>302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45013</v>
      </c>
      <c r="B82" s="29">
        <v>519152</v>
      </c>
      <c r="C82" s="28" t="s">
        <v>1222</v>
      </c>
      <c r="D82" s="28" t="s">
        <v>1223</v>
      </c>
      <c r="E82" s="28" t="s">
        <v>520</v>
      </c>
      <c r="F82" s="85">
        <v>18000</v>
      </c>
      <c r="G82" s="29">
        <v>3600</v>
      </c>
      <c r="H82" s="29" t="s">
        <v>302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45013</v>
      </c>
      <c r="B83" s="29">
        <v>519152</v>
      </c>
      <c r="C83" s="28" t="s">
        <v>1222</v>
      </c>
      <c r="D83" s="28" t="s">
        <v>1224</v>
      </c>
      <c r="E83" s="28" t="s">
        <v>521</v>
      </c>
      <c r="F83" s="85">
        <v>17999</v>
      </c>
      <c r="G83" s="29">
        <v>3600</v>
      </c>
      <c r="H83" s="29" t="s">
        <v>302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45013</v>
      </c>
      <c r="B84" s="29">
        <v>531676</v>
      </c>
      <c r="C84" s="28" t="s">
        <v>1109</v>
      </c>
      <c r="D84" s="28" t="s">
        <v>1110</v>
      </c>
      <c r="E84" s="28" t="s">
        <v>521</v>
      </c>
      <c r="F84" s="85">
        <v>100000</v>
      </c>
      <c r="G84" s="29">
        <v>8.6</v>
      </c>
      <c r="H84" s="29" t="s">
        <v>302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45013</v>
      </c>
      <c r="B85" s="29">
        <v>531676</v>
      </c>
      <c r="C85" s="28" t="s">
        <v>1109</v>
      </c>
      <c r="D85" s="28" t="s">
        <v>1225</v>
      </c>
      <c r="E85" s="28" t="s">
        <v>520</v>
      </c>
      <c r="F85" s="85">
        <v>46990</v>
      </c>
      <c r="G85" s="29">
        <v>8.6</v>
      </c>
      <c r="H85" s="29" t="s">
        <v>302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45013</v>
      </c>
      <c r="B86" s="29">
        <v>542803</v>
      </c>
      <c r="C86" s="28" t="s">
        <v>1226</v>
      </c>
      <c r="D86" s="28" t="s">
        <v>1227</v>
      </c>
      <c r="E86" s="28" t="s">
        <v>521</v>
      </c>
      <c r="F86" s="85">
        <v>248245</v>
      </c>
      <c r="G86" s="29">
        <v>16.07</v>
      </c>
      <c r="H86" s="29" t="s">
        <v>302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45013</v>
      </c>
      <c r="B87" s="29">
        <v>542803</v>
      </c>
      <c r="C87" s="28" t="s">
        <v>1226</v>
      </c>
      <c r="D87" s="28" t="s">
        <v>1228</v>
      </c>
      <c r="E87" s="28" t="s">
        <v>520</v>
      </c>
      <c r="F87" s="85">
        <v>61800</v>
      </c>
      <c r="G87" s="29">
        <v>16.07</v>
      </c>
      <c r="H87" s="29" t="s">
        <v>302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45013</v>
      </c>
      <c r="B88" s="29">
        <v>542803</v>
      </c>
      <c r="C88" s="28" t="s">
        <v>1226</v>
      </c>
      <c r="D88" s="28" t="s">
        <v>1229</v>
      </c>
      <c r="E88" s="28" t="s">
        <v>520</v>
      </c>
      <c r="F88" s="85">
        <v>150000</v>
      </c>
      <c r="G88" s="29">
        <v>16.07</v>
      </c>
      <c r="H88" s="29" t="s">
        <v>302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45013</v>
      </c>
      <c r="B89" s="29">
        <v>542803</v>
      </c>
      <c r="C89" s="28" t="s">
        <v>1226</v>
      </c>
      <c r="D89" s="28" t="s">
        <v>1230</v>
      </c>
      <c r="E89" s="28" t="s">
        <v>520</v>
      </c>
      <c r="F89" s="85">
        <v>94091</v>
      </c>
      <c r="G89" s="29">
        <v>16.07</v>
      </c>
      <c r="H89" s="29" t="s">
        <v>302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45013</v>
      </c>
      <c r="B90" s="29">
        <v>532372</v>
      </c>
      <c r="C90" s="28" t="s">
        <v>1231</v>
      </c>
      <c r="D90" s="28" t="s">
        <v>1188</v>
      </c>
      <c r="E90" s="28" t="s">
        <v>521</v>
      </c>
      <c r="F90" s="85">
        <v>443600</v>
      </c>
      <c r="G90" s="29">
        <v>32.21</v>
      </c>
      <c r="H90" s="29" t="s">
        <v>302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45013</v>
      </c>
      <c r="B91" s="29">
        <v>532372</v>
      </c>
      <c r="C91" s="28" t="s">
        <v>1231</v>
      </c>
      <c r="D91" s="28" t="s">
        <v>1187</v>
      </c>
      <c r="E91" s="28" t="s">
        <v>520</v>
      </c>
      <c r="F91" s="85">
        <v>438468</v>
      </c>
      <c r="G91" s="29">
        <v>32.21</v>
      </c>
      <c r="H91" s="29" t="s">
        <v>302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45013</v>
      </c>
      <c r="B92" s="29">
        <v>531211</v>
      </c>
      <c r="C92" s="28" t="s">
        <v>1232</v>
      </c>
      <c r="D92" s="28" t="s">
        <v>1233</v>
      </c>
      <c r="E92" s="28" t="s">
        <v>520</v>
      </c>
      <c r="F92" s="85">
        <v>23800</v>
      </c>
      <c r="G92" s="29">
        <v>7.39</v>
      </c>
      <c r="H92" s="29" t="s">
        <v>302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45013</v>
      </c>
      <c r="B93" s="29">
        <v>531211</v>
      </c>
      <c r="C93" s="28" t="s">
        <v>1232</v>
      </c>
      <c r="D93" s="28" t="s">
        <v>1234</v>
      </c>
      <c r="E93" s="28" t="s">
        <v>521</v>
      </c>
      <c r="F93" s="85">
        <v>23800</v>
      </c>
      <c r="G93" s="29">
        <v>7.39</v>
      </c>
      <c r="H93" s="29" t="s">
        <v>302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45013</v>
      </c>
      <c r="B94" s="29">
        <v>505163</v>
      </c>
      <c r="C94" s="28" t="s">
        <v>1235</v>
      </c>
      <c r="D94" s="28" t="s">
        <v>1236</v>
      </c>
      <c r="E94" s="28" t="s">
        <v>520</v>
      </c>
      <c r="F94" s="85">
        <v>940155</v>
      </c>
      <c r="G94" s="29">
        <v>400</v>
      </c>
      <c r="H94" s="29" t="s">
        <v>302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45013</v>
      </c>
      <c r="B95" s="29">
        <v>505163</v>
      </c>
      <c r="C95" s="28" t="s">
        <v>1235</v>
      </c>
      <c r="D95" s="28" t="s">
        <v>1237</v>
      </c>
      <c r="E95" s="28" t="s">
        <v>520</v>
      </c>
      <c r="F95" s="85">
        <v>1400000</v>
      </c>
      <c r="G95" s="29">
        <v>400</v>
      </c>
      <c r="H95" s="29" t="s">
        <v>302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45013</v>
      </c>
      <c r="B96" s="29">
        <v>505163</v>
      </c>
      <c r="C96" s="28" t="s">
        <v>1235</v>
      </c>
      <c r="D96" s="28" t="s">
        <v>1238</v>
      </c>
      <c r="E96" s="28" t="s">
        <v>521</v>
      </c>
      <c r="F96" s="85">
        <v>2340155</v>
      </c>
      <c r="G96" s="29">
        <v>400</v>
      </c>
      <c r="H96" s="29" t="s">
        <v>302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45013</v>
      </c>
      <c r="B97" s="29" t="s">
        <v>1111</v>
      </c>
      <c r="C97" s="28" t="s">
        <v>1112</v>
      </c>
      <c r="D97" s="28" t="s">
        <v>1113</v>
      </c>
      <c r="E97" s="28" t="s">
        <v>520</v>
      </c>
      <c r="F97" s="85">
        <v>487607</v>
      </c>
      <c r="G97" s="29">
        <v>175.85</v>
      </c>
      <c r="H97" s="29" t="s">
        <v>867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45013</v>
      </c>
      <c r="B98" s="29" t="s">
        <v>1239</v>
      </c>
      <c r="C98" s="28" t="s">
        <v>1240</v>
      </c>
      <c r="D98" s="28" t="s">
        <v>1241</v>
      </c>
      <c r="E98" s="28" t="s">
        <v>520</v>
      </c>
      <c r="F98" s="85">
        <v>348800</v>
      </c>
      <c r="G98" s="29">
        <v>85.85</v>
      </c>
      <c r="H98" s="29" t="s">
        <v>867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45013</v>
      </c>
      <c r="B99" s="29" t="s">
        <v>1242</v>
      </c>
      <c r="C99" s="28" t="s">
        <v>1243</v>
      </c>
      <c r="D99" s="28" t="s">
        <v>1244</v>
      </c>
      <c r="E99" s="28" t="s">
        <v>520</v>
      </c>
      <c r="F99" s="85">
        <v>75200</v>
      </c>
      <c r="G99" s="29">
        <v>54.19</v>
      </c>
      <c r="H99" s="29" t="s">
        <v>867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45013</v>
      </c>
      <c r="B100" s="29" t="s">
        <v>1245</v>
      </c>
      <c r="C100" s="28" t="s">
        <v>1246</v>
      </c>
      <c r="D100" s="28" t="s">
        <v>1247</v>
      </c>
      <c r="E100" s="28" t="s">
        <v>520</v>
      </c>
      <c r="F100" s="85">
        <v>214160</v>
      </c>
      <c r="G100" s="29">
        <v>99.4</v>
      </c>
      <c r="H100" s="29" t="s">
        <v>867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45013</v>
      </c>
      <c r="B101" s="29" t="s">
        <v>1114</v>
      </c>
      <c r="C101" s="28" t="s">
        <v>1115</v>
      </c>
      <c r="D101" s="28" t="s">
        <v>1248</v>
      </c>
      <c r="E101" s="28" t="s">
        <v>520</v>
      </c>
      <c r="F101" s="85">
        <v>127177</v>
      </c>
      <c r="G101" s="29">
        <v>83.73</v>
      </c>
      <c r="H101" s="29" t="s">
        <v>867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45013</v>
      </c>
      <c r="B102" s="29" t="s">
        <v>810</v>
      </c>
      <c r="C102" s="28" t="s">
        <v>1249</v>
      </c>
      <c r="D102" s="28" t="s">
        <v>1108</v>
      </c>
      <c r="E102" s="28" t="s">
        <v>520</v>
      </c>
      <c r="F102" s="85">
        <v>10803946</v>
      </c>
      <c r="G102" s="29">
        <v>16.97</v>
      </c>
      <c r="H102" s="29" t="s">
        <v>867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45013</v>
      </c>
      <c r="B103" s="29" t="s">
        <v>1083</v>
      </c>
      <c r="C103" s="28" t="s">
        <v>1084</v>
      </c>
      <c r="D103" s="28" t="s">
        <v>1048</v>
      </c>
      <c r="E103" s="28" t="s">
        <v>520</v>
      </c>
      <c r="F103" s="85">
        <v>344892</v>
      </c>
      <c r="G103" s="29">
        <v>142.37</v>
      </c>
      <c r="H103" s="29" t="s">
        <v>867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45013</v>
      </c>
      <c r="B104" s="29" t="s">
        <v>1116</v>
      </c>
      <c r="C104" s="28" t="s">
        <v>1117</v>
      </c>
      <c r="D104" s="28" t="s">
        <v>1048</v>
      </c>
      <c r="E104" s="28" t="s">
        <v>520</v>
      </c>
      <c r="F104" s="85">
        <v>152231</v>
      </c>
      <c r="G104" s="29">
        <v>215.77</v>
      </c>
      <c r="H104" s="29" t="s">
        <v>867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45013</v>
      </c>
      <c r="B105" s="29" t="s">
        <v>337</v>
      </c>
      <c r="C105" s="28" t="s">
        <v>1250</v>
      </c>
      <c r="D105" s="28" t="s">
        <v>1048</v>
      </c>
      <c r="E105" s="28" t="s">
        <v>520</v>
      </c>
      <c r="F105" s="85">
        <v>907548</v>
      </c>
      <c r="G105" s="29">
        <v>185.05</v>
      </c>
      <c r="H105" s="29" t="s">
        <v>867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45013</v>
      </c>
      <c r="B106" s="29" t="s">
        <v>1251</v>
      </c>
      <c r="C106" s="28" t="s">
        <v>1252</v>
      </c>
      <c r="D106" s="28" t="s">
        <v>1085</v>
      </c>
      <c r="E106" s="28" t="s">
        <v>520</v>
      </c>
      <c r="F106" s="85">
        <v>630326</v>
      </c>
      <c r="G106" s="29">
        <v>90.45</v>
      </c>
      <c r="H106" s="29" t="s">
        <v>867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45013</v>
      </c>
      <c r="B107" s="29" t="s">
        <v>349</v>
      </c>
      <c r="C107" s="28" t="s">
        <v>1253</v>
      </c>
      <c r="D107" s="28" t="s">
        <v>1254</v>
      </c>
      <c r="E107" s="28" t="s">
        <v>520</v>
      </c>
      <c r="F107" s="85">
        <v>4200000</v>
      </c>
      <c r="G107" s="29">
        <v>0.45</v>
      </c>
      <c r="H107" s="29" t="s">
        <v>867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45013</v>
      </c>
      <c r="B108" s="29" t="s">
        <v>1120</v>
      </c>
      <c r="C108" s="28" t="s">
        <v>1121</v>
      </c>
      <c r="D108" s="28" t="s">
        <v>1122</v>
      </c>
      <c r="E108" s="28" t="s">
        <v>520</v>
      </c>
      <c r="F108" s="85">
        <v>204028</v>
      </c>
      <c r="G108" s="29">
        <v>582.27</v>
      </c>
      <c r="H108" s="29" t="s">
        <v>867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45013</v>
      </c>
      <c r="B109" s="29" t="s">
        <v>1255</v>
      </c>
      <c r="C109" s="28" t="s">
        <v>1256</v>
      </c>
      <c r="D109" s="28" t="s">
        <v>1257</v>
      </c>
      <c r="E109" s="28" t="s">
        <v>520</v>
      </c>
      <c r="F109" s="85">
        <v>114000</v>
      </c>
      <c r="G109" s="29">
        <v>23</v>
      </c>
      <c r="H109" s="29" t="s">
        <v>867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45013</v>
      </c>
      <c r="B110" s="29" t="s">
        <v>1255</v>
      </c>
      <c r="C110" s="28" t="s">
        <v>1256</v>
      </c>
      <c r="D110" s="28" t="s">
        <v>1078</v>
      </c>
      <c r="E110" s="28" t="s">
        <v>520</v>
      </c>
      <c r="F110" s="85">
        <v>6000</v>
      </c>
      <c r="G110" s="29">
        <v>23</v>
      </c>
      <c r="H110" s="29" t="s">
        <v>867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45013</v>
      </c>
      <c r="B111" s="29" t="s">
        <v>1258</v>
      </c>
      <c r="C111" s="28" t="s">
        <v>1259</v>
      </c>
      <c r="D111" s="28" t="s">
        <v>1260</v>
      </c>
      <c r="E111" s="28" t="s">
        <v>520</v>
      </c>
      <c r="F111" s="85">
        <v>102000</v>
      </c>
      <c r="G111" s="29">
        <v>48.3</v>
      </c>
      <c r="H111" s="29" t="s">
        <v>867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45013</v>
      </c>
      <c r="B112" s="29" t="s">
        <v>1261</v>
      </c>
      <c r="C112" s="28" t="s">
        <v>1262</v>
      </c>
      <c r="D112" s="28" t="s">
        <v>1048</v>
      </c>
      <c r="E112" s="28" t="s">
        <v>520</v>
      </c>
      <c r="F112" s="85">
        <v>907751</v>
      </c>
      <c r="G112" s="29">
        <v>58.27</v>
      </c>
      <c r="H112" s="29" t="s">
        <v>867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45013</v>
      </c>
      <c r="B113" s="29" t="s">
        <v>1261</v>
      </c>
      <c r="C113" s="28" t="s">
        <v>1262</v>
      </c>
      <c r="D113" s="28" t="s">
        <v>1055</v>
      </c>
      <c r="E113" s="28" t="s">
        <v>520</v>
      </c>
      <c r="F113" s="85">
        <v>877402</v>
      </c>
      <c r="G113" s="29">
        <v>58.32</v>
      </c>
      <c r="H113" s="29" t="s">
        <v>867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45013</v>
      </c>
      <c r="B114" s="29" t="s">
        <v>1263</v>
      </c>
      <c r="C114" s="28" t="s">
        <v>1264</v>
      </c>
      <c r="D114" s="28" t="s">
        <v>1265</v>
      </c>
      <c r="E114" s="28" t="s">
        <v>520</v>
      </c>
      <c r="F114" s="85">
        <v>124800</v>
      </c>
      <c r="G114" s="29">
        <v>104.63</v>
      </c>
      <c r="H114" s="29" t="s">
        <v>867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45013</v>
      </c>
      <c r="B115" s="29" t="s">
        <v>1263</v>
      </c>
      <c r="C115" s="28" t="s">
        <v>1264</v>
      </c>
      <c r="D115" s="28" t="s">
        <v>1078</v>
      </c>
      <c r="E115" s="28" t="s">
        <v>520</v>
      </c>
      <c r="F115" s="85">
        <v>38400</v>
      </c>
      <c r="G115" s="29">
        <v>100.31</v>
      </c>
      <c r="H115" s="29" t="s">
        <v>867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45013</v>
      </c>
      <c r="B116" s="29" t="s">
        <v>1263</v>
      </c>
      <c r="C116" s="28" t="s">
        <v>1264</v>
      </c>
      <c r="D116" s="28" t="s">
        <v>1266</v>
      </c>
      <c r="E116" s="28" t="s">
        <v>520</v>
      </c>
      <c r="F116" s="85">
        <v>313200</v>
      </c>
      <c r="G116" s="29">
        <v>100.59</v>
      </c>
      <c r="H116" s="29" t="s">
        <v>867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45013</v>
      </c>
      <c r="B117" s="29" t="s">
        <v>1263</v>
      </c>
      <c r="C117" s="28" t="s">
        <v>1264</v>
      </c>
      <c r="D117" s="28" t="s">
        <v>1267</v>
      </c>
      <c r="E117" s="28" t="s">
        <v>520</v>
      </c>
      <c r="F117" s="85">
        <v>84000</v>
      </c>
      <c r="G117" s="29">
        <v>104.98</v>
      </c>
      <c r="H117" s="29" t="s">
        <v>867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45013</v>
      </c>
      <c r="B118" s="29" t="s">
        <v>1263</v>
      </c>
      <c r="C118" s="28" t="s">
        <v>1264</v>
      </c>
      <c r="D118" s="28" t="s">
        <v>1268</v>
      </c>
      <c r="E118" s="28" t="s">
        <v>520</v>
      </c>
      <c r="F118" s="85">
        <v>244800</v>
      </c>
      <c r="G118" s="29">
        <v>102</v>
      </c>
      <c r="H118" s="29" t="s">
        <v>867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45013</v>
      </c>
      <c r="B119" s="29" t="s">
        <v>1263</v>
      </c>
      <c r="C119" s="28" t="s">
        <v>1264</v>
      </c>
      <c r="D119" s="28" t="s">
        <v>1269</v>
      </c>
      <c r="E119" s="28" t="s">
        <v>520</v>
      </c>
      <c r="F119" s="85">
        <v>63600</v>
      </c>
      <c r="G119" s="29">
        <v>102.15</v>
      </c>
      <c r="H119" s="29" t="s">
        <v>867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45013</v>
      </c>
      <c r="B120" s="29" t="s">
        <v>1263</v>
      </c>
      <c r="C120" s="28" t="s">
        <v>1264</v>
      </c>
      <c r="D120" s="28" t="s">
        <v>1195</v>
      </c>
      <c r="E120" s="28" t="s">
        <v>520</v>
      </c>
      <c r="F120" s="85">
        <v>226800</v>
      </c>
      <c r="G120" s="29">
        <v>102.1</v>
      </c>
      <c r="H120" s="29" t="s">
        <v>867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45013</v>
      </c>
      <c r="B121" s="29" t="s">
        <v>1263</v>
      </c>
      <c r="C121" s="28" t="s">
        <v>1264</v>
      </c>
      <c r="D121" s="28" t="s">
        <v>1080</v>
      </c>
      <c r="E121" s="28" t="s">
        <v>520</v>
      </c>
      <c r="F121" s="85">
        <v>50400</v>
      </c>
      <c r="G121" s="29">
        <v>102</v>
      </c>
      <c r="H121" s="29" t="s">
        <v>867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45013</v>
      </c>
      <c r="B122" s="29" t="s">
        <v>1263</v>
      </c>
      <c r="C122" s="28" t="s">
        <v>1264</v>
      </c>
      <c r="D122" s="28" t="s">
        <v>1270</v>
      </c>
      <c r="E122" s="28" t="s">
        <v>520</v>
      </c>
      <c r="F122" s="85">
        <v>148800</v>
      </c>
      <c r="G122" s="29">
        <v>102</v>
      </c>
      <c r="H122" s="29" t="s">
        <v>867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45013</v>
      </c>
      <c r="B123" s="29" t="s">
        <v>1271</v>
      </c>
      <c r="C123" s="28" t="s">
        <v>1272</v>
      </c>
      <c r="D123" s="28" t="s">
        <v>1273</v>
      </c>
      <c r="E123" s="28" t="s">
        <v>520</v>
      </c>
      <c r="F123" s="85">
        <v>1675000</v>
      </c>
      <c r="G123" s="29">
        <v>68.489999999999995</v>
      </c>
      <c r="H123" s="29" t="s">
        <v>867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45013</v>
      </c>
      <c r="B124" s="29" t="s">
        <v>1274</v>
      </c>
      <c r="C124" s="28" t="s">
        <v>1275</v>
      </c>
      <c r="D124" s="28" t="s">
        <v>1276</v>
      </c>
      <c r="E124" s="28" t="s">
        <v>520</v>
      </c>
      <c r="F124" s="85">
        <v>6000000</v>
      </c>
      <c r="G124" s="29">
        <v>6</v>
      </c>
      <c r="H124" s="29" t="s">
        <v>867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45013</v>
      </c>
      <c r="B125" s="29" t="s">
        <v>1274</v>
      </c>
      <c r="C125" s="28" t="s">
        <v>1275</v>
      </c>
      <c r="D125" s="28" t="s">
        <v>1277</v>
      </c>
      <c r="E125" s="28" t="s">
        <v>520</v>
      </c>
      <c r="F125" s="85">
        <v>1598820</v>
      </c>
      <c r="G125" s="29">
        <v>6.6</v>
      </c>
      <c r="H125" s="29" t="s">
        <v>867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45013</v>
      </c>
      <c r="B126" s="29" t="s">
        <v>1086</v>
      </c>
      <c r="C126" s="28" t="s">
        <v>1087</v>
      </c>
      <c r="D126" s="28" t="s">
        <v>1278</v>
      </c>
      <c r="E126" s="28" t="s">
        <v>520</v>
      </c>
      <c r="F126" s="85">
        <v>40000</v>
      </c>
      <c r="G126" s="29">
        <v>88.2</v>
      </c>
      <c r="H126" s="29" t="s">
        <v>867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45013</v>
      </c>
      <c r="B127" s="29" t="s">
        <v>1279</v>
      </c>
      <c r="C127" s="28" t="s">
        <v>1280</v>
      </c>
      <c r="D127" s="28" t="s">
        <v>1281</v>
      </c>
      <c r="E127" s="28" t="s">
        <v>520</v>
      </c>
      <c r="F127" s="85">
        <v>81011</v>
      </c>
      <c r="G127" s="29">
        <v>23.7</v>
      </c>
      <c r="H127" s="29" t="s">
        <v>867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45013</v>
      </c>
      <c r="B128" s="29" t="s">
        <v>1282</v>
      </c>
      <c r="C128" s="28" t="s">
        <v>1283</v>
      </c>
      <c r="D128" s="28" t="s">
        <v>1284</v>
      </c>
      <c r="E128" s="28" t="s">
        <v>520</v>
      </c>
      <c r="F128" s="85">
        <v>610000</v>
      </c>
      <c r="G128" s="29">
        <v>117</v>
      </c>
      <c r="H128" s="29" t="s">
        <v>867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45013</v>
      </c>
      <c r="B129" s="29" t="s">
        <v>1285</v>
      </c>
      <c r="C129" s="28" t="s">
        <v>1286</v>
      </c>
      <c r="D129" s="28" t="s">
        <v>1287</v>
      </c>
      <c r="E129" s="28" t="s">
        <v>520</v>
      </c>
      <c r="F129" s="85">
        <v>3000000</v>
      </c>
      <c r="G129" s="29">
        <v>11.35</v>
      </c>
      <c r="H129" s="29" t="s">
        <v>867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45013</v>
      </c>
      <c r="B130" s="29" t="s">
        <v>1111</v>
      </c>
      <c r="C130" s="28" t="s">
        <v>1112</v>
      </c>
      <c r="D130" s="28" t="s">
        <v>1288</v>
      </c>
      <c r="E130" s="28" t="s">
        <v>521</v>
      </c>
      <c r="F130" s="85">
        <v>300000</v>
      </c>
      <c r="G130" s="29">
        <v>175.68</v>
      </c>
      <c r="H130" s="29" t="s">
        <v>867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45013</v>
      </c>
      <c r="B131" s="29" t="s">
        <v>1289</v>
      </c>
      <c r="C131" s="28" t="s">
        <v>1290</v>
      </c>
      <c r="D131" s="28" t="s">
        <v>1291</v>
      </c>
      <c r="E131" s="28" t="s">
        <v>521</v>
      </c>
      <c r="F131" s="85">
        <v>1074091</v>
      </c>
      <c r="G131" s="29">
        <v>6.18</v>
      </c>
      <c r="H131" s="29" t="s">
        <v>867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45013</v>
      </c>
      <c r="B132" s="29" t="s">
        <v>1239</v>
      </c>
      <c r="C132" s="28" t="s">
        <v>1240</v>
      </c>
      <c r="D132" s="28" t="s">
        <v>1292</v>
      </c>
      <c r="E132" s="28" t="s">
        <v>521</v>
      </c>
      <c r="F132" s="85">
        <v>348800</v>
      </c>
      <c r="G132" s="29">
        <v>85.85</v>
      </c>
      <c r="H132" s="29" t="s">
        <v>867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45013</v>
      </c>
      <c r="B133" s="29" t="s">
        <v>1242</v>
      </c>
      <c r="C133" s="28" t="s">
        <v>1243</v>
      </c>
      <c r="D133" s="28" t="s">
        <v>1244</v>
      </c>
      <c r="E133" s="28" t="s">
        <v>521</v>
      </c>
      <c r="F133" s="85">
        <v>1600</v>
      </c>
      <c r="G133" s="29">
        <v>55.9</v>
      </c>
      <c r="H133" s="29" t="s">
        <v>867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45013</v>
      </c>
      <c r="B134" s="29" t="s">
        <v>810</v>
      </c>
      <c r="C134" s="28" t="s">
        <v>1249</v>
      </c>
      <c r="D134" s="28" t="s">
        <v>1108</v>
      </c>
      <c r="E134" s="28" t="s">
        <v>521</v>
      </c>
      <c r="F134" s="85">
        <v>9961229</v>
      </c>
      <c r="G134" s="29">
        <v>16.86</v>
      </c>
      <c r="H134" s="29" t="s">
        <v>867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45013</v>
      </c>
      <c r="B135" s="29" t="s">
        <v>1083</v>
      </c>
      <c r="C135" s="28" t="s">
        <v>1084</v>
      </c>
      <c r="D135" s="28" t="s">
        <v>1048</v>
      </c>
      <c r="E135" s="28" t="s">
        <v>521</v>
      </c>
      <c r="F135" s="85">
        <v>344892</v>
      </c>
      <c r="G135" s="29">
        <v>142.19999999999999</v>
      </c>
      <c r="H135" s="29" t="s">
        <v>867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45013</v>
      </c>
      <c r="B136" s="29" t="s">
        <v>1116</v>
      </c>
      <c r="C136" s="28" t="s">
        <v>1117</v>
      </c>
      <c r="D136" s="28" t="s">
        <v>1048</v>
      </c>
      <c r="E136" s="28" t="s">
        <v>521</v>
      </c>
      <c r="F136" s="85">
        <v>152231</v>
      </c>
      <c r="G136" s="29">
        <v>215.63</v>
      </c>
      <c r="H136" s="29" t="s">
        <v>867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45013</v>
      </c>
      <c r="B137" s="29" t="s">
        <v>337</v>
      </c>
      <c r="C137" s="28" t="s">
        <v>1250</v>
      </c>
      <c r="D137" s="28" t="s">
        <v>1048</v>
      </c>
      <c r="E137" s="28" t="s">
        <v>521</v>
      </c>
      <c r="F137" s="85">
        <v>907548</v>
      </c>
      <c r="G137" s="29">
        <v>185.19</v>
      </c>
      <c r="H137" s="29" t="s">
        <v>867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45013</v>
      </c>
      <c r="B138" s="29" t="s">
        <v>1251</v>
      </c>
      <c r="C138" s="28" t="s">
        <v>1252</v>
      </c>
      <c r="D138" s="28" t="s">
        <v>1085</v>
      </c>
      <c r="E138" s="28" t="s">
        <v>521</v>
      </c>
      <c r="F138" s="85">
        <v>530379</v>
      </c>
      <c r="G138" s="29">
        <v>90.36</v>
      </c>
      <c r="H138" s="29" t="s">
        <v>867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45013</v>
      </c>
      <c r="B139" s="29" t="s">
        <v>349</v>
      </c>
      <c r="C139" s="28" t="s">
        <v>1253</v>
      </c>
      <c r="D139" s="28" t="s">
        <v>1254</v>
      </c>
      <c r="E139" s="28" t="s">
        <v>521</v>
      </c>
      <c r="F139" s="85">
        <v>15500000</v>
      </c>
      <c r="G139" s="29">
        <v>0.45</v>
      </c>
      <c r="H139" s="29" t="s">
        <v>867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45013</v>
      </c>
      <c r="B140" s="29" t="s">
        <v>777</v>
      </c>
      <c r="C140" s="28" t="s">
        <v>1293</v>
      </c>
      <c r="D140" s="28" t="s">
        <v>1294</v>
      </c>
      <c r="E140" s="28" t="s">
        <v>521</v>
      </c>
      <c r="F140" s="85">
        <v>23325686</v>
      </c>
      <c r="G140" s="29">
        <v>110.04</v>
      </c>
      <c r="H140" s="29" t="s">
        <v>867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45013</v>
      </c>
      <c r="B141" s="29" t="s">
        <v>1255</v>
      </c>
      <c r="C141" s="28" t="s">
        <v>1256</v>
      </c>
      <c r="D141" s="28" t="s">
        <v>1078</v>
      </c>
      <c r="E141" s="28" t="s">
        <v>521</v>
      </c>
      <c r="F141" s="85">
        <v>120000</v>
      </c>
      <c r="G141" s="29">
        <v>23</v>
      </c>
      <c r="H141" s="29" t="s">
        <v>867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45013</v>
      </c>
      <c r="B142" s="29" t="s">
        <v>1258</v>
      </c>
      <c r="C142" s="28" t="s">
        <v>1259</v>
      </c>
      <c r="D142" s="28" t="s">
        <v>1295</v>
      </c>
      <c r="E142" s="28" t="s">
        <v>521</v>
      </c>
      <c r="F142" s="85">
        <v>33000</v>
      </c>
      <c r="G142" s="29">
        <v>48.34</v>
      </c>
      <c r="H142" s="29" t="s">
        <v>867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45013</v>
      </c>
      <c r="B143" s="29" t="s">
        <v>1258</v>
      </c>
      <c r="C143" s="28" t="s">
        <v>1259</v>
      </c>
      <c r="D143" s="28" t="s">
        <v>1296</v>
      </c>
      <c r="E143" s="28" t="s">
        <v>521</v>
      </c>
      <c r="F143" s="85">
        <v>87000</v>
      </c>
      <c r="G143" s="29">
        <v>48.31</v>
      </c>
      <c r="H143" s="29" t="s">
        <v>867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45013</v>
      </c>
      <c r="B144" s="29" t="s">
        <v>1261</v>
      </c>
      <c r="C144" s="28" t="s">
        <v>1262</v>
      </c>
      <c r="D144" s="28" t="s">
        <v>1055</v>
      </c>
      <c r="E144" s="28" t="s">
        <v>521</v>
      </c>
      <c r="F144" s="85">
        <v>877402</v>
      </c>
      <c r="G144" s="29">
        <v>58.44</v>
      </c>
      <c r="H144" s="29" t="s">
        <v>867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45013</v>
      </c>
      <c r="B145" s="29" t="s">
        <v>1261</v>
      </c>
      <c r="C145" s="28" t="s">
        <v>1262</v>
      </c>
      <c r="D145" s="28" t="s">
        <v>1048</v>
      </c>
      <c r="E145" s="28" t="s">
        <v>521</v>
      </c>
      <c r="F145" s="85">
        <v>907751</v>
      </c>
      <c r="G145" s="29">
        <v>58.31</v>
      </c>
      <c r="H145" s="29" t="s">
        <v>867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45013</v>
      </c>
      <c r="B146" s="29" t="s">
        <v>1263</v>
      </c>
      <c r="C146" s="28" t="s">
        <v>1264</v>
      </c>
      <c r="D146" s="28" t="s">
        <v>1078</v>
      </c>
      <c r="E146" s="28" t="s">
        <v>521</v>
      </c>
      <c r="F146" s="85">
        <v>104400</v>
      </c>
      <c r="G146" s="29">
        <v>96.98</v>
      </c>
      <c r="H146" s="29" t="s">
        <v>867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45013</v>
      </c>
      <c r="B147" s="29" t="s">
        <v>1263</v>
      </c>
      <c r="C147" s="28" t="s">
        <v>1264</v>
      </c>
      <c r="D147" s="28" t="s">
        <v>1297</v>
      </c>
      <c r="E147" s="28" t="s">
        <v>521</v>
      </c>
      <c r="F147" s="85">
        <v>201600</v>
      </c>
      <c r="G147" s="29">
        <v>104.53</v>
      </c>
      <c r="H147" s="29" t="s">
        <v>867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45013</v>
      </c>
      <c r="B148" s="29" t="s">
        <v>1263</v>
      </c>
      <c r="C148" s="28" t="s">
        <v>1264</v>
      </c>
      <c r="D148" s="28" t="s">
        <v>1298</v>
      </c>
      <c r="E148" s="28" t="s">
        <v>521</v>
      </c>
      <c r="F148" s="85">
        <v>202800</v>
      </c>
      <c r="G148" s="29">
        <v>102.58</v>
      </c>
      <c r="H148" s="29" t="s">
        <v>867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45013</v>
      </c>
      <c r="B149" s="29" t="s">
        <v>1271</v>
      </c>
      <c r="C149" s="28" t="s">
        <v>1272</v>
      </c>
      <c r="D149" s="28" t="s">
        <v>1079</v>
      </c>
      <c r="E149" s="28" t="s">
        <v>521</v>
      </c>
      <c r="F149" s="85">
        <v>1675000</v>
      </c>
      <c r="G149" s="29">
        <v>68.489999999999995</v>
      </c>
      <c r="H149" s="29" t="s">
        <v>867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45013</v>
      </c>
      <c r="B150" s="29" t="s">
        <v>1274</v>
      </c>
      <c r="C150" s="28" t="s">
        <v>1275</v>
      </c>
      <c r="D150" s="28" t="s">
        <v>1299</v>
      </c>
      <c r="E150" s="28" t="s">
        <v>521</v>
      </c>
      <c r="F150" s="85">
        <v>1800000</v>
      </c>
      <c r="G150" s="29">
        <v>6</v>
      </c>
      <c r="H150" s="29" t="s">
        <v>867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45013</v>
      </c>
      <c r="B151" s="29" t="s">
        <v>1274</v>
      </c>
      <c r="C151" s="28" t="s">
        <v>1275</v>
      </c>
      <c r="D151" s="28" t="s">
        <v>1300</v>
      </c>
      <c r="E151" s="28" t="s">
        <v>521</v>
      </c>
      <c r="F151" s="85">
        <v>1615965</v>
      </c>
      <c r="G151" s="29">
        <v>6</v>
      </c>
      <c r="H151" s="29" t="s">
        <v>867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45013</v>
      </c>
      <c r="B152" s="29" t="s">
        <v>1274</v>
      </c>
      <c r="C152" s="28" t="s">
        <v>1275</v>
      </c>
      <c r="D152" s="28" t="s">
        <v>1301</v>
      </c>
      <c r="E152" s="28" t="s">
        <v>521</v>
      </c>
      <c r="F152" s="85">
        <v>1610000</v>
      </c>
      <c r="G152" s="29">
        <v>6.01</v>
      </c>
      <c r="H152" s="29" t="s">
        <v>867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45013</v>
      </c>
      <c r="B153" s="29" t="s">
        <v>1086</v>
      </c>
      <c r="C153" s="28" t="s">
        <v>1087</v>
      </c>
      <c r="D153" s="28" t="s">
        <v>1080</v>
      </c>
      <c r="E153" s="28" t="s">
        <v>521</v>
      </c>
      <c r="F153" s="85">
        <v>32000</v>
      </c>
      <c r="G153" s="29">
        <v>88.2</v>
      </c>
      <c r="H153" s="29" t="s">
        <v>867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45013</v>
      </c>
      <c r="B154" s="29" t="s">
        <v>1279</v>
      </c>
      <c r="C154" s="28" t="s">
        <v>1280</v>
      </c>
      <c r="D154" s="28" t="s">
        <v>1281</v>
      </c>
      <c r="E154" s="28" t="s">
        <v>521</v>
      </c>
      <c r="F154" s="85">
        <v>132502</v>
      </c>
      <c r="G154" s="29">
        <v>23.31</v>
      </c>
      <c r="H154" s="29" t="s">
        <v>867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45013</v>
      </c>
      <c r="B155" s="29" t="s">
        <v>1118</v>
      </c>
      <c r="C155" s="28" t="s">
        <v>1119</v>
      </c>
      <c r="D155" s="28" t="s">
        <v>1123</v>
      </c>
      <c r="E155" s="28" t="s">
        <v>521</v>
      </c>
      <c r="F155" s="85">
        <v>450000</v>
      </c>
      <c r="G155" s="29">
        <v>23.86</v>
      </c>
      <c r="H155" s="29" t="s">
        <v>867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45013</v>
      </c>
      <c r="B156" s="29" t="s">
        <v>462</v>
      </c>
      <c r="C156" s="28" t="s">
        <v>1302</v>
      </c>
      <c r="D156" s="28" t="s">
        <v>1303</v>
      </c>
      <c r="E156" s="28" t="s">
        <v>521</v>
      </c>
      <c r="F156" s="85">
        <v>500000</v>
      </c>
      <c r="G156" s="29">
        <v>225.3</v>
      </c>
      <c r="H156" s="29" t="s">
        <v>867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45013</v>
      </c>
      <c r="B157" s="29" t="s">
        <v>1304</v>
      </c>
      <c r="C157" s="28" t="s">
        <v>1305</v>
      </c>
      <c r="D157" s="28" t="s">
        <v>1306</v>
      </c>
      <c r="E157" s="28" t="s">
        <v>521</v>
      </c>
      <c r="F157" s="85">
        <v>704878</v>
      </c>
      <c r="G157" s="29">
        <v>12.95</v>
      </c>
      <c r="H157" s="29" t="s">
        <v>867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45013</v>
      </c>
      <c r="B158" s="29" t="s">
        <v>1285</v>
      </c>
      <c r="C158" s="28" t="s">
        <v>1286</v>
      </c>
      <c r="D158" s="28" t="s">
        <v>1307</v>
      </c>
      <c r="E158" s="28" t="s">
        <v>521</v>
      </c>
      <c r="F158" s="85">
        <v>2949859</v>
      </c>
      <c r="G158" s="29">
        <v>11.35</v>
      </c>
      <c r="H158" s="29" t="s">
        <v>867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45013</v>
      </c>
      <c r="B159" s="29" t="s">
        <v>1308</v>
      </c>
      <c r="C159" s="28" t="s">
        <v>1309</v>
      </c>
      <c r="D159" s="28" t="s">
        <v>1310</v>
      </c>
      <c r="E159" s="28" t="s">
        <v>521</v>
      </c>
      <c r="F159" s="85">
        <v>77090</v>
      </c>
      <c r="G159" s="29">
        <v>194.78</v>
      </c>
      <c r="H159" s="29" t="s">
        <v>867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45013</v>
      </c>
      <c r="B160" s="29" t="s">
        <v>1311</v>
      </c>
      <c r="C160" s="28" t="s">
        <v>1312</v>
      </c>
      <c r="D160" s="28" t="s">
        <v>1313</v>
      </c>
      <c r="E160" s="28" t="s">
        <v>521</v>
      </c>
      <c r="F160" s="85">
        <v>171000</v>
      </c>
      <c r="G160" s="29">
        <v>27.55</v>
      </c>
      <c r="H160" s="29" t="s">
        <v>867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15"/>
  <sheetViews>
    <sheetView zoomScale="85" zoomScaleNormal="85" workbookViewId="0">
      <selection activeCell="F52" sqref="F5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45014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2">
        <v>1</v>
      </c>
      <c r="B10" s="311">
        <v>44896</v>
      </c>
      <c r="C10" s="325"/>
      <c r="D10" s="326" t="s">
        <v>197</v>
      </c>
      <c r="E10" s="327" t="s">
        <v>870</v>
      </c>
      <c r="F10" s="302">
        <v>3380</v>
      </c>
      <c r="G10" s="302">
        <v>3140</v>
      </c>
      <c r="H10" s="302">
        <f>(3565+3140)/2</f>
        <v>3352.5</v>
      </c>
      <c r="I10" s="328" t="s">
        <v>862</v>
      </c>
      <c r="J10" s="310" t="s">
        <v>1038</v>
      </c>
      <c r="K10" s="310">
        <f t="shared" ref="K10" si="0">H10-F10</f>
        <v>-27.5</v>
      </c>
      <c r="L10" s="329">
        <f t="shared" ref="L10" si="1">(F10*-0.7)/100</f>
        <v>-23.66</v>
      </c>
      <c r="M10" s="330">
        <f t="shared" ref="M10" si="2">(K10+L10)/F10</f>
        <v>-1.5136094674556212E-2</v>
      </c>
      <c r="N10" s="310" t="s">
        <v>547</v>
      </c>
      <c r="O10" s="331">
        <v>45005</v>
      </c>
      <c r="P10" s="329"/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5">
        <v>2</v>
      </c>
      <c r="B11" s="244">
        <v>44936</v>
      </c>
      <c r="C11" s="250"/>
      <c r="D11" s="251" t="s">
        <v>75</v>
      </c>
      <c r="E11" s="252" t="s">
        <v>537</v>
      </c>
      <c r="F11" s="245" t="s">
        <v>868</v>
      </c>
      <c r="G11" s="245">
        <v>735</v>
      </c>
      <c r="H11" s="245"/>
      <c r="I11" s="253" t="s">
        <v>869</v>
      </c>
      <c r="J11" s="246" t="s">
        <v>538</v>
      </c>
      <c r="K11" s="246"/>
      <c r="L11" s="247"/>
      <c r="M11" s="248"/>
      <c r="N11" s="246"/>
      <c r="O11" s="249"/>
      <c r="P11" s="247">
        <f>VLOOKUP(D11,'MidCap Intra'!B11:C511,2,0)</f>
        <v>748.45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344">
        <v>3</v>
      </c>
      <c r="B12" s="324">
        <v>44950</v>
      </c>
      <c r="C12" s="345"/>
      <c r="D12" s="346" t="s">
        <v>762</v>
      </c>
      <c r="E12" s="347" t="s">
        <v>537</v>
      </c>
      <c r="F12" s="344">
        <v>1435</v>
      </c>
      <c r="G12" s="344">
        <v>1340</v>
      </c>
      <c r="H12" s="344">
        <f>(1512.5+1324.5)/2</f>
        <v>1418.5</v>
      </c>
      <c r="I12" s="348" t="s">
        <v>872</v>
      </c>
      <c r="J12" s="310" t="s">
        <v>1054</v>
      </c>
      <c r="K12" s="310">
        <f t="shared" ref="K12" si="3">H12-F12</f>
        <v>-16.5</v>
      </c>
      <c r="L12" s="329">
        <f t="shared" ref="L12" si="4">(F12*-0.7)/100</f>
        <v>-10.044999999999998</v>
      </c>
      <c r="M12" s="330">
        <f t="shared" ref="M12" si="5">(K12+L12)/F12</f>
        <v>-1.8498257839721251E-2</v>
      </c>
      <c r="N12" s="310" t="s">
        <v>547</v>
      </c>
      <c r="O12" s="331">
        <v>45007</v>
      </c>
      <c r="P12" s="329"/>
      <c r="Q12" s="197"/>
      <c r="R12" s="197" t="s">
        <v>799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44958</v>
      </c>
      <c r="C13" s="250"/>
      <c r="D13" s="251" t="s">
        <v>61</v>
      </c>
      <c r="E13" s="252" t="s">
        <v>565</v>
      </c>
      <c r="F13" s="245" t="s">
        <v>874</v>
      </c>
      <c r="G13" s="245">
        <v>790</v>
      </c>
      <c r="H13" s="245"/>
      <c r="I13" s="253" t="s">
        <v>875</v>
      </c>
      <c r="J13" s="246" t="s">
        <v>538</v>
      </c>
      <c r="K13" s="246"/>
      <c r="L13" s="247"/>
      <c r="M13" s="248"/>
      <c r="N13" s="246"/>
      <c r="O13" s="249"/>
      <c r="P13" s="247">
        <f>VLOOKUP(D13,'MidCap Intra'!B13:C513,2,0)</f>
        <v>832.45</v>
      </c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44">
        <v>5</v>
      </c>
      <c r="B14" s="324">
        <v>44963</v>
      </c>
      <c r="C14" s="345"/>
      <c r="D14" s="346" t="s">
        <v>139</v>
      </c>
      <c r="E14" s="347" t="s">
        <v>565</v>
      </c>
      <c r="F14" s="344">
        <v>706.25</v>
      </c>
      <c r="G14" s="344">
        <v>660</v>
      </c>
      <c r="H14" s="344">
        <v>660</v>
      </c>
      <c r="I14" s="348" t="s">
        <v>877</v>
      </c>
      <c r="J14" s="310" t="s">
        <v>1089</v>
      </c>
      <c r="K14" s="310">
        <f t="shared" ref="K14" si="6">H14-F14</f>
        <v>-46.25</v>
      </c>
      <c r="L14" s="329">
        <f t="shared" ref="L14" si="7">(F14*-0.7)/100</f>
        <v>-4.9437499999999996</v>
      </c>
      <c r="M14" s="330">
        <f t="shared" ref="M14" si="8">(K14+L14)/F14</f>
        <v>-7.2486725663716819E-2</v>
      </c>
      <c r="N14" s="310" t="s">
        <v>547</v>
      </c>
      <c r="O14" s="331">
        <v>45012</v>
      </c>
      <c r="P14" s="349"/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314">
        <v>6</v>
      </c>
      <c r="B15" s="294">
        <v>44973</v>
      </c>
      <c r="C15" s="315"/>
      <c r="D15" s="316" t="s">
        <v>174</v>
      </c>
      <c r="E15" s="317" t="s">
        <v>565</v>
      </c>
      <c r="F15" s="314">
        <v>2280</v>
      </c>
      <c r="G15" s="314">
        <v>2170</v>
      </c>
      <c r="H15" s="314">
        <v>2395</v>
      </c>
      <c r="I15" s="318" t="s">
        <v>879</v>
      </c>
      <c r="J15" s="276" t="s">
        <v>1049</v>
      </c>
      <c r="K15" s="276">
        <f t="shared" ref="K15" si="9">H15-F15</f>
        <v>115</v>
      </c>
      <c r="L15" s="299">
        <f t="shared" ref="L15" si="10">(F15*-0.7)/100</f>
        <v>-15.96</v>
      </c>
      <c r="M15" s="300">
        <f t="shared" ref="M15" si="11">(K15+L15)/F15</f>
        <v>4.3438596491228068E-2</v>
      </c>
      <c r="N15" s="276" t="s">
        <v>535</v>
      </c>
      <c r="O15" s="301">
        <v>45007</v>
      </c>
      <c r="P15" s="319"/>
      <c r="Q15" s="197"/>
      <c r="R15" s="197" t="s">
        <v>536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44977</v>
      </c>
      <c r="C16" s="250"/>
      <c r="D16" s="251" t="s">
        <v>856</v>
      </c>
      <c r="E16" s="252" t="s">
        <v>565</v>
      </c>
      <c r="F16" s="245">
        <v>462.5</v>
      </c>
      <c r="G16" s="245">
        <v>425</v>
      </c>
      <c r="H16" s="245"/>
      <c r="I16" s="253" t="s">
        <v>880</v>
      </c>
      <c r="J16" s="246" t="s">
        <v>538</v>
      </c>
      <c r="K16" s="246"/>
      <c r="L16" s="247"/>
      <c r="M16" s="248"/>
      <c r="N16" s="246"/>
      <c r="O16" s="249"/>
      <c r="P16" s="247">
        <f>VLOOKUP(D16,'MidCap Intra'!B16:C516,2,0)</f>
        <v>448.4</v>
      </c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14">
        <v>8</v>
      </c>
      <c r="B17" s="294">
        <v>44978</v>
      </c>
      <c r="C17" s="315"/>
      <c r="D17" s="316" t="s">
        <v>82</v>
      </c>
      <c r="E17" s="317" t="s">
        <v>565</v>
      </c>
      <c r="F17" s="314">
        <v>284.5</v>
      </c>
      <c r="G17" s="314">
        <v>268</v>
      </c>
      <c r="H17" s="314">
        <v>303.5</v>
      </c>
      <c r="I17" s="318" t="s">
        <v>882</v>
      </c>
      <c r="J17" s="276" t="s">
        <v>921</v>
      </c>
      <c r="K17" s="276">
        <f t="shared" ref="K17" si="12">H17-F17</f>
        <v>19</v>
      </c>
      <c r="L17" s="299">
        <f t="shared" ref="L17" si="13">(F17*-0.7)/100</f>
        <v>-1.9914999999999998</v>
      </c>
      <c r="M17" s="300">
        <f t="shared" ref="M17" si="14">(K17+L17)/F17</f>
        <v>5.9783831282952553E-2</v>
      </c>
      <c r="N17" s="276" t="s">
        <v>535</v>
      </c>
      <c r="O17" s="301">
        <v>44988</v>
      </c>
      <c r="P17" s="319"/>
      <c r="Q17" s="197"/>
      <c r="R17" s="197" t="s">
        <v>799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44">
        <v>9</v>
      </c>
      <c r="B18" s="324">
        <v>44978</v>
      </c>
      <c r="C18" s="345"/>
      <c r="D18" s="346" t="s">
        <v>883</v>
      </c>
      <c r="E18" s="347" t="s">
        <v>565</v>
      </c>
      <c r="F18" s="344">
        <f>(865+899)/2</f>
        <v>882</v>
      </c>
      <c r="G18" s="344">
        <v>830</v>
      </c>
      <c r="H18" s="344">
        <v>830</v>
      </c>
      <c r="I18" s="348" t="s">
        <v>884</v>
      </c>
      <c r="J18" s="310" t="s">
        <v>994</v>
      </c>
      <c r="K18" s="310">
        <f t="shared" ref="K18" si="15">H18-F18</f>
        <v>-52</v>
      </c>
      <c r="L18" s="329">
        <f t="shared" ref="L18" si="16">(F18*-0.7)/100</f>
        <v>-6.1739999999999995</v>
      </c>
      <c r="M18" s="330">
        <f t="shared" ref="M18" si="17">(K18+L18)/F18</f>
        <v>-6.5956916099773236E-2</v>
      </c>
      <c r="N18" s="310" t="s">
        <v>547</v>
      </c>
      <c r="O18" s="331">
        <v>45000</v>
      </c>
      <c r="P18" s="349"/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44981</v>
      </c>
      <c r="C19" s="250"/>
      <c r="D19" s="251" t="s">
        <v>175</v>
      </c>
      <c r="E19" s="252" t="s">
        <v>565</v>
      </c>
      <c r="F19" s="245" t="s">
        <v>892</v>
      </c>
      <c r="G19" s="245">
        <v>2890</v>
      </c>
      <c r="H19" s="245"/>
      <c r="I19" s="253" t="s">
        <v>871</v>
      </c>
      <c r="J19" s="246" t="s">
        <v>538</v>
      </c>
      <c r="K19" s="246"/>
      <c r="L19" s="247"/>
      <c r="M19" s="248"/>
      <c r="N19" s="246"/>
      <c r="O19" s="249"/>
      <c r="P19" s="247">
        <f>VLOOKUP(D19,'MidCap Intra'!B19:C519,2,0)</f>
        <v>2903.7</v>
      </c>
      <c r="Q19" s="197"/>
      <c r="R19" s="197" t="s">
        <v>536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14">
        <v>11</v>
      </c>
      <c r="B20" s="294">
        <v>44984</v>
      </c>
      <c r="C20" s="315"/>
      <c r="D20" s="316" t="s">
        <v>186</v>
      </c>
      <c r="E20" s="317" t="s">
        <v>565</v>
      </c>
      <c r="F20" s="314">
        <v>522.5</v>
      </c>
      <c r="G20" s="314">
        <v>478</v>
      </c>
      <c r="H20" s="314">
        <v>554</v>
      </c>
      <c r="I20" s="318" t="s">
        <v>876</v>
      </c>
      <c r="J20" s="276" t="s">
        <v>928</v>
      </c>
      <c r="K20" s="276">
        <f t="shared" ref="K20" si="18">H20-F20</f>
        <v>31.5</v>
      </c>
      <c r="L20" s="299">
        <f t="shared" ref="L20" si="19">(F20*-0.7)/100</f>
        <v>-3.6575000000000002</v>
      </c>
      <c r="M20" s="300">
        <f t="shared" ref="M20" si="20">(K20+L20)/F20</f>
        <v>5.3287081339712918E-2</v>
      </c>
      <c r="N20" s="276" t="s">
        <v>535</v>
      </c>
      <c r="O20" s="301">
        <v>44988</v>
      </c>
      <c r="P20" s="319"/>
      <c r="Q20" s="197"/>
      <c r="R20" s="197" t="s">
        <v>536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360">
        <v>12</v>
      </c>
      <c r="B21" s="361">
        <v>44986</v>
      </c>
      <c r="C21" s="362"/>
      <c r="D21" s="363" t="s">
        <v>453</v>
      </c>
      <c r="E21" s="364" t="s">
        <v>565</v>
      </c>
      <c r="F21" s="360">
        <v>167.25</v>
      </c>
      <c r="G21" s="360">
        <v>158</v>
      </c>
      <c r="H21" s="360">
        <v>174</v>
      </c>
      <c r="I21" s="365" t="s">
        <v>891</v>
      </c>
      <c r="J21" s="366" t="s">
        <v>1073</v>
      </c>
      <c r="K21" s="366">
        <f t="shared" ref="K21" si="21">H21-F21</f>
        <v>6.75</v>
      </c>
      <c r="L21" s="367">
        <f t="shared" ref="L21" si="22">(F21*-0.7)/100</f>
        <v>-1.17075</v>
      </c>
      <c r="M21" s="368">
        <f t="shared" ref="M21" si="23">(K21+L21)/F21</f>
        <v>3.3358744394618833E-2</v>
      </c>
      <c r="N21" s="369" t="s">
        <v>535</v>
      </c>
      <c r="O21" s="370">
        <v>45009</v>
      </c>
      <c r="P21" s="371">
        <f>VLOOKUP(D21,'MidCap Intra'!B21:C521,2,0)</f>
        <v>164.55</v>
      </c>
      <c r="Q21" s="197"/>
      <c r="R21" s="197" t="s">
        <v>536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>
        <v>13</v>
      </c>
      <c r="B22" s="244">
        <v>44999</v>
      </c>
      <c r="C22" s="250"/>
      <c r="D22" s="251" t="s">
        <v>271</v>
      </c>
      <c r="E22" s="252" t="s">
        <v>565</v>
      </c>
      <c r="F22" s="245" t="s">
        <v>984</v>
      </c>
      <c r="G22" s="245">
        <v>5340</v>
      </c>
      <c r="H22" s="245"/>
      <c r="I22" s="253" t="s">
        <v>985</v>
      </c>
      <c r="J22" s="246" t="s">
        <v>538</v>
      </c>
      <c r="K22" s="246"/>
      <c r="L22" s="247"/>
      <c r="M22" s="248"/>
      <c r="N22" s="246"/>
      <c r="O22" s="249"/>
      <c r="P22" s="247">
        <f>VLOOKUP(D22,'MidCap Intra'!B22:C522,2,0)</f>
        <v>5627.5</v>
      </c>
      <c r="Q22" s="197"/>
      <c r="R22" s="197" t="s">
        <v>536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344">
        <v>14</v>
      </c>
      <c r="B23" s="324">
        <v>44999</v>
      </c>
      <c r="C23" s="345"/>
      <c r="D23" s="346" t="s">
        <v>87</v>
      </c>
      <c r="E23" s="347" t="s">
        <v>565</v>
      </c>
      <c r="F23" s="344">
        <f>7715/2</f>
        <v>3857.5</v>
      </c>
      <c r="G23" s="344">
        <v>3680</v>
      </c>
      <c r="H23" s="344">
        <v>3660</v>
      </c>
      <c r="I23" s="348" t="s">
        <v>986</v>
      </c>
      <c r="J23" s="310" t="s">
        <v>1124</v>
      </c>
      <c r="K23" s="310">
        <f t="shared" ref="K23" si="24">H23-F23</f>
        <v>-197.5</v>
      </c>
      <c r="L23" s="329">
        <f t="shared" ref="L23" si="25">(F23*-0.7)/100</f>
        <v>-27.002500000000001</v>
      </c>
      <c r="M23" s="330">
        <f t="shared" ref="M23" si="26">(K23+L23)/F23</f>
        <v>-5.8198963058976018E-2</v>
      </c>
      <c r="N23" s="310" t="s">
        <v>547</v>
      </c>
      <c r="O23" s="331">
        <v>45012</v>
      </c>
      <c r="P23" s="349"/>
      <c r="Q23" s="197"/>
      <c r="R23" s="197" t="s">
        <v>536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45001</v>
      </c>
      <c r="C24" s="250"/>
      <c r="D24" s="251" t="s">
        <v>82</v>
      </c>
      <c r="E24" s="252" t="s">
        <v>565</v>
      </c>
      <c r="F24" s="245" t="s">
        <v>1012</v>
      </c>
      <c r="G24" s="245">
        <v>255</v>
      </c>
      <c r="H24" s="245"/>
      <c r="I24" s="253" t="s">
        <v>766</v>
      </c>
      <c r="J24" s="246" t="s">
        <v>538</v>
      </c>
      <c r="K24" s="246"/>
      <c r="L24" s="247"/>
      <c r="M24" s="248"/>
      <c r="N24" s="246"/>
      <c r="O24" s="249"/>
      <c r="P24" s="247">
        <f>VLOOKUP(D24,'MidCap Intra'!B24:C524,2,0)</f>
        <v>275.14999999999998</v>
      </c>
      <c r="Q24" s="197"/>
      <c r="R24" s="197" t="s">
        <v>799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45">
        <v>16</v>
      </c>
      <c r="B25" s="244">
        <v>45013</v>
      </c>
      <c r="C25" s="250"/>
      <c r="D25" s="251" t="s">
        <v>362</v>
      </c>
      <c r="E25" s="252" t="s">
        <v>565</v>
      </c>
      <c r="F25" s="245" t="s">
        <v>1132</v>
      </c>
      <c r="G25" s="245">
        <v>2690</v>
      </c>
      <c r="H25" s="245"/>
      <c r="I25" s="253" t="s">
        <v>1133</v>
      </c>
      <c r="J25" s="246" t="s">
        <v>538</v>
      </c>
      <c r="K25" s="246"/>
      <c r="L25" s="247"/>
      <c r="M25" s="248"/>
      <c r="N25" s="246"/>
      <c r="O25" s="249"/>
      <c r="P25" s="247">
        <f>VLOOKUP(D25,'MidCap Intra'!B25:C525,2,0)</f>
        <v>2899</v>
      </c>
      <c r="Q25" s="197"/>
      <c r="R25" s="197" t="s">
        <v>536</v>
      </c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45">
        <v>17</v>
      </c>
      <c r="B26" s="244">
        <v>45013</v>
      </c>
      <c r="C26" s="250"/>
      <c r="D26" s="251" t="s">
        <v>71</v>
      </c>
      <c r="E26" s="252" t="s">
        <v>565</v>
      </c>
      <c r="F26" s="245" t="s">
        <v>1134</v>
      </c>
      <c r="G26" s="245">
        <v>83</v>
      </c>
      <c r="H26" s="245"/>
      <c r="I26" s="253" t="s">
        <v>1135</v>
      </c>
      <c r="J26" s="246" t="s">
        <v>538</v>
      </c>
      <c r="K26" s="246"/>
      <c r="L26" s="247"/>
      <c r="M26" s="248"/>
      <c r="N26" s="246"/>
      <c r="O26" s="249"/>
      <c r="P26" s="247">
        <f>VLOOKUP(D26,'MidCap Intra'!B26:C526,2,0)</f>
        <v>90.3</v>
      </c>
      <c r="Q26" s="197"/>
      <c r="R26" s="197" t="s">
        <v>536</v>
      </c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245"/>
      <c r="B27" s="244"/>
      <c r="C27" s="250"/>
      <c r="D27" s="251"/>
      <c r="E27" s="252"/>
      <c r="F27" s="245"/>
      <c r="G27" s="245"/>
      <c r="H27" s="245"/>
      <c r="I27" s="253"/>
      <c r="J27" s="246"/>
      <c r="K27" s="246"/>
      <c r="L27" s="247"/>
      <c r="M27" s="248"/>
      <c r="N27" s="246"/>
      <c r="O27" s="249"/>
      <c r="P27" s="24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245"/>
      <c r="B28" s="244"/>
      <c r="C28" s="250"/>
      <c r="D28" s="251"/>
      <c r="E28" s="252"/>
      <c r="F28" s="245"/>
      <c r="G28" s="245"/>
      <c r="H28" s="245"/>
      <c r="I28" s="253"/>
      <c r="J28" s="246"/>
      <c r="K28" s="246"/>
      <c r="L28" s="247"/>
      <c r="M28" s="248"/>
      <c r="N28" s="246"/>
      <c r="O28" s="249"/>
      <c r="P28" s="24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4.25" customHeight="1">
      <c r="A29" s="97"/>
      <c r="B29" s="98"/>
      <c r="C29" s="99"/>
      <c r="D29" s="100"/>
      <c r="E29" s="101"/>
      <c r="F29" s="101"/>
      <c r="H29" s="101"/>
      <c r="I29" s="102"/>
      <c r="J29" s="103"/>
      <c r="K29" s="103"/>
      <c r="L29" s="104"/>
      <c r="M29" s="105"/>
      <c r="N29" s="106"/>
      <c r="O29" s="107"/>
      <c r="P29" s="108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4.25" customHeight="1">
      <c r="A30" s="97"/>
      <c r="B30" s="98"/>
      <c r="C30" s="99"/>
      <c r="D30" s="100"/>
      <c r="E30" s="101"/>
      <c r="F30" s="101"/>
      <c r="G30" s="97"/>
      <c r="H30" s="101"/>
      <c r="I30" s="102"/>
      <c r="J30" s="103"/>
      <c r="K30" s="103"/>
      <c r="L30" s="104"/>
      <c r="M30" s="105"/>
      <c r="N30" s="106"/>
      <c r="O30" s="107"/>
      <c r="P30" s="108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539</v>
      </c>
      <c r="B31" s="110"/>
      <c r="C31" s="111"/>
      <c r="E31" s="112"/>
      <c r="F31" s="112"/>
      <c r="G31" s="112"/>
      <c r="H31" s="112"/>
      <c r="I31" s="112"/>
      <c r="J31" s="113"/>
      <c r="K31" s="112"/>
      <c r="L31" s="114"/>
      <c r="M31" s="54"/>
      <c r="N31" s="113"/>
      <c r="O31" s="11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15" t="s">
        <v>540</v>
      </c>
      <c r="B32" s="109"/>
      <c r="C32" s="109"/>
      <c r="D32" s="109"/>
      <c r="E32" s="41"/>
      <c r="F32" s="116" t="s">
        <v>541</v>
      </c>
      <c r="G32" s="6"/>
      <c r="H32" s="6"/>
      <c r="I32" s="6"/>
      <c r="J32" s="117"/>
      <c r="K32" s="118"/>
      <c r="L32" s="118"/>
      <c r="M32" s="119"/>
      <c r="N32" s="1"/>
      <c r="O32" s="120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09" t="s">
        <v>542</v>
      </c>
      <c r="B33" s="109"/>
      <c r="C33" s="109"/>
      <c r="D33" s="109" t="s">
        <v>789</v>
      </c>
      <c r="E33" s="6"/>
      <c r="F33" s="116" t="s">
        <v>543</v>
      </c>
      <c r="G33" s="6"/>
      <c r="H33" s="6"/>
      <c r="I33" s="6"/>
      <c r="J33" s="117"/>
      <c r="K33" s="118"/>
      <c r="L33" s="118"/>
      <c r="M33" s="119"/>
      <c r="N33" s="1"/>
      <c r="O33" s="120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/>
      <c r="B34" s="109"/>
      <c r="C34" s="109"/>
      <c r="D34" s="109"/>
      <c r="E34" s="6"/>
      <c r="F34" s="6"/>
      <c r="G34" s="6"/>
      <c r="H34" s="6"/>
      <c r="I34" s="6"/>
      <c r="J34" s="121"/>
      <c r="K34" s="118"/>
      <c r="L34" s="118"/>
      <c r="M34" s="6"/>
      <c r="N34" s="122"/>
      <c r="O34" s="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"/>
      <c r="B35" s="123" t="s">
        <v>544</v>
      </c>
      <c r="C35" s="123"/>
      <c r="D35" s="123"/>
      <c r="E35" s="123"/>
      <c r="F35" s="124"/>
      <c r="G35" s="6"/>
      <c r="H35" s="6"/>
      <c r="I35" s="125"/>
      <c r="J35" s="126"/>
      <c r="K35" s="127"/>
      <c r="L35" s="126"/>
      <c r="M35" s="6"/>
      <c r="N35" s="1"/>
      <c r="O35" s="1"/>
      <c r="P35" s="1"/>
      <c r="R35" s="54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266" t="s">
        <v>16</v>
      </c>
      <c r="B36" s="266" t="s">
        <v>512</v>
      </c>
      <c r="C36" s="266"/>
      <c r="D36" s="228" t="s">
        <v>523</v>
      </c>
      <c r="E36" s="266" t="s">
        <v>524</v>
      </c>
      <c r="F36" s="266" t="s">
        <v>525</v>
      </c>
      <c r="G36" s="266" t="s">
        <v>545</v>
      </c>
      <c r="H36" s="266" t="s">
        <v>527</v>
      </c>
      <c r="I36" s="266" t="s">
        <v>528</v>
      </c>
      <c r="J36" s="96" t="s">
        <v>529</v>
      </c>
      <c r="K36" s="94" t="s">
        <v>546</v>
      </c>
      <c r="L36" s="129" t="s">
        <v>531</v>
      </c>
      <c r="M36" s="96" t="s">
        <v>532</v>
      </c>
      <c r="N36" s="93" t="s">
        <v>533</v>
      </c>
      <c r="O36" s="228" t="s">
        <v>534</v>
      </c>
      <c r="P36" s="41"/>
      <c r="Q36" s="1"/>
      <c r="R36" s="54"/>
      <c r="S36" s="54"/>
      <c r="T36" s="54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198" customFormat="1" ht="13.5" customHeight="1">
      <c r="A37" s="302">
        <v>1</v>
      </c>
      <c r="B37" s="324">
        <v>44985</v>
      </c>
      <c r="C37" s="325"/>
      <c r="D37" s="326" t="s">
        <v>183</v>
      </c>
      <c r="E37" s="327" t="s">
        <v>537</v>
      </c>
      <c r="F37" s="302">
        <v>2357</v>
      </c>
      <c r="G37" s="302">
        <v>2270</v>
      </c>
      <c r="H37" s="302">
        <v>2270</v>
      </c>
      <c r="I37" s="328" t="s">
        <v>879</v>
      </c>
      <c r="J37" s="310" t="s">
        <v>1018</v>
      </c>
      <c r="K37" s="310">
        <f t="shared" ref="K37" si="27">H37-F37</f>
        <v>-87</v>
      </c>
      <c r="L37" s="329">
        <f t="shared" ref="L37" si="28">(F37*-0.7)/100</f>
        <v>-16.498999999999999</v>
      </c>
      <c r="M37" s="330">
        <f t="shared" ref="M37" si="29">(K37+L37)/F37</f>
        <v>-4.3911327959270254E-2</v>
      </c>
      <c r="N37" s="310" t="s">
        <v>547</v>
      </c>
      <c r="O37" s="331">
        <v>45000</v>
      </c>
      <c r="P37" s="267"/>
      <c r="R37" s="227" t="s">
        <v>536</v>
      </c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</row>
    <row r="38" spans="1:38" s="198" customFormat="1" ht="13.5" customHeight="1">
      <c r="A38" s="278">
        <v>2</v>
      </c>
      <c r="B38" s="294">
        <v>44986</v>
      </c>
      <c r="C38" s="295"/>
      <c r="D38" s="296" t="s">
        <v>50</v>
      </c>
      <c r="E38" s="297" t="s">
        <v>537</v>
      </c>
      <c r="F38" s="278">
        <v>561</v>
      </c>
      <c r="G38" s="278">
        <v>545</v>
      </c>
      <c r="H38" s="278">
        <v>576.5</v>
      </c>
      <c r="I38" s="298" t="s">
        <v>903</v>
      </c>
      <c r="J38" s="276" t="s">
        <v>912</v>
      </c>
      <c r="K38" s="276">
        <f t="shared" ref="K38" si="30">H38-F38</f>
        <v>15.5</v>
      </c>
      <c r="L38" s="299">
        <f t="shared" ref="L38" si="31">(F38*-0.7)/100</f>
        <v>-3.927</v>
      </c>
      <c r="M38" s="300">
        <f t="shared" ref="M38" si="32">(K38+L38)/F38</f>
        <v>2.0629233511586454E-2</v>
      </c>
      <c r="N38" s="276" t="s">
        <v>535</v>
      </c>
      <c r="O38" s="301">
        <v>44987</v>
      </c>
      <c r="P38" s="267"/>
      <c r="R38" s="227" t="s">
        <v>536</v>
      </c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</row>
    <row r="39" spans="1:38" s="198" customFormat="1" ht="13.5" customHeight="1">
      <c r="A39" s="278">
        <v>3</v>
      </c>
      <c r="B39" s="294">
        <v>44986</v>
      </c>
      <c r="C39" s="295"/>
      <c r="D39" s="296" t="s">
        <v>500</v>
      </c>
      <c r="E39" s="297" t="s">
        <v>537</v>
      </c>
      <c r="F39" s="278">
        <v>310</v>
      </c>
      <c r="G39" s="278">
        <v>300</v>
      </c>
      <c r="H39" s="278">
        <v>318.5</v>
      </c>
      <c r="I39" s="298" t="s">
        <v>904</v>
      </c>
      <c r="J39" s="276" t="s">
        <v>929</v>
      </c>
      <c r="K39" s="276">
        <f t="shared" ref="K39" si="33">H39-F39</f>
        <v>8.5</v>
      </c>
      <c r="L39" s="299">
        <f t="shared" ref="L39" si="34">(F39*-0.7)/100</f>
        <v>-2.17</v>
      </c>
      <c r="M39" s="300">
        <f t="shared" ref="M39" si="35">(K39+L39)/F39</f>
        <v>2.0419354838709679E-2</v>
      </c>
      <c r="N39" s="276" t="s">
        <v>535</v>
      </c>
      <c r="O39" s="301">
        <v>44991</v>
      </c>
      <c r="P39" s="267"/>
      <c r="R39" s="227" t="s">
        <v>799</v>
      </c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</row>
    <row r="40" spans="1:38" s="198" customFormat="1" ht="13.5" customHeight="1">
      <c r="A40" s="302">
        <v>4</v>
      </c>
      <c r="B40" s="324">
        <v>44986</v>
      </c>
      <c r="C40" s="325"/>
      <c r="D40" s="326" t="s">
        <v>198</v>
      </c>
      <c r="E40" s="327" t="s">
        <v>537</v>
      </c>
      <c r="F40" s="302">
        <v>1110</v>
      </c>
      <c r="G40" s="302">
        <v>1078</v>
      </c>
      <c r="H40" s="302">
        <v>1063.5</v>
      </c>
      <c r="I40" s="328" t="s">
        <v>905</v>
      </c>
      <c r="J40" s="310" t="s">
        <v>952</v>
      </c>
      <c r="K40" s="310">
        <f t="shared" ref="K40" si="36">H40-F40</f>
        <v>-46.5</v>
      </c>
      <c r="L40" s="329">
        <f t="shared" ref="L40" si="37">(F40*-0.7)/100</f>
        <v>-7.77</v>
      </c>
      <c r="M40" s="330">
        <f t="shared" ref="M40" si="38">(K40+L40)/F40</f>
        <v>-4.8891891891891887E-2</v>
      </c>
      <c r="N40" s="310" t="s">
        <v>547</v>
      </c>
      <c r="O40" s="331">
        <v>44994</v>
      </c>
      <c r="P40" s="267"/>
      <c r="R40" s="227" t="s">
        <v>536</v>
      </c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s="269" customFormat="1" ht="13.5" customHeight="1">
      <c r="A41" s="302">
        <v>5</v>
      </c>
      <c r="B41" s="311">
        <v>44988</v>
      </c>
      <c r="C41" s="325"/>
      <c r="D41" s="326" t="s">
        <v>148</v>
      </c>
      <c r="E41" s="327" t="s">
        <v>537</v>
      </c>
      <c r="F41" s="302">
        <v>1266</v>
      </c>
      <c r="G41" s="302">
        <v>1230</v>
      </c>
      <c r="H41" s="302">
        <v>1230</v>
      </c>
      <c r="I41" s="328" t="s">
        <v>924</v>
      </c>
      <c r="J41" s="310" t="s">
        <v>965</v>
      </c>
      <c r="K41" s="310">
        <f t="shared" ref="K41" si="39">H41-F41</f>
        <v>-36</v>
      </c>
      <c r="L41" s="329">
        <f t="shared" ref="L41" si="40">(F41*-0.7)/100</f>
        <v>-8.8620000000000001</v>
      </c>
      <c r="M41" s="330">
        <f t="shared" ref="M41" si="41">(K41+L41)/F41</f>
        <v>-3.5436018957345973E-2</v>
      </c>
      <c r="N41" s="310" t="s">
        <v>547</v>
      </c>
      <c r="O41" s="331">
        <v>44995</v>
      </c>
      <c r="P41" s="267"/>
      <c r="Q41" s="198"/>
      <c r="R41" s="227" t="s">
        <v>536</v>
      </c>
      <c r="S41" s="197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198" customFormat="1" ht="13.5" customHeight="1">
      <c r="A42" s="372">
        <v>6</v>
      </c>
      <c r="B42" s="373">
        <v>44988</v>
      </c>
      <c r="C42" s="374"/>
      <c r="D42" s="375" t="s">
        <v>193</v>
      </c>
      <c r="E42" s="376" t="s">
        <v>537</v>
      </c>
      <c r="F42" s="372">
        <v>710</v>
      </c>
      <c r="G42" s="372">
        <v>689</v>
      </c>
      <c r="H42" s="372">
        <v>713</v>
      </c>
      <c r="I42" s="377" t="s">
        <v>926</v>
      </c>
      <c r="J42" s="378" t="s">
        <v>1091</v>
      </c>
      <c r="K42" s="378">
        <f t="shared" ref="K42" si="42">H42-F42</f>
        <v>3</v>
      </c>
      <c r="L42" s="379">
        <f t="shared" ref="L42" si="43">(F42*-0.7)/100</f>
        <v>-4.97</v>
      </c>
      <c r="M42" s="380">
        <f t="shared" ref="M42" si="44">(K42+L42)/F42</f>
        <v>-2.7746478873239434E-3</v>
      </c>
      <c r="N42" s="378" t="s">
        <v>656</v>
      </c>
      <c r="O42" s="381">
        <v>45008</v>
      </c>
      <c r="P42" s="267"/>
      <c r="R42" s="227" t="s">
        <v>536</v>
      </c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</row>
    <row r="43" spans="1:38" s="198" customFormat="1" ht="13.5" customHeight="1">
      <c r="A43" s="302">
        <v>7</v>
      </c>
      <c r="B43" s="324">
        <v>44991</v>
      </c>
      <c r="C43" s="325"/>
      <c r="D43" s="326" t="s">
        <v>935</v>
      </c>
      <c r="E43" s="327" t="s">
        <v>537</v>
      </c>
      <c r="F43" s="302">
        <v>582</v>
      </c>
      <c r="G43" s="302">
        <v>566</v>
      </c>
      <c r="H43" s="302">
        <v>560</v>
      </c>
      <c r="I43" s="328" t="s">
        <v>936</v>
      </c>
      <c r="J43" s="310" t="s">
        <v>967</v>
      </c>
      <c r="K43" s="310">
        <f t="shared" ref="K43" si="45">H43-F43</f>
        <v>-22</v>
      </c>
      <c r="L43" s="329">
        <f t="shared" ref="L43" si="46">(F43*-0.7)/100</f>
        <v>-4.0739999999999998</v>
      </c>
      <c r="M43" s="330">
        <f t="shared" ref="M43" si="47">(K43+L43)/F43</f>
        <v>-4.4800687285223365E-2</v>
      </c>
      <c r="N43" s="310" t="s">
        <v>547</v>
      </c>
      <c r="O43" s="331">
        <v>44998</v>
      </c>
      <c r="P43" s="267"/>
      <c r="R43" s="227" t="s">
        <v>799</v>
      </c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</row>
    <row r="44" spans="1:38" s="269" customFormat="1" ht="13.5" customHeight="1">
      <c r="A44" s="201">
        <v>8</v>
      </c>
      <c r="B44" s="199">
        <v>45000</v>
      </c>
      <c r="C44" s="272"/>
      <c r="D44" s="273" t="s">
        <v>148</v>
      </c>
      <c r="E44" s="274" t="s">
        <v>537</v>
      </c>
      <c r="F44" s="201" t="s">
        <v>995</v>
      </c>
      <c r="G44" s="201">
        <v>1137</v>
      </c>
      <c r="H44" s="201"/>
      <c r="I44" s="275" t="s">
        <v>996</v>
      </c>
      <c r="J44" s="226" t="s">
        <v>538</v>
      </c>
      <c r="K44" s="226"/>
      <c r="L44" s="281"/>
      <c r="M44" s="282"/>
      <c r="N44" s="226"/>
      <c r="O44" s="283"/>
      <c r="P44" s="267"/>
      <c r="Q44" s="198"/>
      <c r="R44" s="227" t="s">
        <v>536</v>
      </c>
      <c r="S44" s="197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</row>
    <row r="45" spans="1:38" s="198" customFormat="1" ht="13.5" customHeight="1">
      <c r="A45" s="302">
        <v>9</v>
      </c>
      <c r="B45" s="324">
        <v>45001</v>
      </c>
      <c r="C45" s="325"/>
      <c r="D45" s="326" t="s">
        <v>500</v>
      </c>
      <c r="E45" s="327" t="s">
        <v>537</v>
      </c>
      <c r="F45" s="302">
        <v>299</v>
      </c>
      <c r="G45" s="302">
        <v>290</v>
      </c>
      <c r="H45" s="302">
        <v>290</v>
      </c>
      <c r="I45" s="328" t="s">
        <v>1013</v>
      </c>
      <c r="J45" s="310" t="s">
        <v>1057</v>
      </c>
      <c r="K45" s="310">
        <f t="shared" ref="K45" si="48">H45-F45</f>
        <v>-9</v>
      </c>
      <c r="L45" s="329">
        <f t="shared" ref="L45" si="49">(F45*-0.7)/100</f>
        <v>-2.093</v>
      </c>
      <c r="M45" s="330">
        <f t="shared" ref="M45" si="50">(K45+L45)/F45</f>
        <v>-3.7100334448160535E-2</v>
      </c>
      <c r="N45" s="310" t="s">
        <v>547</v>
      </c>
      <c r="O45" s="331">
        <v>45008</v>
      </c>
      <c r="P45" s="267"/>
      <c r="R45" s="227" t="s">
        <v>799</v>
      </c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</row>
    <row r="46" spans="1:38" s="198" customFormat="1" ht="13.5" customHeight="1">
      <c r="A46" s="278">
        <v>10</v>
      </c>
      <c r="B46" s="294">
        <v>45002</v>
      </c>
      <c r="C46" s="295"/>
      <c r="D46" s="296" t="s">
        <v>186</v>
      </c>
      <c r="E46" s="297" t="s">
        <v>537</v>
      </c>
      <c r="F46" s="278">
        <v>523.5</v>
      </c>
      <c r="G46" s="278">
        <v>509</v>
      </c>
      <c r="H46" s="278">
        <v>531.5</v>
      </c>
      <c r="I46" s="298" t="s">
        <v>1029</v>
      </c>
      <c r="J46" s="276" t="s">
        <v>1030</v>
      </c>
      <c r="K46" s="276">
        <f t="shared" ref="K46" si="51">H46-F46</f>
        <v>8</v>
      </c>
      <c r="L46" s="299">
        <f>(F46*-0.07)/100</f>
        <v>-0.36645000000000005</v>
      </c>
      <c r="M46" s="300">
        <f t="shared" ref="M46" si="52">(K46+L46)/F46</f>
        <v>1.458175740210124E-2</v>
      </c>
      <c r="N46" s="276" t="s">
        <v>535</v>
      </c>
      <c r="O46" s="301">
        <v>45002</v>
      </c>
      <c r="P46" s="267"/>
      <c r="R46" s="227" t="s">
        <v>536</v>
      </c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</row>
    <row r="47" spans="1:38" s="269" customFormat="1" ht="13.5" customHeight="1">
      <c r="A47" s="201">
        <v>11</v>
      </c>
      <c r="B47" s="199">
        <v>45006</v>
      </c>
      <c r="C47" s="272"/>
      <c r="D47" s="273" t="s">
        <v>186</v>
      </c>
      <c r="E47" s="274" t="s">
        <v>537</v>
      </c>
      <c r="F47" s="201" t="s">
        <v>1047</v>
      </c>
      <c r="G47" s="201">
        <v>505</v>
      </c>
      <c r="H47" s="201"/>
      <c r="I47" s="275" t="s">
        <v>1029</v>
      </c>
      <c r="J47" s="226" t="s">
        <v>538</v>
      </c>
      <c r="K47" s="226"/>
      <c r="L47" s="281"/>
      <c r="M47" s="282"/>
      <c r="N47" s="226"/>
      <c r="O47" s="283"/>
      <c r="P47" s="267"/>
      <c r="Q47" s="198"/>
      <c r="R47" s="227" t="s">
        <v>536</v>
      </c>
      <c r="S47" s="197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</row>
    <row r="48" spans="1:38" s="269" customFormat="1" ht="13.5" customHeight="1">
      <c r="A48" s="302">
        <v>12</v>
      </c>
      <c r="B48" s="324">
        <v>45008</v>
      </c>
      <c r="C48" s="325"/>
      <c r="D48" s="326" t="s">
        <v>507</v>
      </c>
      <c r="E48" s="327" t="s">
        <v>537</v>
      </c>
      <c r="F48" s="302">
        <v>271</v>
      </c>
      <c r="G48" s="302">
        <v>264</v>
      </c>
      <c r="H48" s="302">
        <v>264</v>
      </c>
      <c r="I48" s="328" t="s">
        <v>602</v>
      </c>
      <c r="J48" s="310" t="s">
        <v>1090</v>
      </c>
      <c r="K48" s="310">
        <f t="shared" ref="K48" si="53">H48-F48</f>
        <v>-7</v>
      </c>
      <c r="L48" s="329">
        <f t="shared" ref="L48" si="54">(F48*-0.7)/100</f>
        <v>-1.8969999999999998</v>
      </c>
      <c r="M48" s="330">
        <f t="shared" ref="M48" si="55">(K48+L48)/F48</f>
        <v>-3.2830258302583029E-2</v>
      </c>
      <c r="N48" s="310" t="s">
        <v>547</v>
      </c>
      <c r="O48" s="331">
        <v>45012</v>
      </c>
      <c r="P48" s="267"/>
      <c r="Q48" s="198"/>
      <c r="R48" s="227" t="s">
        <v>536</v>
      </c>
      <c r="S48" s="197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</row>
    <row r="49" spans="1:38" s="269" customFormat="1" ht="13.5" customHeight="1">
      <c r="A49" s="201">
        <v>13</v>
      </c>
      <c r="B49" s="244">
        <v>45013</v>
      </c>
      <c r="C49" s="272"/>
      <c r="D49" s="273" t="s">
        <v>153</v>
      </c>
      <c r="E49" s="274" t="s">
        <v>537</v>
      </c>
      <c r="F49" s="201" t="s">
        <v>1128</v>
      </c>
      <c r="G49" s="201">
        <v>725</v>
      </c>
      <c r="H49" s="201"/>
      <c r="I49" s="275" t="s">
        <v>868</v>
      </c>
      <c r="J49" s="226" t="s">
        <v>538</v>
      </c>
      <c r="K49" s="226"/>
      <c r="L49" s="281"/>
      <c r="M49" s="282"/>
      <c r="N49" s="226"/>
      <c r="O49" s="283"/>
      <c r="P49" s="267"/>
      <c r="Q49" s="198"/>
      <c r="R49" s="227" t="s">
        <v>536</v>
      </c>
      <c r="S49" s="197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</row>
    <row r="50" spans="1:38" s="269" customFormat="1" ht="13.5" customHeight="1">
      <c r="A50" s="278">
        <v>14</v>
      </c>
      <c r="B50" s="294">
        <v>45013</v>
      </c>
      <c r="C50" s="295"/>
      <c r="D50" s="296" t="s">
        <v>50</v>
      </c>
      <c r="E50" s="297" t="s">
        <v>537</v>
      </c>
      <c r="F50" s="278">
        <v>561.5</v>
      </c>
      <c r="G50" s="278">
        <v>544</v>
      </c>
      <c r="H50" s="278">
        <v>569.5</v>
      </c>
      <c r="I50" s="298" t="s">
        <v>1129</v>
      </c>
      <c r="J50" s="276" t="s">
        <v>1030</v>
      </c>
      <c r="K50" s="276">
        <f t="shared" ref="K50" si="56">H50-F50</f>
        <v>8</v>
      </c>
      <c r="L50" s="299">
        <f>(F50*-0.07)/100</f>
        <v>-0.39305000000000007</v>
      </c>
      <c r="M50" s="300">
        <f t="shared" ref="M50" si="57">(K50+L50)/F50</f>
        <v>1.3547551202137133E-2</v>
      </c>
      <c r="N50" s="276" t="s">
        <v>535</v>
      </c>
      <c r="O50" s="301">
        <v>45013</v>
      </c>
      <c r="P50" s="267"/>
      <c r="Q50" s="198"/>
      <c r="R50" s="227" t="s">
        <v>536</v>
      </c>
      <c r="S50" s="197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</row>
    <row r="51" spans="1:38" s="269" customFormat="1" ht="13.5" customHeight="1">
      <c r="A51" s="201">
        <v>15</v>
      </c>
      <c r="B51" s="244">
        <v>45013</v>
      </c>
      <c r="C51" s="272"/>
      <c r="D51" s="273" t="s">
        <v>256</v>
      </c>
      <c r="E51" s="274" t="s">
        <v>537</v>
      </c>
      <c r="F51" s="201" t="s">
        <v>1130</v>
      </c>
      <c r="G51" s="201">
        <v>262</v>
      </c>
      <c r="H51" s="201"/>
      <c r="I51" s="275" t="s">
        <v>1131</v>
      </c>
      <c r="J51" s="226" t="s">
        <v>538</v>
      </c>
      <c r="K51" s="226"/>
      <c r="L51" s="281"/>
      <c r="M51" s="282"/>
      <c r="N51" s="226"/>
      <c r="O51" s="283"/>
      <c r="P51" s="267"/>
      <c r="Q51" s="198"/>
      <c r="R51" s="227" t="s">
        <v>799</v>
      </c>
      <c r="S51" s="197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</row>
    <row r="52" spans="1:38" s="198" customFormat="1" ht="13.5" customHeight="1">
      <c r="A52" s="350"/>
      <c r="B52" s="350"/>
      <c r="C52" s="272"/>
      <c r="D52" s="273"/>
      <c r="E52" s="274"/>
      <c r="F52" s="201"/>
      <c r="G52" s="201"/>
      <c r="H52" s="201"/>
      <c r="I52" s="275"/>
      <c r="J52" s="226"/>
      <c r="K52" s="226"/>
      <c r="L52" s="281"/>
      <c r="M52" s="282"/>
      <c r="N52" s="226"/>
      <c r="O52" s="283"/>
      <c r="P52" s="267"/>
      <c r="R52" s="22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</row>
    <row r="53" spans="1:38" ht="44.25" customHeight="1">
      <c r="A53" s="109" t="s">
        <v>539</v>
      </c>
      <c r="B53" s="130"/>
      <c r="C53" s="130"/>
      <c r="D53" s="1"/>
      <c r="E53" s="6"/>
      <c r="F53" s="6"/>
      <c r="G53" s="6"/>
      <c r="H53" s="6" t="s">
        <v>551</v>
      </c>
      <c r="I53" s="6"/>
      <c r="J53" s="6"/>
      <c r="K53" s="105"/>
      <c r="L53" s="131"/>
      <c r="M53" s="105"/>
      <c r="N53" s="106"/>
      <c r="O53" s="105"/>
      <c r="P53" s="1"/>
      <c r="Q53" s="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38" ht="12.75" customHeight="1">
      <c r="A54" s="115" t="s">
        <v>540</v>
      </c>
      <c r="B54" s="109"/>
      <c r="C54" s="109"/>
      <c r="D54" s="109"/>
      <c r="E54" s="41"/>
      <c r="F54" s="116" t="s">
        <v>541</v>
      </c>
      <c r="G54" s="54"/>
      <c r="H54" s="41"/>
      <c r="I54" s="54"/>
      <c r="J54" s="6"/>
      <c r="K54" s="132"/>
      <c r="L54" s="133"/>
      <c r="M54" s="6"/>
      <c r="N54" s="99"/>
      <c r="O54" s="134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4.25" customHeight="1">
      <c r="A55" s="115"/>
      <c r="B55" s="109"/>
      <c r="C55" s="109"/>
      <c r="D55" s="109"/>
      <c r="E55" s="6"/>
      <c r="F55" s="116" t="s">
        <v>543</v>
      </c>
      <c r="G55" s="54"/>
      <c r="H55" s="41"/>
      <c r="I55" s="54"/>
      <c r="J55" s="6"/>
      <c r="K55" s="132"/>
      <c r="L55" s="133"/>
      <c r="M55" s="6"/>
      <c r="N55" s="99"/>
      <c r="O55" s="134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4.25" customHeight="1">
      <c r="A56" s="109"/>
      <c r="B56" s="109"/>
      <c r="C56" s="109"/>
      <c r="D56" s="109"/>
      <c r="E56" s="6"/>
      <c r="F56" s="6"/>
      <c r="G56" s="6"/>
      <c r="H56" s="6"/>
      <c r="I56" s="6"/>
      <c r="J56" s="121"/>
      <c r="K56" s="118"/>
      <c r="L56" s="119"/>
      <c r="M56" s="6"/>
      <c r="N56" s="122"/>
      <c r="O56" s="1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2.75" customHeight="1">
      <c r="A57" s="135" t="s">
        <v>552</v>
      </c>
      <c r="B57" s="135"/>
      <c r="C57" s="135"/>
      <c r="D57" s="135"/>
      <c r="E57" s="6"/>
      <c r="F57" s="6"/>
      <c r="G57" s="6"/>
      <c r="H57" s="6"/>
      <c r="I57" s="6"/>
      <c r="J57" s="6"/>
      <c r="K57" s="6"/>
      <c r="L57" s="6"/>
      <c r="M57" s="6"/>
      <c r="N57" s="6"/>
      <c r="O57" s="2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38.25" customHeight="1">
      <c r="A58" s="94" t="s">
        <v>16</v>
      </c>
      <c r="B58" s="94" t="s">
        <v>512</v>
      </c>
      <c r="C58" s="94"/>
      <c r="D58" s="95" t="s">
        <v>523</v>
      </c>
      <c r="E58" s="94" t="s">
        <v>524</v>
      </c>
      <c r="F58" s="94" t="s">
        <v>525</v>
      </c>
      <c r="G58" s="94" t="s">
        <v>545</v>
      </c>
      <c r="H58" s="94" t="s">
        <v>527</v>
      </c>
      <c r="I58" s="94" t="s">
        <v>528</v>
      </c>
      <c r="J58" s="93" t="s">
        <v>529</v>
      </c>
      <c r="K58" s="136" t="s">
        <v>553</v>
      </c>
      <c r="L58" s="96" t="s">
        <v>531</v>
      </c>
      <c r="M58" s="136" t="s">
        <v>554</v>
      </c>
      <c r="N58" s="94" t="s">
        <v>555</v>
      </c>
      <c r="O58" s="93" t="s">
        <v>533</v>
      </c>
      <c r="P58" s="95" t="s">
        <v>534</v>
      </c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s="198" customFormat="1" ht="12.75" customHeight="1">
      <c r="A59" s="302">
        <v>1</v>
      </c>
      <c r="B59" s="303">
        <v>44978</v>
      </c>
      <c r="C59" s="304"/>
      <c r="D59" s="304" t="s">
        <v>885</v>
      </c>
      <c r="E59" s="302" t="s">
        <v>537</v>
      </c>
      <c r="F59" s="302">
        <v>442.5</v>
      </c>
      <c r="G59" s="302">
        <v>432</v>
      </c>
      <c r="H59" s="305">
        <v>432</v>
      </c>
      <c r="I59" s="305" t="s">
        <v>886</v>
      </c>
      <c r="J59" s="310" t="s">
        <v>922</v>
      </c>
      <c r="K59" s="307">
        <f t="shared" ref="K59" si="58">H59-F59</f>
        <v>-10.5</v>
      </c>
      <c r="L59" s="308">
        <v>100</v>
      </c>
      <c r="M59" s="309">
        <f t="shared" ref="M59" si="59">(K59*N59)-100</f>
        <v>-14275</v>
      </c>
      <c r="N59" s="307">
        <v>1350</v>
      </c>
      <c r="O59" s="310" t="s">
        <v>547</v>
      </c>
      <c r="P59" s="311">
        <v>44988</v>
      </c>
      <c r="Q59" s="200"/>
      <c r="R59" s="203" t="s">
        <v>799</v>
      </c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230"/>
      <c r="AG59" s="229"/>
      <c r="AH59" s="200"/>
      <c r="AI59" s="200"/>
      <c r="AJ59" s="230"/>
      <c r="AK59" s="230"/>
      <c r="AL59" s="230"/>
    </row>
    <row r="60" spans="1:38" s="198" customFormat="1" ht="12.75" customHeight="1">
      <c r="A60" s="201">
        <v>2</v>
      </c>
      <c r="B60" s="289">
        <v>44979</v>
      </c>
      <c r="C60" s="235"/>
      <c r="D60" s="235" t="s">
        <v>887</v>
      </c>
      <c r="E60" s="201" t="s">
        <v>537</v>
      </c>
      <c r="F60" s="201" t="s">
        <v>888</v>
      </c>
      <c r="G60" s="201">
        <v>1380</v>
      </c>
      <c r="H60" s="202"/>
      <c r="I60" s="202" t="s">
        <v>889</v>
      </c>
      <c r="J60" s="226" t="s">
        <v>538</v>
      </c>
      <c r="K60" s="202"/>
      <c r="L60" s="218"/>
      <c r="M60" s="219"/>
      <c r="N60" s="202"/>
      <c r="O60" s="226"/>
      <c r="P60" s="199"/>
      <c r="Q60" s="200"/>
      <c r="R60" s="203" t="s">
        <v>536</v>
      </c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230"/>
      <c r="AG60" s="229"/>
      <c r="AH60" s="200"/>
      <c r="AI60" s="200"/>
      <c r="AJ60" s="230"/>
      <c r="AK60" s="230"/>
      <c r="AL60" s="230"/>
    </row>
    <row r="61" spans="1:38" s="198" customFormat="1" ht="15.6" customHeight="1">
      <c r="A61" s="291">
        <v>3</v>
      </c>
      <c r="B61" s="277">
        <v>44986</v>
      </c>
      <c r="C61" s="288"/>
      <c r="D61" s="288" t="s">
        <v>901</v>
      </c>
      <c r="E61" s="278" t="s">
        <v>537</v>
      </c>
      <c r="F61" s="278">
        <v>2130</v>
      </c>
      <c r="G61" s="278">
        <v>2090</v>
      </c>
      <c r="H61" s="287">
        <v>2162</v>
      </c>
      <c r="I61" s="292" t="s">
        <v>902</v>
      </c>
      <c r="J61" s="293" t="s">
        <v>923</v>
      </c>
      <c r="K61" s="284">
        <f t="shared" ref="K61" si="60">H61-F61</f>
        <v>32</v>
      </c>
      <c r="L61" s="285">
        <v>100</v>
      </c>
      <c r="M61" s="286">
        <f t="shared" ref="M61" si="61">(K61*N61)-100</f>
        <v>9500</v>
      </c>
      <c r="N61" s="284">
        <v>300</v>
      </c>
      <c r="O61" s="276" t="s">
        <v>535</v>
      </c>
      <c r="P61" s="277">
        <v>44988</v>
      </c>
      <c r="Q61" s="1"/>
      <c r="R61" s="6" t="s">
        <v>536</v>
      </c>
      <c r="S61" s="1"/>
      <c r="T61" s="1"/>
      <c r="U61" s="1"/>
      <c r="V61" s="1"/>
      <c r="W61" s="1"/>
      <c r="X61" s="6"/>
      <c r="Y61" s="1"/>
      <c r="Z61" s="1"/>
      <c r="AA61" s="1"/>
      <c r="AB61" s="1"/>
      <c r="AC61" s="1"/>
      <c r="AD61" s="6"/>
      <c r="AE61" s="1"/>
      <c r="AF61" s="1"/>
      <c r="AG61" s="1"/>
      <c r="AH61" s="197"/>
      <c r="AI61" s="197"/>
      <c r="AJ61" s="203"/>
      <c r="AK61" s="197"/>
      <c r="AL61" s="197"/>
    </row>
    <row r="62" spans="1:38" s="198" customFormat="1" ht="15.6" customHeight="1">
      <c r="A62" s="291">
        <v>4</v>
      </c>
      <c r="B62" s="277">
        <v>44986</v>
      </c>
      <c r="C62" s="288"/>
      <c r="D62" s="288" t="s">
        <v>908</v>
      </c>
      <c r="E62" s="278" t="s">
        <v>537</v>
      </c>
      <c r="F62" s="278">
        <v>753</v>
      </c>
      <c r="G62" s="278">
        <v>739</v>
      </c>
      <c r="H62" s="287">
        <v>762.5</v>
      </c>
      <c r="I62" s="292" t="s">
        <v>909</v>
      </c>
      <c r="J62" s="293" t="s">
        <v>925</v>
      </c>
      <c r="K62" s="284">
        <f t="shared" ref="K62" si="62">H62-F62</f>
        <v>9.5</v>
      </c>
      <c r="L62" s="285">
        <v>100</v>
      </c>
      <c r="M62" s="286">
        <f t="shared" ref="M62" si="63">(K62*N62)-100</f>
        <v>8925</v>
      </c>
      <c r="N62" s="284">
        <v>950</v>
      </c>
      <c r="O62" s="276" t="s">
        <v>535</v>
      </c>
      <c r="P62" s="277">
        <v>44988</v>
      </c>
      <c r="Q62" s="1"/>
      <c r="R62" s="6" t="s">
        <v>536</v>
      </c>
      <c r="S62" s="1"/>
      <c r="T62" s="1"/>
      <c r="U62" s="1"/>
      <c r="V62" s="1"/>
      <c r="W62" s="1"/>
      <c r="X62" s="6"/>
      <c r="Y62" s="1"/>
      <c r="Z62" s="1"/>
      <c r="AA62" s="1"/>
      <c r="AB62" s="1"/>
      <c r="AC62" s="1"/>
      <c r="AD62" s="6"/>
      <c r="AE62" s="1"/>
      <c r="AF62" s="1"/>
      <c r="AG62" s="1"/>
      <c r="AH62" s="197"/>
      <c r="AI62" s="197"/>
      <c r="AJ62" s="203"/>
      <c r="AK62" s="197"/>
      <c r="AL62" s="197"/>
    </row>
    <row r="63" spans="1:38" s="198" customFormat="1" ht="12.75" customHeight="1">
      <c r="A63" s="302">
        <v>5</v>
      </c>
      <c r="B63" s="303">
        <v>44987</v>
      </c>
      <c r="C63" s="304"/>
      <c r="D63" s="304" t="s">
        <v>914</v>
      </c>
      <c r="E63" s="302" t="s">
        <v>537</v>
      </c>
      <c r="F63" s="302">
        <v>3202.5</v>
      </c>
      <c r="G63" s="302">
        <v>3155</v>
      </c>
      <c r="H63" s="305">
        <v>3155</v>
      </c>
      <c r="I63" s="305" t="s">
        <v>915</v>
      </c>
      <c r="J63" s="306" t="s">
        <v>920</v>
      </c>
      <c r="K63" s="307">
        <f t="shared" ref="K63" si="64">H63-F63</f>
        <v>-47.5</v>
      </c>
      <c r="L63" s="308">
        <v>100</v>
      </c>
      <c r="M63" s="309">
        <f t="shared" ref="M63" si="65">(K63*N63)-100</f>
        <v>-13162.5</v>
      </c>
      <c r="N63" s="307">
        <v>275</v>
      </c>
      <c r="O63" s="310" t="s">
        <v>547</v>
      </c>
      <c r="P63" s="311">
        <v>44987</v>
      </c>
      <c r="Q63" s="200"/>
      <c r="R63" s="203" t="s">
        <v>799</v>
      </c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230"/>
      <c r="AG63" s="229"/>
      <c r="AH63" s="200"/>
      <c r="AI63" s="200"/>
      <c r="AJ63" s="230"/>
      <c r="AK63" s="230"/>
      <c r="AL63" s="230"/>
    </row>
    <row r="64" spans="1:38" s="198" customFormat="1" ht="12.75" customHeight="1">
      <c r="A64" s="302">
        <v>6</v>
      </c>
      <c r="B64" s="303">
        <v>44995</v>
      </c>
      <c r="C64" s="304"/>
      <c r="D64" s="304" t="s">
        <v>963</v>
      </c>
      <c r="E64" s="302" t="s">
        <v>537</v>
      </c>
      <c r="F64" s="302">
        <v>2340</v>
      </c>
      <c r="G64" s="302">
        <v>2290</v>
      </c>
      <c r="H64" s="305">
        <v>2290</v>
      </c>
      <c r="I64" s="305" t="s">
        <v>964</v>
      </c>
      <c r="J64" s="306" t="s">
        <v>968</v>
      </c>
      <c r="K64" s="307">
        <f t="shared" ref="K64:K65" si="66">H64-F64</f>
        <v>-50</v>
      </c>
      <c r="L64" s="308">
        <v>100</v>
      </c>
      <c r="M64" s="309">
        <f t="shared" ref="M64:M66" si="67">(K64*N64)-100</f>
        <v>-12600</v>
      </c>
      <c r="N64" s="307">
        <v>250</v>
      </c>
      <c r="O64" s="310" t="s">
        <v>547</v>
      </c>
      <c r="P64" s="311">
        <v>44998</v>
      </c>
      <c r="Q64" s="200"/>
      <c r="R64" s="203" t="s">
        <v>536</v>
      </c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230"/>
      <c r="AG64" s="229"/>
      <c r="AH64" s="200"/>
      <c r="AI64" s="200"/>
      <c r="AJ64" s="230"/>
      <c r="AK64" s="230"/>
      <c r="AL64" s="230"/>
    </row>
    <row r="65" spans="1:38" ht="12.75" customHeight="1">
      <c r="A65" s="291">
        <v>7</v>
      </c>
      <c r="B65" s="277">
        <v>44999</v>
      </c>
      <c r="C65" s="342"/>
      <c r="D65" s="342" t="s">
        <v>980</v>
      </c>
      <c r="E65" s="291" t="s">
        <v>537</v>
      </c>
      <c r="F65" s="291">
        <v>659</v>
      </c>
      <c r="G65" s="291">
        <v>645</v>
      </c>
      <c r="H65" s="343">
        <v>669.5</v>
      </c>
      <c r="I65" s="343" t="s">
        <v>981</v>
      </c>
      <c r="J65" s="293" t="s">
        <v>655</v>
      </c>
      <c r="K65" s="284">
        <f t="shared" si="66"/>
        <v>10.5</v>
      </c>
      <c r="L65" s="285">
        <v>100</v>
      </c>
      <c r="M65" s="286">
        <f t="shared" si="67"/>
        <v>8825</v>
      </c>
      <c r="N65" s="284">
        <v>850</v>
      </c>
      <c r="O65" s="276" t="s">
        <v>535</v>
      </c>
      <c r="P65" s="277">
        <v>45001</v>
      </c>
      <c r="Q65" s="339"/>
      <c r="R65" s="54" t="s">
        <v>799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340"/>
      <c r="AG65" s="341"/>
      <c r="AH65" s="339"/>
      <c r="AI65" s="339"/>
      <c r="AJ65" s="340"/>
      <c r="AK65" s="340"/>
      <c r="AL65" s="340"/>
    </row>
    <row r="66" spans="1:38" ht="12.75" customHeight="1">
      <c r="A66" s="407">
        <v>8</v>
      </c>
      <c r="B66" s="409">
        <v>44999</v>
      </c>
      <c r="C66" s="351"/>
      <c r="D66" s="351" t="s">
        <v>982</v>
      </c>
      <c r="E66" s="312" t="s">
        <v>537</v>
      </c>
      <c r="F66" s="312">
        <v>17150</v>
      </c>
      <c r="G66" s="407">
        <v>16880</v>
      </c>
      <c r="H66" s="354">
        <v>16880</v>
      </c>
      <c r="I66" s="354" t="s">
        <v>983</v>
      </c>
      <c r="J66" s="397" t="s">
        <v>1032</v>
      </c>
      <c r="K66" s="355">
        <f>H66-F66</f>
        <v>-270</v>
      </c>
      <c r="L66" s="356">
        <v>400</v>
      </c>
      <c r="M66" s="357">
        <f t="shared" si="67"/>
        <v>-13600</v>
      </c>
      <c r="N66" s="395">
        <v>50</v>
      </c>
      <c r="O66" s="397" t="s">
        <v>547</v>
      </c>
      <c r="P66" s="399">
        <v>45005</v>
      </c>
      <c r="Q66" s="339"/>
      <c r="R66" s="54" t="s">
        <v>536</v>
      </c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340"/>
      <c r="AG66" s="341"/>
      <c r="AH66" s="339"/>
      <c r="AI66" s="339"/>
      <c r="AJ66" s="340"/>
      <c r="AK66" s="340"/>
      <c r="AL66" s="340"/>
    </row>
    <row r="67" spans="1:38" ht="12.75" customHeight="1">
      <c r="A67" s="408"/>
      <c r="B67" s="410"/>
      <c r="C67" s="351"/>
      <c r="D67" s="351" t="s">
        <v>991</v>
      </c>
      <c r="E67" s="312" t="s">
        <v>881</v>
      </c>
      <c r="F67" s="312">
        <v>105</v>
      </c>
      <c r="G67" s="408"/>
      <c r="H67" s="354">
        <v>29</v>
      </c>
      <c r="I67" s="354"/>
      <c r="J67" s="398"/>
      <c r="K67" s="355">
        <f>F67-H67</f>
        <v>76</v>
      </c>
      <c r="L67" s="356">
        <v>100</v>
      </c>
      <c r="M67" s="357">
        <f>76*50</f>
        <v>3800</v>
      </c>
      <c r="N67" s="396"/>
      <c r="O67" s="398"/>
      <c r="P67" s="400"/>
      <c r="Q67" s="339"/>
      <c r="R67" s="54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340"/>
      <c r="AG67" s="341"/>
      <c r="AH67" s="339"/>
      <c r="AI67" s="339"/>
      <c r="AJ67" s="340"/>
      <c r="AK67" s="340"/>
      <c r="AL67" s="340"/>
    </row>
    <row r="68" spans="1:38" ht="12.75" customHeight="1">
      <c r="A68" s="302">
        <v>9</v>
      </c>
      <c r="B68" s="311">
        <v>44999</v>
      </c>
      <c r="C68" s="304"/>
      <c r="D68" s="304" t="s">
        <v>989</v>
      </c>
      <c r="E68" s="302" t="s">
        <v>537</v>
      </c>
      <c r="F68" s="302">
        <v>156</v>
      </c>
      <c r="G68" s="302">
        <v>152.75</v>
      </c>
      <c r="H68" s="305">
        <v>152.75</v>
      </c>
      <c r="I68" s="305" t="s">
        <v>990</v>
      </c>
      <c r="J68" s="306" t="s">
        <v>1017</v>
      </c>
      <c r="K68" s="307">
        <f t="shared" ref="K68:K69" si="68">H68-F68</f>
        <v>-3.25</v>
      </c>
      <c r="L68" s="308">
        <v>100</v>
      </c>
      <c r="M68" s="309">
        <f t="shared" ref="M68:M69" si="69">(K68*N68)-100</f>
        <v>-12612.5</v>
      </c>
      <c r="N68" s="307">
        <v>3850</v>
      </c>
      <c r="O68" s="310" t="s">
        <v>547</v>
      </c>
      <c r="P68" s="311">
        <v>45000</v>
      </c>
      <c r="Q68" s="339"/>
      <c r="R68" s="54" t="s">
        <v>799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340"/>
      <c r="AG68" s="341"/>
      <c r="AH68" s="339"/>
      <c r="AI68" s="339"/>
      <c r="AJ68" s="340"/>
      <c r="AK68" s="340"/>
      <c r="AL68" s="340"/>
    </row>
    <row r="69" spans="1:38" ht="12.75" customHeight="1">
      <c r="A69" s="291">
        <v>10</v>
      </c>
      <c r="B69" s="358">
        <v>45000</v>
      </c>
      <c r="C69" s="342"/>
      <c r="D69" s="342" t="s">
        <v>1003</v>
      </c>
      <c r="E69" s="291" t="s">
        <v>537</v>
      </c>
      <c r="F69" s="291">
        <v>772</v>
      </c>
      <c r="G69" s="291">
        <v>752</v>
      </c>
      <c r="H69" s="343">
        <v>786</v>
      </c>
      <c r="I69" s="343" t="s">
        <v>1004</v>
      </c>
      <c r="J69" s="293" t="s">
        <v>1058</v>
      </c>
      <c r="K69" s="284">
        <f t="shared" si="68"/>
        <v>14</v>
      </c>
      <c r="L69" s="285">
        <v>100</v>
      </c>
      <c r="M69" s="286">
        <f t="shared" si="69"/>
        <v>8650</v>
      </c>
      <c r="N69" s="284">
        <v>625</v>
      </c>
      <c r="O69" s="276" t="s">
        <v>535</v>
      </c>
      <c r="P69" s="277">
        <v>45008</v>
      </c>
      <c r="Q69" s="339"/>
      <c r="R69" s="54" t="s">
        <v>536</v>
      </c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340"/>
      <c r="AG69" s="341"/>
      <c r="AH69" s="339"/>
      <c r="AI69" s="339"/>
      <c r="AJ69" s="340"/>
      <c r="AK69" s="340"/>
      <c r="AL69" s="340"/>
    </row>
    <row r="70" spans="1:38" ht="12.75" customHeight="1">
      <c r="A70" s="312">
        <v>11</v>
      </c>
      <c r="B70" s="353">
        <v>45000</v>
      </c>
      <c r="C70" s="351"/>
      <c r="D70" s="351" t="s">
        <v>1005</v>
      </c>
      <c r="E70" s="312" t="s">
        <v>537</v>
      </c>
      <c r="F70" s="312">
        <v>1905</v>
      </c>
      <c r="G70" s="312">
        <v>1845</v>
      </c>
      <c r="H70" s="354">
        <v>1845</v>
      </c>
      <c r="I70" s="354" t="s">
        <v>1006</v>
      </c>
      <c r="J70" s="306" t="s">
        <v>1040</v>
      </c>
      <c r="K70" s="307">
        <f t="shared" ref="K70:K72" si="70">H70-F70</f>
        <v>-60</v>
      </c>
      <c r="L70" s="308">
        <v>100</v>
      </c>
      <c r="M70" s="309">
        <f t="shared" ref="M70:M72" si="71">(K70*N70)-100</f>
        <v>-16600</v>
      </c>
      <c r="N70" s="307">
        <v>275</v>
      </c>
      <c r="O70" s="310" t="s">
        <v>547</v>
      </c>
      <c r="P70" s="311">
        <v>45005</v>
      </c>
      <c r="Q70" s="339"/>
      <c r="R70" s="54" t="s">
        <v>536</v>
      </c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340"/>
      <c r="AG70" s="341"/>
      <c r="AH70" s="339"/>
      <c r="AI70" s="339"/>
      <c r="AJ70" s="340"/>
      <c r="AK70" s="340"/>
      <c r="AL70" s="340"/>
    </row>
    <row r="71" spans="1:38" ht="12.75" customHeight="1">
      <c r="A71" s="291">
        <v>12</v>
      </c>
      <c r="B71" s="358">
        <v>45002</v>
      </c>
      <c r="C71" s="342"/>
      <c r="D71" s="342" t="s">
        <v>1019</v>
      </c>
      <c r="E71" s="291" t="s">
        <v>537</v>
      </c>
      <c r="F71" s="291">
        <v>832</v>
      </c>
      <c r="G71" s="291">
        <v>814</v>
      </c>
      <c r="H71" s="343">
        <v>845</v>
      </c>
      <c r="I71" s="343" t="s">
        <v>1020</v>
      </c>
      <c r="J71" s="293" t="s">
        <v>1042</v>
      </c>
      <c r="K71" s="284">
        <f t="shared" si="70"/>
        <v>13</v>
      </c>
      <c r="L71" s="285">
        <v>100</v>
      </c>
      <c r="M71" s="286">
        <f t="shared" si="71"/>
        <v>9000</v>
      </c>
      <c r="N71" s="284">
        <v>700</v>
      </c>
      <c r="O71" s="276" t="s">
        <v>535</v>
      </c>
      <c r="P71" s="277">
        <v>45006</v>
      </c>
      <c r="Q71" s="339"/>
      <c r="R71" s="54" t="s">
        <v>536</v>
      </c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340"/>
      <c r="AG71" s="341"/>
      <c r="AH71" s="339"/>
      <c r="AI71" s="339"/>
      <c r="AJ71" s="340"/>
      <c r="AK71" s="340"/>
      <c r="AL71" s="340"/>
    </row>
    <row r="72" spans="1:38" ht="12.75" customHeight="1">
      <c r="A72" s="291">
        <v>13</v>
      </c>
      <c r="B72" s="358">
        <v>45005</v>
      </c>
      <c r="C72" s="342"/>
      <c r="D72" s="342" t="s">
        <v>980</v>
      </c>
      <c r="E72" s="291" t="s">
        <v>537</v>
      </c>
      <c r="F72" s="291">
        <v>648</v>
      </c>
      <c r="G72" s="291">
        <v>633</v>
      </c>
      <c r="H72" s="343">
        <v>658.5</v>
      </c>
      <c r="I72" s="343" t="s">
        <v>1031</v>
      </c>
      <c r="J72" s="293" t="s">
        <v>655</v>
      </c>
      <c r="K72" s="284">
        <f t="shared" si="70"/>
        <v>10.5</v>
      </c>
      <c r="L72" s="285">
        <v>100</v>
      </c>
      <c r="M72" s="286">
        <f t="shared" si="71"/>
        <v>8825</v>
      </c>
      <c r="N72" s="284">
        <v>850</v>
      </c>
      <c r="O72" s="276" t="s">
        <v>535</v>
      </c>
      <c r="P72" s="277">
        <v>45007</v>
      </c>
      <c r="Q72" s="339"/>
      <c r="R72" s="54" t="s">
        <v>799</v>
      </c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340"/>
      <c r="AG72" s="341"/>
      <c r="AH72" s="339"/>
      <c r="AI72" s="339"/>
      <c r="AJ72" s="340"/>
      <c r="AK72" s="340"/>
      <c r="AL72" s="340"/>
    </row>
    <row r="73" spans="1:38" ht="12.75" customHeight="1">
      <c r="A73" s="257">
        <v>14</v>
      </c>
      <c r="B73" s="332">
        <v>45009</v>
      </c>
      <c r="C73" s="333"/>
      <c r="D73" s="333" t="s">
        <v>1069</v>
      </c>
      <c r="E73" s="257" t="s">
        <v>537</v>
      </c>
      <c r="F73" s="257" t="s">
        <v>1070</v>
      </c>
      <c r="G73" s="257">
        <v>690</v>
      </c>
      <c r="H73" s="334"/>
      <c r="I73" s="334" t="s">
        <v>1071</v>
      </c>
      <c r="J73" s="226" t="s">
        <v>538</v>
      </c>
      <c r="K73" s="336"/>
      <c r="L73" s="337"/>
      <c r="M73" s="338"/>
      <c r="N73" s="336"/>
      <c r="O73" s="334"/>
      <c r="P73" s="258"/>
      <c r="Q73" s="339"/>
      <c r="R73" s="54" t="s">
        <v>536</v>
      </c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340"/>
      <c r="AG73" s="341"/>
      <c r="AH73" s="339"/>
      <c r="AI73" s="339"/>
      <c r="AJ73" s="340"/>
      <c r="AK73" s="340"/>
      <c r="AL73" s="340"/>
    </row>
    <row r="74" spans="1:38" ht="12.75" customHeight="1">
      <c r="A74" s="291">
        <v>15</v>
      </c>
      <c r="B74" s="358">
        <v>45009</v>
      </c>
      <c r="C74" s="342"/>
      <c r="D74" s="342" t="s">
        <v>1072</v>
      </c>
      <c r="E74" s="291" t="s">
        <v>537</v>
      </c>
      <c r="F74" s="291">
        <v>650.5</v>
      </c>
      <c r="G74" s="291">
        <v>635</v>
      </c>
      <c r="H74" s="343">
        <v>662</v>
      </c>
      <c r="I74" s="343" t="s">
        <v>1031</v>
      </c>
      <c r="J74" s="293" t="s">
        <v>1101</v>
      </c>
      <c r="K74" s="284">
        <f t="shared" ref="K74" si="72">H74-F74</f>
        <v>11.5</v>
      </c>
      <c r="L74" s="285">
        <v>100</v>
      </c>
      <c r="M74" s="286">
        <f t="shared" ref="M74" si="73">(K74*N74)-100</f>
        <v>9675</v>
      </c>
      <c r="N74" s="284">
        <v>850</v>
      </c>
      <c r="O74" s="276" t="s">
        <v>535</v>
      </c>
      <c r="P74" s="277">
        <v>45012</v>
      </c>
      <c r="Q74" s="339"/>
      <c r="R74" s="54" t="s">
        <v>799</v>
      </c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340"/>
      <c r="AG74" s="341"/>
      <c r="AH74" s="339"/>
      <c r="AI74" s="339"/>
      <c r="AJ74" s="340"/>
      <c r="AK74" s="340"/>
      <c r="AL74" s="340"/>
    </row>
    <row r="75" spans="1:38" ht="12.75" customHeight="1">
      <c r="A75" s="291">
        <v>16</v>
      </c>
      <c r="B75" s="358">
        <v>45012</v>
      </c>
      <c r="C75" s="342"/>
      <c r="D75" s="342" t="s">
        <v>1092</v>
      </c>
      <c r="E75" s="291" t="s">
        <v>881</v>
      </c>
      <c r="F75" s="291">
        <v>1870</v>
      </c>
      <c r="G75" s="291">
        <v>1920</v>
      </c>
      <c r="H75" s="343">
        <v>1832</v>
      </c>
      <c r="I75" s="343" t="s">
        <v>1093</v>
      </c>
      <c r="J75" s="293" t="s">
        <v>1136</v>
      </c>
      <c r="K75" s="284">
        <f>F75-H75</f>
        <v>38</v>
      </c>
      <c r="L75" s="285">
        <v>100</v>
      </c>
      <c r="M75" s="286">
        <f t="shared" ref="M75" si="74">(K75*N75)-100</f>
        <v>9400</v>
      </c>
      <c r="N75" s="284">
        <v>250</v>
      </c>
      <c r="O75" s="276" t="s">
        <v>535</v>
      </c>
      <c r="P75" s="277">
        <v>45013</v>
      </c>
      <c r="Q75" s="339"/>
      <c r="R75" s="54" t="s">
        <v>799</v>
      </c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340"/>
      <c r="AG75" s="341"/>
      <c r="AH75" s="339"/>
      <c r="AI75" s="339"/>
      <c r="AJ75" s="340"/>
      <c r="AK75" s="340"/>
      <c r="AL75" s="340"/>
    </row>
    <row r="76" spans="1:38" ht="12.75" customHeight="1">
      <c r="A76" s="257">
        <v>17</v>
      </c>
      <c r="B76" s="332">
        <v>45012</v>
      </c>
      <c r="C76" s="333"/>
      <c r="D76" s="333" t="s">
        <v>1094</v>
      </c>
      <c r="E76" s="257" t="s">
        <v>537</v>
      </c>
      <c r="F76" s="257" t="s">
        <v>1095</v>
      </c>
      <c r="G76" s="257">
        <v>1134</v>
      </c>
      <c r="H76" s="334"/>
      <c r="I76" s="334" t="s">
        <v>1096</v>
      </c>
      <c r="J76" s="335" t="s">
        <v>538</v>
      </c>
      <c r="K76" s="336"/>
      <c r="L76" s="337"/>
      <c r="M76" s="338"/>
      <c r="N76" s="336"/>
      <c r="O76" s="334"/>
      <c r="P76" s="258"/>
      <c r="Q76" s="339"/>
      <c r="R76" s="54" t="s">
        <v>536</v>
      </c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340"/>
      <c r="AG76" s="341"/>
      <c r="AH76" s="339"/>
      <c r="AI76" s="339"/>
      <c r="AJ76" s="340"/>
      <c r="AK76" s="340"/>
      <c r="AL76" s="340"/>
    </row>
    <row r="77" spans="1:38" ht="12.75" customHeight="1">
      <c r="A77" s="257">
        <v>18</v>
      </c>
      <c r="B77" s="332">
        <v>45013</v>
      </c>
      <c r="C77" s="333"/>
      <c r="D77" s="333" t="s">
        <v>1072</v>
      </c>
      <c r="E77" s="257" t="s">
        <v>537</v>
      </c>
      <c r="F77" s="257" t="s">
        <v>1137</v>
      </c>
      <c r="G77" s="257">
        <v>635</v>
      </c>
      <c r="H77" s="334"/>
      <c r="I77" s="334" t="s">
        <v>1031</v>
      </c>
      <c r="J77" s="335" t="s">
        <v>538</v>
      </c>
      <c r="K77" s="336"/>
      <c r="L77" s="337"/>
      <c r="M77" s="338"/>
      <c r="N77" s="336"/>
      <c r="O77" s="334"/>
      <c r="P77" s="258"/>
      <c r="Q77" s="339"/>
      <c r="R77" s="54" t="s">
        <v>536</v>
      </c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340"/>
      <c r="AG77" s="341"/>
      <c r="AH77" s="339"/>
      <c r="AI77" s="339"/>
      <c r="AJ77" s="340"/>
      <c r="AK77" s="340"/>
      <c r="AL77" s="340"/>
    </row>
    <row r="78" spans="1:38" ht="12.75" customHeight="1">
      <c r="A78" s="257">
        <v>19</v>
      </c>
      <c r="B78" s="332">
        <v>45013</v>
      </c>
      <c r="C78" s="333"/>
      <c r="D78" s="333" t="s">
        <v>1138</v>
      </c>
      <c r="E78" s="257" t="s">
        <v>537</v>
      </c>
      <c r="F78" s="257" t="s">
        <v>1139</v>
      </c>
      <c r="G78" s="257">
        <v>3250</v>
      </c>
      <c r="H78" s="334"/>
      <c r="I78" s="334" t="s">
        <v>1140</v>
      </c>
      <c r="J78" s="335" t="s">
        <v>538</v>
      </c>
      <c r="K78" s="336"/>
      <c r="L78" s="337"/>
      <c r="M78" s="338"/>
      <c r="N78" s="336"/>
      <c r="O78" s="334"/>
      <c r="P78" s="258"/>
      <c r="Q78" s="339"/>
      <c r="R78" s="54" t="s">
        <v>799</v>
      </c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340"/>
      <c r="AG78" s="341"/>
      <c r="AH78" s="339"/>
      <c r="AI78" s="339"/>
      <c r="AJ78" s="340"/>
      <c r="AK78" s="340"/>
      <c r="AL78" s="340"/>
    </row>
    <row r="79" spans="1:38" s="198" customFormat="1" ht="12.75" customHeight="1">
      <c r="A79" s="201"/>
      <c r="B79" s="199"/>
      <c r="C79" s="235"/>
      <c r="D79" s="235"/>
      <c r="E79" s="201"/>
      <c r="F79" s="201"/>
      <c r="G79" s="201"/>
      <c r="H79" s="202"/>
      <c r="I79" s="202"/>
      <c r="J79" s="226"/>
      <c r="K79" s="235"/>
      <c r="L79" s="201"/>
      <c r="M79" s="201"/>
      <c r="N79" s="201"/>
      <c r="O79" s="202"/>
      <c r="P79" s="202"/>
      <c r="Q79" s="200"/>
      <c r="R79" s="203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230"/>
      <c r="AG79" s="229"/>
      <c r="AH79" s="200"/>
      <c r="AI79" s="200"/>
      <c r="AJ79" s="230"/>
      <c r="AK79" s="230"/>
      <c r="AL79" s="230"/>
    </row>
    <row r="80" spans="1:38" ht="38.25" customHeight="1">
      <c r="A80" s="137" t="s">
        <v>557</v>
      </c>
      <c r="B80" s="137"/>
      <c r="C80" s="137"/>
      <c r="D80" s="137"/>
      <c r="E80" s="138"/>
      <c r="F80" s="102"/>
      <c r="G80" s="102"/>
      <c r="H80" s="102"/>
      <c r="I80" s="102"/>
      <c r="J80" s="1"/>
      <c r="K80" s="6"/>
      <c r="L80" s="6"/>
      <c r="M80" s="6"/>
      <c r="N80" s="1"/>
      <c r="O80" s="1"/>
      <c r="P80" s="41"/>
      <c r="Q80" s="4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41"/>
      <c r="AH80" s="41"/>
      <c r="AI80" s="41"/>
      <c r="AJ80" s="41"/>
      <c r="AK80" s="41"/>
      <c r="AL80" s="41"/>
    </row>
    <row r="81" spans="1:38" ht="38.25">
      <c r="A81" s="94" t="s">
        <v>16</v>
      </c>
      <c r="B81" s="94" t="s">
        <v>512</v>
      </c>
      <c r="C81" s="94"/>
      <c r="D81" s="95" t="s">
        <v>523</v>
      </c>
      <c r="E81" s="94" t="s">
        <v>524</v>
      </c>
      <c r="F81" s="94" t="s">
        <v>525</v>
      </c>
      <c r="G81" s="94" t="s">
        <v>545</v>
      </c>
      <c r="H81" s="94" t="s">
        <v>527</v>
      </c>
      <c r="I81" s="94" t="s">
        <v>528</v>
      </c>
      <c r="J81" s="93" t="s">
        <v>529</v>
      </c>
      <c r="K81" s="93" t="s">
        <v>558</v>
      </c>
      <c r="L81" s="96" t="s">
        <v>531</v>
      </c>
      <c r="M81" s="136" t="s">
        <v>554</v>
      </c>
      <c r="N81" s="94" t="s">
        <v>555</v>
      </c>
      <c r="O81" s="94" t="s">
        <v>533</v>
      </c>
      <c r="P81" s="95" t="s">
        <v>534</v>
      </c>
      <c r="Q81" s="4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41"/>
      <c r="AH81" s="41"/>
      <c r="AI81" s="41"/>
      <c r="AJ81" s="41"/>
      <c r="AK81" s="41"/>
      <c r="AL81" s="41"/>
    </row>
    <row r="82" spans="1:38" s="198" customFormat="1" ht="15.6" customHeight="1">
      <c r="A82" s="291">
        <v>1</v>
      </c>
      <c r="B82" s="277">
        <v>44985</v>
      </c>
      <c r="C82" s="288"/>
      <c r="D82" s="288" t="s">
        <v>894</v>
      </c>
      <c r="E82" s="278" t="s">
        <v>537</v>
      </c>
      <c r="F82" s="278">
        <v>38</v>
      </c>
      <c r="G82" s="278">
        <v>21</v>
      </c>
      <c r="H82" s="287">
        <v>45.5</v>
      </c>
      <c r="I82" s="292" t="s">
        <v>895</v>
      </c>
      <c r="J82" s="276" t="s">
        <v>916</v>
      </c>
      <c r="K82" s="284">
        <f t="shared" ref="K82" si="75">H82-F82</f>
        <v>7.5</v>
      </c>
      <c r="L82" s="285">
        <v>100</v>
      </c>
      <c r="M82" s="286">
        <f t="shared" ref="M82" si="76">(K82*N82)-100</f>
        <v>2150</v>
      </c>
      <c r="N82" s="284">
        <v>300</v>
      </c>
      <c r="O82" s="276" t="s">
        <v>535</v>
      </c>
      <c r="P82" s="277">
        <v>44987</v>
      </c>
      <c r="Q82" s="1"/>
      <c r="R82" s="6" t="s">
        <v>799</v>
      </c>
      <c r="S82" s="1"/>
      <c r="T82" s="1"/>
      <c r="U82" s="1"/>
      <c r="V82" s="1"/>
      <c r="W82" s="1"/>
      <c r="X82" s="6"/>
      <c r="Y82" s="1"/>
      <c r="Z82" s="1"/>
      <c r="AA82" s="1"/>
      <c r="AB82" s="1"/>
      <c r="AC82" s="1"/>
      <c r="AD82" s="6"/>
      <c r="AE82" s="1"/>
      <c r="AF82" s="1"/>
      <c r="AG82" s="1"/>
      <c r="AH82" s="197"/>
      <c r="AI82" s="197"/>
      <c r="AJ82" s="203"/>
      <c r="AK82" s="197"/>
      <c r="AL82" s="197"/>
    </row>
    <row r="83" spans="1:38" s="198" customFormat="1" ht="15.6" customHeight="1">
      <c r="A83" s="403">
        <v>2</v>
      </c>
      <c r="B83" s="401">
        <v>44985</v>
      </c>
      <c r="C83" s="235"/>
      <c r="D83" s="235" t="s">
        <v>896</v>
      </c>
      <c r="E83" s="201" t="s">
        <v>537</v>
      </c>
      <c r="F83" s="201" t="s">
        <v>898</v>
      </c>
      <c r="G83" s="201"/>
      <c r="H83" s="202"/>
      <c r="I83" s="271"/>
      <c r="J83" s="405" t="s">
        <v>538</v>
      </c>
      <c r="K83" s="202"/>
      <c r="L83" s="218"/>
      <c r="M83" s="219"/>
      <c r="N83" s="202"/>
      <c r="O83" s="226"/>
      <c r="P83" s="199"/>
      <c r="Q83" s="1"/>
      <c r="R83" s="6" t="s">
        <v>536</v>
      </c>
      <c r="S83" s="1"/>
      <c r="T83" s="1"/>
      <c r="U83" s="1"/>
      <c r="V83" s="1"/>
      <c r="W83" s="1"/>
      <c r="X83" s="6"/>
      <c r="Y83" s="1"/>
      <c r="Z83" s="1"/>
      <c r="AA83" s="1"/>
      <c r="AB83" s="1"/>
      <c r="AC83" s="1"/>
      <c r="AD83" s="6"/>
      <c r="AE83" s="1"/>
      <c r="AF83" s="1"/>
      <c r="AG83" s="1"/>
      <c r="AH83" s="197"/>
      <c r="AI83" s="197"/>
      <c r="AJ83" s="203"/>
      <c r="AK83" s="197"/>
      <c r="AL83" s="197"/>
    </row>
    <row r="84" spans="1:38" s="198" customFormat="1" ht="15.6" customHeight="1">
      <c r="A84" s="404"/>
      <c r="B84" s="402"/>
      <c r="C84" s="235"/>
      <c r="D84" s="235" t="s">
        <v>897</v>
      </c>
      <c r="E84" s="201" t="s">
        <v>881</v>
      </c>
      <c r="F84" s="201" t="s">
        <v>899</v>
      </c>
      <c r="G84" s="201"/>
      <c r="H84" s="202"/>
      <c r="I84" s="271"/>
      <c r="J84" s="406"/>
      <c r="K84" s="202"/>
      <c r="L84" s="218"/>
      <c r="M84" s="219"/>
      <c r="N84" s="202"/>
      <c r="O84" s="226"/>
      <c r="P84" s="199"/>
      <c r="Q84" s="1"/>
      <c r="R84" s="6"/>
      <c r="S84" s="1"/>
      <c r="T84" s="1"/>
      <c r="U84" s="1"/>
      <c r="V84" s="1"/>
      <c r="W84" s="1"/>
      <c r="X84" s="6"/>
      <c r="Y84" s="1"/>
      <c r="Z84" s="1"/>
      <c r="AA84" s="1"/>
      <c r="AB84" s="1"/>
      <c r="AC84" s="1"/>
      <c r="AD84" s="6"/>
      <c r="AE84" s="1"/>
      <c r="AF84" s="1"/>
      <c r="AG84" s="1"/>
      <c r="AH84" s="197"/>
      <c r="AI84" s="197"/>
      <c r="AJ84" s="203"/>
      <c r="AK84" s="197"/>
      <c r="AL84" s="197"/>
    </row>
    <row r="85" spans="1:38" s="198" customFormat="1" ht="15.6" customHeight="1">
      <c r="A85" s="291">
        <v>3</v>
      </c>
      <c r="B85" s="277">
        <v>44985</v>
      </c>
      <c r="C85" s="288"/>
      <c r="D85" s="288" t="s">
        <v>900</v>
      </c>
      <c r="E85" s="278" t="s">
        <v>537</v>
      </c>
      <c r="F85" s="278">
        <v>22</v>
      </c>
      <c r="G85" s="278"/>
      <c r="H85" s="287">
        <v>28.5</v>
      </c>
      <c r="I85" s="292" t="s">
        <v>890</v>
      </c>
      <c r="J85" s="293" t="s">
        <v>911</v>
      </c>
      <c r="K85" s="284">
        <f t="shared" ref="K85" si="77">H85-F85</f>
        <v>6.5</v>
      </c>
      <c r="L85" s="285">
        <v>100</v>
      </c>
      <c r="M85" s="286">
        <f t="shared" ref="M85" si="78">(K85*N85)-100</f>
        <v>1525</v>
      </c>
      <c r="N85" s="284">
        <v>250</v>
      </c>
      <c r="O85" s="276" t="s">
        <v>535</v>
      </c>
      <c r="P85" s="277">
        <v>44986</v>
      </c>
      <c r="Q85" s="1"/>
      <c r="R85" s="6" t="s">
        <v>536</v>
      </c>
      <c r="S85" s="1"/>
      <c r="T85" s="1"/>
      <c r="U85" s="1"/>
      <c r="V85" s="1"/>
      <c r="W85" s="1"/>
      <c r="X85" s="6"/>
      <c r="Y85" s="1"/>
      <c r="Z85" s="1"/>
      <c r="AA85" s="1"/>
      <c r="AB85" s="1"/>
      <c r="AC85" s="1"/>
      <c r="AD85" s="6"/>
      <c r="AE85" s="1"/>
      <c r="AF85" s="1"/>
      <c r="AG85" s="1"/>
      <c r="AH85" s="197"/>
      <c r="AI85" s="197"/>
      <c r="AJ85" s="203"/>
      <c r="AK85" s="197"/>
      <c r="AL85" s="197"/>
    </row>
    <row r="86" spans="1:38" s="198" customFormat="1" ht="15.6" customHeight="1">
      <c r="A86" s="291">
        <v>4</v>
      </c>
      <c r="B86" s="277">
        <v>44986</v>
      </c>
      <c r="C86" s="288"/>
      <c r="D86" s="288" t="s">
        <v>900</v>
      </c>
      <c r="E86" s="278" t="s">
        <v>537</v>
      </c>
      <c r="F86" s="278">
        <v>20.5</v>
      </c>
      <c r="G86" s="278"/>
      <c r="H86" s="287">
        <v>27.5</v>
      </c>
      <c r="I86" s="292" t="s">
        <v>890</v>
      </c>
      <c r="J86" s="293" t="s">
        <v>913</v>
      </c>
      <c r="K86" s="284">
        <f t="shared" ref="K86" si="79">H86-F86</f>
        <v>7</v>
      </c>
      <c r="L86" s="285">
        <v>100</v>
      </c>
      <c r="M86" s="286">
        <f t="shared" ref="M86" si="80">(K86*N86)-100</f>
        <v>1650</v>
      </c>
      <c r="N86" s="284">
        <v>250</v>
      </c>
      <c r="O86" s="276" t="s">
        <v>535</v>
      </c>
      <c r="P86" s="277">
        <v>44987</v>
      </c>
      <c r="Q86" s="1"/>
      <c r="R86" s="6" t="s">
        <v>536</v>
      </c>
      <c r="S86" s="1"/>
      <c r="T86" s="1"/>
      <c r="U86" s="1"/>
      <c r="V86" s="1"/>
      <c r="W86" s="1"/>
      <c r="X86" s="6"/>
      <c r="Y86" s="1"/>
      <c r="Z86" s="1"/>
      <c r="AA86" s="1"/>
      <c r="AB86" s="1"/>
      <c r="AC86" s="1"/>
      <c r="AD86" s="6"/>
      <c r="AE86" s="1"/>
      <c r="AF86" s="1"/>
      <c r="AG86" s="1"/>
      <c r="AH86" s="197"/>
      <c r="AI86" s="197"/>
      <c r="AJ86" s="203"/>
      <c r="AK86" s="197"/>
      <c r="AL86" s="197"/>
    </row>
    <row r="87" spans="1:38" s="198" customFormat="1" ht="15.6" customHeight="1">
      <c r="A87" s="291">
        <v>5</v>
      </c>
      <c r="B87" s="277">
        <v>44986</v>
      </c>
      <c r="C87" s="288"/>
      <c r="D87" s="288" t="s">
        <v>906</v>
      </c>
      <c r="E87" s="278" t="s">
        <v>537</v>
      </c>
      <c r="F87" s="278">
        <v>71</v>
      </c>
      <c r="G87" s="278">
        <v>40</v>
      </c>
      <c r="H87" s="287">
        <v>91</v>
      </c>
      <c r="I87" s="292" t="s">
        <v>907</v>
      </c>
      <c r="J87" s="293" t="s">
        <v>878</v>
      </c>
      <c r="K87" s="284">
        <f t="shared" ref="K87" si="81">H87-F87</f>
        <v>20</v>
      </c>
      <c r="L87" s="285">
        <v>100</v>
      </c>
      <c r="M87" s="286">
        <f t="shared" ref="M87" si="82">(K87*N87)-100</f>
        <v>900</v>
      </c>
      <c r="N87" s="284">
        <v>50</v>
      </c>
      <c r="O87" s="276" t="s">
        <v>535</v>
      </c>
      <c r="P87" s="277">
        <v>44986</v>
      </c>
      <c r="Q87" s="1"/>
      <c r="R87" s="6" t="s">
        <v>536</v>
      </c>
      <c r="S87" s="1"/>
      <c r="T87" s="1"/>
      <c r="U87" s="1"/>
      <c r="V87" s="1"/>
      <c r="W87" s="1"/>
      <c r="X87" s="6"/>
      <c r="Y87" s="1"/>
      <c r="Z87" s="1"/>
      <c r="AA87" s="1"/>
      <c r="AB87" s="1"/>
      <c r="AC87" s="1"/>
      <c r="AD87" s="6"/>
      <c r="AE87" s="1"/>
      <c r="AF87" s="1"/>
      <c r="AG87" s="1"/>
      <c r="AH87" s="197"/>
      <c r="AI87" s="197"/>
      <c r="AJ87" s="203"/>
      <c r="AK87" s="197"/>
      <c r="AL87" s="197"/>
    </row>
    <row r="88" spans="1:38" s="198" customFormat="1" ht="15.6" customHeight="1">
      <c r="A88" s="312">
        <v>6</v>
      </c>
      <c r="B88" s="311">
        <v>44987</v>
      </c>
      <c r="C88" s="304"/>
      <c r="D88" s="304" t="s">
        <v>906</v>
      </c>
      <c r="E88" s="302" t="s">
        <v>537</v>
      </c>
      <c r="F88" s="302">
        <v>19</v>
      </c>
      <c r="G88" s="302">
        <v>0</v>
      </c>
      <c r="H88" s="305">
        <v>0</v>
      </c>
      <c r="I88" s="313" t="s">
        <v>890</v>
      </c>
      <c r="J88" s="306" t="s">
        <v>917</v>
      </c>
      <c r="K88" s="307">
        <f t="shared" ref="K88:K89" si="83">H88-F88</f>
        <v>-19</v>
      </c>
      <c r="L88" s="308">
        <v>100</v>
      </c>
      <c r="M88" s="309">
        <f t="shared" ref="M88:M90" si="84">(K88*N88)-100</f>
        <v>-1050</v>
      </c>
      <c r="N88" s="307">
        <v>50</v>
      </c>
      <c r="O88" s="310" t="s">
        <v>547</v>
      </c>
      <c r="P88" s="311">
        <v>44987</v>
      </c>
      <c r="Q88" s="1"/>
      <c r="R88" s="6" t="s">
        <v>799</v>
      </c>
      <c r="S88" s="1"/>
      <c r="T88" s="1"/>
      <c r="U88" s="1"/>
      <c r="V88" s="1"/>
      <c r="W88" s="1"/>
      <c r="X88" s="6"/>
      <c r="Y88" s="1"/>
      <c r="Z88" s="1"/>
      <c r="AA88" s="1"/>
      <c r="AB88" s="1"/>
      <c r="AC88" s="1"/>
      <c r="AD88" s="6"/>
      <c r="AE88" s="1"/>
      <c r="AF88" s="1"/>
      <c r="AG88" s="1"/>
      <c r="AH88" s="197"/>
      <c r="AI88" s="197"/>
      <c r="AJ88" s="203"/>
      <c r="AK88" s="197"/>
      <c r="AL88" s="197"/>
    </row>
    <row r="89" spans="1:38" s="198" customFormat="1" ht="15.6" customHeight="1">
      <c r="A89" s="291">
        <v>7</v>
      </c>
      <c r="B89" s="277">
        <v>44987</v>
      </c>
      <c r="C89" s="288"/>
      <c r="D89" s="288" t="s">
        <v>918</v>
      </c>
      <c r="E89" s="278" t="s">
        <v>537</v>
      </c>
      <c r="F89" s="278">
        <v>65</v>
      </c>
      <c r="G89" s="278">
        <v>0</v>
      </c>
      <c r="H89" s="287">
        <v>95</v>
      </c>
      <c r="I89" s="292" t="s">
        <v>919</v>
      </c>
      <c r="J89" s="293" t="s">
        <v>550</v>
      </c>
      <c r="K89" s="284">
        <f t="shared" si="83"/>
        <v>30</v>
      </c>
      <c r="L89" s="285">
        <v>100</v>
      </c>
      <c r="M89" s="286">
        <f t="shared" si="84"/>
        <v>650</v>
      </c>
      <c r="N89" s="284">
        <v>25</v>
      </c>
      <c r="O89" s="276" t="s">
        <v>535</v>
      </c>
      <c r="P89" s="277">
        <v>44987</v>
      </c>
      <c r="Q89" s="1"/>
      <c r="R89" s="6" t="s">
        <v>536</v>
      </c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197"/>
      <c r="AI89" s="197"/>
      <c r="AJ89" s="203"/>
      <c r="AK89" s="197"/>
      <c r="AL89" s="197"/>
    </row>
    <row r="90" spans="1:38" s="198" customFormat="1" ht="15.6" customHeight="1">
      <c r="A90" s="291">
        <v>8</v>
      </c>
      <c r="B90" s="277">
        <v>44988</v>
      </c>
      <c r="C90" s="288"/>
      <c r="D90" s="288" t="s">
        <v>927</v>
      </c>
      <c r="E90" s="278" t="s">
        <v>881</v>
      </c>
      <c r="F90" s="278">
        <v>43</v>
      </c>
      <c r="G90" s="278">
        <v>64</v>
      </c>
      <c r="H90" s="287">
        <v>27</v>
      </c>
      <c r="I90" s="292" t="s">
        <v>931</v>
      </c>
      <c r="J90" s="293" t="s">
        <v>954</v>
      </c>
      <c r="K90" s="284">
        <f>F90-H90</f>
        <v>16</v>
      </c>
      <c r="L90" s="285">
        <v>100</v>
      </c>
      <c r="M90" s="286">
        <f t="shared" si="84"/>
        <v>4700</v>
      </c>
      <c r="N90" s="284">
        <v>300</v>
      </c>
      <c r="O90" s="276" t="s">
        <v>535</v>
      </c>
      <c r="P90" s="277">
        <v>44995</v>
      </c>
      <c r="Q90" s="1"/>
      <c r="R90" s="6" t="s">
        <v>536</v>
      </c>
      <c r="S90" s="1"/>
      <c r="T90" s="1"/>
      <c r="U90" s="1"/>
      <c r="V90" s="1"/>
      <c r="W90" s="1"/>
      <c r="X90" s="6"/>
      <c r="Y90" s="1"/>
      <c r="Z90" s="1"/>
      <c r="AA90" s="1"/>
      <c r="AB90" s="1"/>
      <c r="AC90" s="1"/>
      <c r="AD90" s="6"/>
      <c r="AE90" s="1"/>
      <c r="AF90" s="1"/>
      <c r="AG90" s="1"/>
      <c r="AH90" s="197"/>
      <c r="AI90" s="197"/>
      <c r="AJ90" s="203"/>
      <c r="AK90" s="197"/>
      <c r="AL90" s="197"/>
    </row>
    <row r="91" spans="1:38" s="198" customFormat="1" ht="15.6" customHeight="1">
      <c r="A91" s="291">
        <v>9</v>
      </c>
      <c r="B91" s="277">
        <v>44991</v>
      </c>
      <c r="C91" s="288"/>
      <c r="D91" s="288" t="s">
        <v>930</v>
      </c>
      <c r="E91" s="278" t="s">
        <v>881</v>
      </c>
      <c r="F91" s="278">
        <v>97.5</v>
      </c>
      <c r="G91" s="278">
        <v>140</v>
      </c>
      <c r="H91" s="287">
        <v>67.5</v>
      </c>
      <c r="I91" s="292" t="s">
        <v>932</v>
      </c>
      <c r="J91" s="293" t="s">
        <v>550</v>
      </c>
      <c r="K91" s="284">
        <f>F91-H91</f>
        <v>30</v>
      </c>
      <c r="L91" s="285">
        <v>100</v>
      </c>
      <c r="M91" s="286">
        <f t="shared" ref="M91" si="85">(K91*N91)-100</f>
        <v>1400</v>
      </c>
      <c r="N91" s="284">
        <v>50</v>
      </c>
      <c r="O91" s="276" t="s">
        <v>535</v>
      </c>
      <c r="P91" s="277">
        <v>44993</v>
      </c>
      <c r="Q91" s="1"/>
      <c r="R91" s="6" t="s">
        <v>536</v>
      </c>
      <c r="S91" s="1"/>
      <c r="T91" s="1"/>
      <c r="U91" s="1"/>
      <c r="V91" s="1"/>
      <c r="W91" s="1"/>
      <c r="X91" s="6"/>
      <c r="Y91" s="1"/>
      <c r="Z91" s="1"/>
      <c r="AA91" s="1"/>
      <c r="AB91" s="1"/>
      <c r="AC91" s="1"/>
      <c r="AD91" s="6"/>
      <c r="AE91" s="1"/>
      <c r="AF91" s="1"/>
      <c r="AG91" s="1"/>
      <c r="AH91" s="197"/>
      <c r="AI91" s="197"/>
      <c r="AJ91" s="203"/>
      <c r="AK91" s="197"/>
      <c r="AL91" s="197"/>
    </row>
    <row r="92" spans="1:38" s="198" customFormat="1" ht="15.6" customHeight="1">
      <c r="A92" s="291">
        <v>10</v>
      </c>
      <c r="B92" s="277">
        <v>44991</v>
      </c>
      <c r="C92" s="288"/>
      <c r="D92" s="288" t="s">
        <v>933</v>
      </c>
      <c r="E92" s="278" t="s">
        <v>537</v>
      </c>
      <c r="F92" s="278">
        <v>57</v>
      </c>
      <c r="G92" s="278">
        <v>18</v>
      </c>
      <c r="H92" s="287">
        <v>80</v>
      </c>
      <c r="I92" s="292" t="s">
        <v>934</v>
      </c>
      <c r="J92" s="293" t="s">
        <v>937</v>
      </c>
      <c r="K92" s="284">
        <f t="shared" ref="K92" si="86">H92-F92</f>
        <v>23</v>
      </c>
      <c r="L92" s="285">
        <v>100</v>
      </c>
      <c r="M92" s="286">
        <f t="shared" ref="M92" si="87">(K92*N92)-100</f>
        <v>1050</v>
      </c>
      <c r="N92" s="284">
        <v>50</v>
      </c>
      <c r="O92" s="276" t="s">
        <v>535</v>
      </c>
      <c r="P92" s="277">
        <v>44991</v>
      </c>
      <c r="Q92" s="1"/>
      <c r="R92" s="6" t="s">
        <v>799</v>
      </c>
      <c r="S92" s="1"/>
      <c r="T92" s="1"/>
      <c r="U92" s="1"/>
      <c r="V92" s="1"/>
      <c r="W92" s="1"/>
      <c r="X92" s="6"/>
      <c r="Y92" s="1"/>
      <c r="Z92" s="1"/>
      <c r="AA92" s="1"/>
      <c r="AB92" s="1"/>
      <c r="AC92" s="1"/>
      <c r="AD92" s="6"/>
      <c r="AE92" s="1"/>
      <c r="AF92" s="1"/>
      <c r="AG92" s="1"/>
      <c r="AH92" s="197"/>
      <c r="AI92" s="197"/>
      <c r="AJ92" s="203"/>
      <c r="AK92" s="197"/>
      <c r="AL92" s="197"/>
    </row>
    <row r="93" spans="1:38" s="198" customFormat="1" ht="15.6" customHeight="1">
      <c r="A93" s="312">
        <v>11</v>
      </c>
      <c r="B93" s="311">
        <v>44993</v>
      </c>
      <c r="C93" s="304"/>
      <c r="D93" s="304" t="s">
        <v>938</v>
      </c>
      <c r="E93" s="302" t="s">
        <v>537</v>
      </c>
      <c r="F93" s="302">
        <v>10.5</v>
      </c>
      <c r="G93" s="302">
        <v>7</v>
      </c>
      <c r="H93" s="305">
        <v>6</v>
      </c>
      <c r="I93" s="313" t="s">
        <v>939</v>
      </c>
      <c r="J93" s="306" t="s">
        <v>977</v>
      </c>
      <c r="K93" s="307">
        <f t="shared" ref="K93" si="88">H93-F93</f>
        <v>-4.5</v>
      </c>
      <c r="L93" s="308">
        <v>100</v>
      </c>
      <c r="M93" s="309">
        <f t="shared" ref="M93" si="89">(K93*N93)-100</f>
        <v>-6287.5</v>
      </c>
      <c r="N93" s="307">
        <v>1375</v>
      </c>
      <c r="O93" s="310" t="s">
        <v>547</v>
      </c>
      <c r="P93" s="311">
        <v>44995</v>
      </c>
      <c r="Q93" s="197"/>
      <c r="R93" s="203" t="s">
        <v>536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291">
        <v>12</v>
      </c>
      <c r="B94" s="277">
        <v>44993</v>
      </c>
      <c r="C94" s="288"/>
      <c r="D94" s="288" t="s">
        <v>940</v>
      </c>
      <c r="E94" s="278" t="s">
        <v>537</v>
      </c>
      <c r="F94" s="278">
        <v>29</v>
      </c>
      <c r="G94" s="278">
        <v>13</v>
      </c>
      <c r="H94" s="287">
        <v>37.5</v>
      </c>
      <c r="I94" s="292" t="s">
        <v>941</v>
      </c>
      <c r="J94" s="293" t="s">
        <v>929</v>
      </c>
      <c r="K94" s="284">
        <f t="shared" ref="K94" si="90">H94-F94</f>
        <v>8.5</v>
      </c>
      <c r="L94" s="285">
        <v>100</v>
      </c>
      <c r="M94" s="286">
        <f t="shared" ref="M94:M97" si="91">(K94*N94)-100</f>
        <v>2237.5</v>
      </c>
      <c r="N94" s="284">
        <v>275</v>
      </c>
      <c r="O94" s="276" t="s">
        <v>535</v>
      </c>
      <c r="P94" s="277">
        <v>44993</v>
      </c>
      <c r="Q94" s="197"/>
      <c r="R94" s="203" t="s">
        <v>536</v>
      </c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291">
        <v>13</v>
      </c>
      <c r="B95" s="277">
        <v>44993</v>
      </c>
      <c r="C95" s="288"/>
      <c r="D95" s="288" t="s">
        <v>930</v>
      </c>
      <c r="E95" s="278" t="s">
        <v>881</v>
      </c>
      <c r="F95" s="278">
        <v>94</v>
      </c>
      <c r="G95" s="278">
        <v>140</v>
      </c>
      <c r="H95" s="287">
        <v>73</v>
      </c>
      <c r="I95" s="322">
        <v>1</v>
      </c>
      <c r="J95" s="293" t="s">
        <v>548</v>
      </c>
      <c r="K95" s="284">
        <f>F95-H95</f>
        <v>21</v>
      </c>
      <c r="L95" s="285">
        <v>100</v>
      </c>
      <c r="M95" s="286">
        <f t="shared" si="91"/>
        <v>950</v>
      </c>
      <c r="N95" s="284">
        <v>50</v>
      </c>
      <c r="O95" s="276" t="s">
        <v>535</v>
      </c>
      <c r="P95" s="277">
        <v>44994</v>
      </c>
      <c r="Q95" s="197"/>
      <c r="R95" s="203" t="s">
        <v>536</v>
      </c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291">
        <v>14</v>
      </c>
      <c r="B96" s="277">
        <v>44994</v>
      </c>
      <c r="C96" s="288"/>
      <c r="D96" s="288" t="s">
        <v>942</v>
      </c>
      <c r="E96" s="278" t="s">
        <v>537</v>
      </c>
      <c r="F96" s="278">
        <v>65</v>
      </c>
      <c r="G96" s="278"/>
      <c r="H96" s="287">
        <v>125</v>
      </c>
      <c r="I96" s="322" t="s">
        <v>919</v>
      </c>
      <c r="J96" s="293" t="s">
        <v>743</v>
      </c>
      <c r="K96" s="284">
        <f t="shared" ref="K96:K97" si="92">H96-F96</f>
        <v>60</v>
      </c>
      <c r="L96" s="285">
        <v>100</v>
      </c>
      <c r="M96" s="286">
        <f t="shared" si="91"/>
        <v>1400</v>
      </c>
      <c r="N96" s="284">
        <v>25</v>
      </c>
      <c r="O96" s="276" t="s">
        <v>535</v>
      </c>
      <c r="P96" s="277">
        <v>44994</v>
      </c>
      <c r="Q96" s="197"/>
      <c r="R96" s="203" t="s">
        <v>799</v>
      </c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312">
        <v>15</v>
      </c>
      <c r="B97" s="311">
        <v>44994</v>
      </c>
      <c r="C97" s="304"/>
      <c r="D97" s="304" t="s">
        <v>943</v>
      </c>
      <c r="E97" s="302" t="s">
        <v>537</v>
      </c>
      <c r="F97" s="302">
        <v>50</v>
      </c>
      <c r="G97" s="302">
        <v>30</v>
      </c>
      <c r="H97" s="305">
        <v>30</v>
      </c>
      <c r="I97" s="323" t="s">
        <v>944</v>
      </c>
      <c r="J97" s="306" t="s">
        <v>955</v>
      </c>
      <c r="K97" s="307">
        <f t="shared" si="92"/>
        <v>-20</v>
      </c>
      <c r="L97" s="308">
        <v>100</v>
      </c>
      <c r="M97" s="309">
        <f t="shared" si="91"/>
        <v>-5100</v>
      </c>
      <c r="N97" s="307">
        <v>250</v>
      </c>
      <c r="O97" s="310" t="s">
        <v>547</v>
      </c>
      <c r="P97" s="311">
        <v>44995</v>
      </c>
      <c r="Q97" s="197"/>
      <c r="R97" s="203" t="s">
        <v>536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291">
        <v>16</v>
      </c>
      <c r="B98" s="277">
        <v>44994</v>
      </c>
      <c r="C98" s="288"/>
      <c r="D98" s="288" t="s">
        <v>945</v>
      </c>
      <c r="E98" s="278" t="s">
        <v>537</v>
      </c>
      <c r="F98" s="278">
        <v>45</v>
      </c>
      <c r="G98" s="278">
        <v>9</v>
      </c>
      <c r="H98" s="287">
        <v>67</v>
      </c>
      <c r="I98" s="322" t="s">
        <v>946</v>
      </c>
      <c r="J98" s="293" t="s">
        <v>947</v>
      </c>
      <c r="K98" s="284">
        <f t="shared" ref="K98:K99" si="93">H98-F98</f>
        <v>22</v>
      </c>
      <c r="L98" s="285">
        <v>100</v>
      </c>
      <c r="M98" s="286">
        <f t="shared" ref="M98:M99" si="94">(K98*N98)-100</f>
        <v>1000</v>
      </c>
      <c r="N98" s="284">
        <v>50</v>
      </c>
      <c r="O98" s="276" t="s">
        <v>535</v>
      </c>
      <c r="P98" s="277">
        <v>44994</v>
      </c>
      <c r="Q98" s="197"/>
      <c r="R98" s="203" t="s">
        <v>536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312">
        <v>17</v>
      </c>
      <c r="B99" s="311">
        <v>44994</v>
      </c>
      <c r="C99" s="304"/>
      <c r="D99" s="304" t="s">
        <v>948</v>
      </c>
      <c r="E99" s="302" t="s">
        <v>537</v>
      </c>
      <c r="F99" s="302">
        <v>27.5</v>
      </c>
      <c r="G99" s="302">
        <v>13</v>
      </c>
      <c r="H99" s="305">
        <v>13</v>
      </c>
      <c r="I99" s="323" t="s">
        <v>949</v>
      </c>
      <c r="J99" s="306" t="s">
        <v>1033</v>
      </c>
      <c r="K99" s="307">
        <f t="shared" si="93"/>
        <v>-14.5</v>
      </c>
      <c r="L99" s="308">
        <v>100</v>
      </c>
      <c r="M99" s="309">
        <f t="shared" si="94"/>
        <v>-4087.5</v>
      </c>
      <c r="N99" s="307">
        <v>275</v>
      </c>
      <c r="O99" s="310" t="s">
        <v>547</v>
      </c>
      <c r="P99" s="311">
        <v>45005</v>
      </c>
      <c r="Q99" s="197"/>
      <c r="R99" s="203" t="s">
        <v>536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312">
        <v>18</v>
      </c>
      <c r="B100" s="311">
        <v>44994</v>
      </c>
      <c r="C100" s="304"/>
      <c r="D100" s="304" t="s">
        <v>950</v>
      </c>
      <c r="E100" s="302" t="s">
        <v>537</v>
      </c>
      <c r="F100" s="302">
        <v>45</v>
      </c>
      <c r="G100" s="302">
        <v>0</v>
      </c>
      <c r="H100" s="305">
        <v>0</v>
      </c>
      <c r="I100" s="323" t="s">
        <v>951</v>
      </c>
      <c r="J100" s="306" t="s">
        <v>953</v>
      </c>
      <c r="K100" s="307">
        <f t="shared" ref="K100:K101" si="95">H100-F100</f>
        <v>-45</v>
      </c>
      <c r="L100" s="308">
        <v>100</v>
      </c>
      <c r="M100" s="309">
        <f t="shared" ref="M100:M101" si="96">(K100*N100)-100</f>
        <v>-1225</v>
      </c>
      <c r="N100" s="307">
        <v>25</v>
      </c>
      <c r="O100" s="310" t="s">
        <v>547</v>
      </c>
      <c r="P100" s="311">
        <v>44994</v>
      </c>
      <c r="Q100" s="197"/>
      <c r="R100" s="203" t="s">
        <v>799</v>
      </c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291">
        <v>19</v>
      </c>
      <c r="B101" s="277">
        <v>44995</v>
      </c>
      <c r="C101" s="288"/>
      <c r="D101" s="288" t="s">
        <v>956</v>
      </c>
      <c r="E101" s="278" t="s">
        <v>537</v>
      </c>
      <c r="F101" s="278">
        <v>62.5</v>
      </c>
      <c r="G101" s="278">
        <v>28</v>
      </c>
      <c r="H101" s="287">
        <v>64</v>
      </c>
      <c r="I101" s="322" t="s">
        <v>946</v>
      </c>
      <c r="J101" s="293" t="s">
        <v>957</v>
      </c>
      <c r="K101" s="284">
        <f t="shared" si="95"/>
        <v>1.5</v>
      </c>
      <c r="L101" s="285">
        <v>100</v>
      </c>
      <c r="M101" s="286">
        <f t="shared" si="96"/>
        <v>-25</v>
      </c>
      <c r="N101" s="284">
        <v>50</v>
      </c>
      <c r="O101" s="276" t="s">
        <v>656</v>
      </c>
      <c r="P101" s="277">
        <v>44995</v>
      </c>
      <c r="Q101" s="197"/>
      <c r="R101" s="203" t="s">
        <v>536</v>
      </c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291">
        <v>20</v>
      </c>
      <c r="B102" s="277">
        <v>44995</v>
      </c>
      <c r="C102" s="288"/>
      <c r="D102" s="288" t="s">
        <v>894</v>
      </c>
      <c r="E102" s="278" t="s">
        <v>537</v>
      </c>
      <c r="F102" s="278">
        <v>39</v>
      </c>
      <c r="G102" s="278">
        <v>21</v>
      </c>
      <c r="H102" s="287">
        <v>48.5</v>
      </c>
      <c r="I102" s="322" t="s">
        <v>958</v>
      </c>
      <c r="J102" s="293" t="s">
        <v>966</v>
      </c>
      <c r="K102" s="284">
        <f t="shared" ref="K102" si="97">H102-F102</f>
        <v>9.5</v>
      </c>
      <c r="L102" s="285">
        <v>100</v>
      </c>
      <c r="M102" s="286">
        <f t="shared" ref="M102" si="98">(K102*N102)-100</f>
        <v>2750</v>
      </c>
      <c r="N102" s="284">
        <v>300</v>
      </c>
      <c r="O102" s="276" t="s">
        <v>535</v>
      </c>
      <c r="P102" s="277">
        <v>44998</v>
      </c>
      <c r="Q102" s="197"/>
      <c r="R102" s="203" t="s">
        <v>536</v>
      </c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291">
        <v>21</v>
      </c>
      <c r="B103" s="277">
        <v>44995</v>
      </c>
      <c r="C103" s="288"/>
      <c r="D103" s="288" t="s">
        <v>959</v>
      </c>
      <c r="E103" s="278" t="s">
        <v>537</v>
      </c>
      <c r="F103" s="278">
        <v>138</v>
      </c>
      <c r="G103" s="278">
        <v>90</v>
      </c>
      <c r="H103" s="287">
        <v>163.5</v>
      </c>
      <c r="I103" s="322" t="s">
        <v>960</v>
      </c>
      <c r="J103" s="293" t="s">
        <v>961</v>
      </c>
      <c r="K103" s="284">
        <f t="shared" ref="K103" si="99">H103-F103</f>
        <v>25.5</v>
      </c>
      <c r="L103" s="285">
        <v>100</v>
      </c>
      <c r="M103" s="286">
        <f t="shared" ref="M103" si="100">(K103*N103)-100</f>
        <v>2450</v>
      </c>
      <c r="N103" s="284">
        <v>100</v>
      </c>
      <c r="O103" s="276" t="s">
        <v>535</v>
      </c>
      <c r="P103" s="277">
        <v>44995</v>
      </c>
      <c r="Q103" s="197"/>
      <c r="R103" s="203" t="s">
        <v>799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291">
        <v>22</v>
      </c>
      <c r="B104" s="277">
        <v>44995</v>
      </c>
      <c r="C104" s="288"/>
      <c r="D104" s="288" t="s">
        <v>959</v>
      </c>
      <c r="E104" s="278" t="s">
        <v>537</v>
      </c>
      <c r="F104" s="278">
        <v>131</v>
      </c>
      <c r="G104" s="278">
        <v>80</v>
      </c>
      <c r="H104" s="287">
        <v>154</v>
      </c>
      <c r="I104" s="322" t="s">
        <v>962</v>
      </c>
      <c r="J104" s="293" t="s">
        <v>937</v>
      </c>
      <c r="K104" s="284">
        <f t="shared" ref="K104" si="101">H104-F104</f>
        <v>23</v>
      </c>
      <c r="L104" s="285">
        <v>100</v>
      </c>
      <c r="M104" s="286">
        <f t="shared" ref="M104" si="102">(K104*N104)-100</f>
        <v>2200</v>
      </c>
      <c r="N104" s="284">
        <v>100</v>
      </c>
      <c r="O104" s="276" t="s">
        <v>535</v>
      </c>
      <c r="P104" s="277">
        <v>44995</v>
      </c>
      <c r="Q104" s="197"/>
      <c r="R104" s="203" t="s">
        <v>799</v>
      </c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291">
        <v>23</v>
      </c>
      <c r="B105" s="277">
        <v>44998</v>
      </c>
      <c r="C105" s="288"/>
      <c r="D105" s="288" t="s">
        <v>969</v>
      </c>
      <c r="E105" s="278" t="s">
        <v>537</v>
      </c>
      <c r="F105" s="278">
        <v>32</v>
      </c>
      <c r="G105" s="278">
        <v>14</v>
      </c>
      <c r="H105" s="287">
        <v>52</v>
      </c>
      <c r="I105" s="322" t="s">
        <v>970</v>
      </c>
      <c r="J105" s="293" t="s">
        <v>937</v>
      </c>
      <c r="K105" s="284">
        <f t="shared" ref="K105" si="103">H105-F105</f>
        <v>20</v>
      </c>
      <c r="L105" s="285">
        <v>100</v>
      </c>
      <c r="M105" s="286">
        <f t="shared" ref="M105:M108" si="104">(K105*N105)-100</f>
        <v>4900</v>
      </c>
      <c r="N105" s="284">
        <v>250</v>
      </c>
      <c r="O105" s="276" t="s">
        <v>535</v>
      </c>
      <c r="P105" s="277">
        <v>44998</v>
      </c>
      <c r="Q105" s="197"/>
      <c r="R105" s="203" t="s">
        <v>799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291">
        <v>24</v>
      </c>
      <c r="B106" s="277">
        <v>44998</v>
      </c>
      <c r="C106" s="288"/>
      <c r="D106" s="288" t="s">
        <v>971</v>
      </c>
      <c r="E106" s="278" t="s">
        <v>881</v>
      </c>
      <c r="F106" s="278">
        <v>16</v>
      </c>
      <c r="G106" s="278">
        <v>25</v>
      </c>
      <c r="H106" s="287">
        <v>10</v>
      </c>
      <c r="I106" s="322">
        <v>1</v>
      </c>
      <c r="J106" s="293" t="s">
        <v>972</v>
      </c>
      <c r="K106" s="284">
        <f>F106-H106</f>
        <v>6</v>
      </c>
      <c r="L106" s="285">
        <v>100</v>
      </c>
      <c r="M106" s="286">
        <f t="shared" si="104"/>
        <v>3500</v>
      </c>
      <c r="N106" s="284">
        <v>600</v>
      </c>
      <c r="O106" s="276" t="s">
        <v>535</v>
      </c>
      <c r="P106" s="277">
        <v>44998</v>
      </c>
      <c r="Q106" s="197"/>
      <c r="R106" s="203" t="s">
        <v>536</v>
      </c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291">
        <v>25</v>
      </c>
      <c r="B107" s="277">
        <v>44998</v>
      </c>
      <c r="C107" s="288"/>
      <c r="D107" s="288" t="s">
        <v>894</v>
      </c>
      <c r="E107" s="278" t="s">
        <v>537</v>
      </c>
      <c r="F107" s="278">
        <v>41</v>
      </c>
      <c r="G107" s="278">
        <v>23</v>
      </c>
      <c r="H107" s="287">
        <v>48.5</v>
      </c>
      <c r="I107" s="292" t="s">
        <v>958</v>
      </c>
      <c r="J107" s="293" t="s">
        <v>916</v>
      </c>
      <c r="K107" s="284">
        <f t="shared" ref="K107:K108" si="105">H107-F107</f>
        <v>7.5</v>
      </c>
      <c r="L107" s="285">
        <v>100</v>
      </c>
      <c r="M107" s="286">
        <f t="shared" si="104"/>
        <v>2150</v>
      </c>
      <c r="N107" s="284">
        <v>300</v>
      </c>
      <c r="O107" s="276" t="s">
        <v>535</v>
      </c>
      <c r="P107" s="277">
        <v>44999</v>
      </c>
      <c r="Q107" s="197"/>
      <c r="R107" s="203" t="s">
        <v>799</v>
      </c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312">
        <v>26</v>
      </c>
      <c r="B108" s="311">
        <v>44998</v>
      </c>
      <c r="C108" s="304"/>
      <c r="D108" s="304" t="s">
        <v>956</v>
      </c>
      <c r="E108" s="302" t="s">
        <v>537</v>
      </c>
      <c r="F108" s="302">
        <v>38</v>
      </c>
      <c r="G108" s="302">
        <v>8</v>
      </c>
      <c r="H108" s="305">
        <v>9.5</v>
      </c>
      <c r="I108" s="313" t="s">
        <v>951</v>
      </c>
      <c r="J108" s="306" t="s">
        <v>979</v>
      </c>
      <c r="K108" s="307">
        <f t="shared" si="105"/>
        <v>-28.5</v>
      </c>
      <c r="L108" s="308">
        <v>100</v>
      </c>
      <c r="M108" s="309">
        <f t="shared" si="104"/>
        <v>-2950</v>
      </c>
      <c r="N108" s="307">
        <v>100</v>
      </c>
      <c r="O108" s="310" t="s">
        <v>547</v>
      </c>
      <c r="P108" s="311">
        <v>44999</v>
      </c>
      <c r="Q108" s="197"/>
      <c r="R108" s="203" t="s">
        <v>536</v>
      </c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312">
        <v>27</v>
      </c>
      <c r="B109" s="311">
        <v>44998</v>
      </c>
      <c r="C109" s="304"/>
      <c r="D109" s="304" t="s">
        <v>973</v>
      </c>
      <c r="E109" s="302" t="s">
        <v>537</v>
      </c>
      <c r="F109" s="302">
        <v>128</v>
      </c>
      <c r="G109" s="302">
        <v>90</v>
      </c>
      <c r="H109" s="305">
        <v>90</v>
      </c>
      <c r="I109" s="313" t="s">
        <v>962</v>
      </c>
      <c r="J109" s="306" t="s">
        <v>978</v>
      </c>
      <c r="K109" s="307">
        <f t="shared" ref="K109" si="106">H109-F109</f>
        <v>-38</v>
      </c>
      <c r="L109" s="308">
        <v>100</v>
      </c>
      <c r="M109" s="309">
        <f t="shared" ref="M109" si="107">(K109*N109)-100</f>
        <v>-3900</v>
      </c>
      <c r="N109" s="307">
        <v>100</v>
      </c>
      <c r="O109" s="310" t="s">
        <v>547</v>
      </c>
      <c r="P109" s="311">
        <v>44999</v>
      </c>
      <c r="Q109" s="197"/>
      <c r="R109" s="203" t="s">
        <v>799</v>
      </c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s="198" customFormat="1" ht="15.6" customHeight="1">
      <c r="A110" s="312">
        <v>28</v>
      </c>
      <c r="B110" s="311">
        <v>44998</v>
      </c>
      <c r="C110" s="304"/>
      <c r="D110" s="304" t="s">
        <v>974</v>
      </c>
      <c r="E110" s="302" t="s">
        <v>537</v>
      </c>
      <c r="F110" s="302">
        <v>250</v>
      </c>
      <c r="G110" s="302">
        <v>130</v>
      </c>
      <c r="H110" s="305">
        <v>130</v>
      </c>
      <c r="I110" s="313" t="s">
        <v>975</v>
      </c>
      <c r="J110" s="306" t="s">
        <v>976</v>
      </c>
      <c r="K110" s="307">
        <f t="shared" ref="K110:K111" si="108">H110-F110</f>
        <v>-120</v>
      </c>
      <c r="L110" s="308">
        <v>100</v>
      </c>
      <c r="M110" s="309">
        <f t="shared" ref="M110:M111" si="109">(K110*N110)-100</f>
        <v>-3100</v>
      </c>
      <c r="N110" s="307">
        <v>25</v>
      </c>
      <c r="O110" s="310" t="s">
        <v>547</v>
      </c>
      <c r="P110" s="311">
        <v>44998</v>
      </c>
      <c r="Q110" s="197"/>
      <c r="R110" s="203" t="s">
        <v>536</v>
      </c>
      <c r="S110" s="197"/>
      <c r="T110" s="197"/>
      <c r="U110" s="197"/>
      <c r="V110" s="197"/>
      <c r="W110" s="197"/>
      <c r="X110" s="203"/>
      <c r="Y110" s="197"/>
      <c r="Z110" s="197"/>
      <c r="AA110" s="197"/>
      <c r="AB110" s="197"/>
      <c r="AC110" s="197"/>
      <c r="AD110" s="203"/>
      <c r="AE110" s="197"/>
      <c r="AF110" s="197"/>
      <c r="AG110" s="197"/>
      <c r="AH110" s="197"/>
      <c r="AI110" s="197"/>
      <c r="AJ110" s="203"/>
      <c r="AK110" s="197"/>
      <c r="AL110" s="197"/>
    </row>
    <row r="111" spans="1:38" s="198" customFormat="1" ht="15.6" customHeight="1">
      <c r="A111" s="291">
        <v>29</v>
      </c>
      <c r="B111" s="277">
        <v>44999</v>
      </c>
      <c r="C111" s="288"/>
      <c r="D111" s="342" t="s">
        <v>894</v>
      </c>
      <c r="E111" s="291" t="s">
        <v>537</v>
      </c>
      <c r="F111" s="291">
        <v>39</v>
      </c>
      <c r="G111" s="291">
        <v>21</v>
      </c>
      <c r="H111" s="343">
        <v>49</v>
      </c>
      <c r="I111" s="343" t="s">
        <v>958</v>
      </c>
      <c r="J111" s="293" t="s">
        <v>1002</v>
      </c>
      <c r="K111" s="284">
        <f t="shared" si="108"/>
        <v>10</v>
      </c>
      <c r="L111" s="285">
        <v>100</v>
      </c>
      <c r="M111" s="286">
        <f t="shared" si="109"/>
        <v>2900</v>
      </c>
      <c r="N111" s="284">
        <v>300</v>
      </c>
      <c r="O111" s="276" t="s">
        <v>535</v>
      </c>
      <c r="P111" s="277">
        <v>45000</v>
      </c>
      <c r="Q111" s="197"/>
      <c r="R111" s="203" t="s">
        <v>799</v>
      </c>
      <c r="S111" s="197"/>
      <c r="T111" s="197"/>
      <c r="U111" s="197"/>
      <c r="V111" s="197"/>
      <c r="W111" s="197"/>
      <c r="X111" s="203"/>
      <c r="Y111" s="197"/>
      <c r="Z111" s="197"/>
      <c r="AA111" s="197"/>
      <c r="AB111" s="197"/>
      <c r="AC111" s="197"/>
      <c r="AD111" s="203"/>
      <c r="AE111" s="197"/>
      <c r="AF111" s="197"/>
      <c r="AG111" s="197"/>
      <c r="AH111" s="197"/>
      <c r="AI111" s="197"/>
      <c r="AJ111" s="203"/>
      <c r="AK111" s="197"/>
      <c r="AL111" s="197"/>
    </row>
    <row r="112" spans="1:38" s="198" customFormat="1" ht="15.6" customHeight="1">
      <c r="A112" s="291">
        <v>30</v>
      </c>
      <c r="B112" s="277">
        <v>44999</v>
      </c>
      <c r="C112" s="288"/>
      <c r="D112" s="342" t="s">
        <v>987</v>
      </c>
      <c r="E112" s="291" t="s">
        <v>537</v>
      </c>
      <c r="F112" s="291">
        <v>145</v>
      </c>
      <c r="G112" s="291">
        <v>95</v>
      </c>
      <c r="H112" s="343">
        <v>165</v>
      </c>
      <c r="I112" s="343" t="s">
        <v>988</v>
      </c>
      <c r="J112" s="293" t="s">
        <v>878</v>
      </c>
      <c r="K112" s="284">
        <f t="shared" ref="K112:K114" si="110">H112-F112</f>
        <v>20</v>
      </c>
      <c r="L112" s="285">
        <v>100</v>
      </c>
      <c r="M112" s="286">
        <f t="shared" ref="M112:M114" si="111">(K112*N112)-100</f>
        <v>1900</v>
      </c>
      <c r="N112" s="284">
        <v>100</v>
      </c>
      <c r="O112" s="276" t="s">
        <v>535</v>
      </c>
      <c r="P112" s="277">
        <v>44999</v>
      </c>
      <c r="Q112" s="197"/>
      <c r="R112" s="203" t="s">
        <v>536</v>
      </c>
      <c r="S112" s="197"/>
      <c r="T112" s="197"/>
      <c r="U112" s="197"/>
      <c r="V112" s="197"/>
      <c r="W112" s="197"/>
      <c r="X112" s="203"/>
      <c r="Y112" s="197"/>
      <c r="Z112" s="197"/>
      <c r="AA112" s="197"/>
      <c r="AB112" s="197"/>
      <c r="AC112" s="197"/>
      <c r="AD112" s="203"/>
      <c r="AE112" s="197"/>
      <c r="AF112" s="197"/>
      <c r="AG112" s="197"/>
      <c r="AH112" s="197"/>
      <c r="AI112" s="197"/>
      <c r="AJ112" s="203"/>
      <c r="AK112" s="197"/>
      <c r="AL112" s="197"/>
    </row>
    <row r="113" spans="1:38" s="198" customFormat="1" ht="15.6" customHeight="1">
      <c r="A113" s="291">
        <v>31</v>
      </c>
      <c r="B113" s="277">
        <v>44999</v>
      </c>
      <c r="C113" s="288"/>
      <c r="D113" s="342" t="s">
        <v>987</v>
      </c>
      <c r="E113" s="291" t="s">
        <v>537</v>
      </c>
      <c r="F113" s="291">
        <v>145</v>
      </c>
      <c r="G113" s="291">
        <v>95</v>
      </c>
      <c r="H113" s="343">
        <v>163</v>
      </c>
      <c r="I113" s="343" t="s">
        <v>988</v>
      </c>
      <c r="J113" s="293" t="s">
        <v>993</v>
      </c>
      <c r="K113" s="284">
        <f t="shared" si="110"/>
        <v>18</v>
      </c>
      <c r="L113" s="285">
        <v>100</v>
      </c>
      <c r="M113" s="286">
        <f t="shared" si="111"/>
        <v>1700</v>
      </c>
      <c r="N113" s="284">
        <v>100</v>
      </c>
      <c r="O113" s="276" t="s">
        <v>535</v>
      </c>
      <c r="P113" s="277">
        <v>44999</v>
      </c>
      <c r="Q113" s="197"/>
      <c r="R113" s="203" t="s">
        <v>536</v>
      </c>
      <c r="S113" s="197"/>
      <c r="T113" s="197"/>
      <c r="U113" s="197"/>
      <c r="V113" s="197"/>
      <c r="W113" s="197"/>
      <c r="X113" s="203"/>
      <c r="Y113" s="197"/>
      <c r="Z113" s="197"/>
      <c r="AA113" s="197"/>
      <c r="AB113" s="197"/>
      <c r="AC113" s="197"/>
      <c r="AD113" s="203"/>
      <c r="AE113" s="197"/>
      <c r="AF113" s="197"/>
      <c r="AG113" s="197"/>
      <c r="AH113" s="197"/>
      <c r="AI113" s="197"/>
      <c r="AJ113" s="203"/>
      <c r="AK113" s="197"/>
      <c r="AL113" s="197"/>
    </row>
    <row r="114" spans="1:38" s="198" customFormat="1" ht="15.6" customHeight="1">
      <c r="A114" s="291">
        <v>32</v>
      </c>
      <c r="B114" s="277">
        <v>44999</v>
      </c>
      <c r="C114" s="288"/>
      <c r="D114" s="342" t="s">
        <v>992</v>
      </c>
      <c r="E114" s="278" t="s">
        <v>537</v>
      </c>
      <c r="F114" s="278">
        <v>285</v>
      </c>
      <c r="G114" s="278">
        <v>150</v>
      </c>
      <c r="H114" s="287">
        <v>425</v>
      </c>
      <c r="I114" s="322">
        <v>500</v>
      </c>
      <c r="J114" s="293" t="s">
        <v>685</v>
      </c>
      <c r="K114" s="284">
        <f t="shared" si="110"/>
        <v>140</v>
      </c>
      <c r="L114" s="285">
        <v>100</v>
      </c>
      <c r="M114" s="286">
        <f t="shared" si="111"/>
        <v>3400</v>
      </c>
      <c r="N114" s="284">
        <v>25</v>
      </c>
      <c r="O114" s="276" t="s">
        <v>535</v>
      </c>
      <c r="P114" s="277">
        <v>45000</v>
      </c>
      <c r="Q114" s="197"/>
      <c r="R114" s="203" t="s">
        <v>799</v>
      </c>
      <c r="S114" s="197"/>
      <c r="T114" s="197"/>
      <c r="U114" s="197"/>
      <c r="V114" s="197"/>
      <c r="W114" s="197"/>
      <c r="X114" s="203"/>
      <c r="Y114" s="197"/>
      <c r="Z114" s="197"/>
      <c r="AA114" s="197"/>
      <c r="AB114" s="197"/>
      <c r="AC114" s="197"/>
      <c r="AD114" s="203"/>
      <c r="AE114" s="197"/>
      <c r="AF114" s="197"/>
      <c r="AG114" s="197"/>
      <c r="AH114" s="197"/>
      <c r="AI114" s="197"/>
      <c r="AJ114" s="203"/>
      <c r="AK114" s="197"/>
      <c r="AL114" s="197"/>
    </row>
    <row r="115" spans="1:38" s="198" customFormat="1" ht="15.6" customHeight="1">
      <c r="A115" s="291">
        <v>33</v>
      </c>
      <c r="B115" s="277">
        <v>45000</v>
      </c>
      <c r="C115" s="288"/>
      <c r="D115" s="342" t="s">
        <v>997</v>
      </c>
      <c r="E115" s="278" t="s">
        <v>537</v>
      </c>
      <c r="F115" s="278">
        <v>260</v>
      </c>
      <c r="G115" s="278">
        <v>130</v>
      </c>
      <c r="H115" s="287">
        <v>315</v>
      </c>
      <c r="I115" s="322" t="s">
        <v>975</v>
      </c>
      <c r="J115" s="293" t="s">
        <v>673</v>
      </c>
      <c r="K115" s="284">
        <f t="shared" ref="K115:K116" si="112">H115-F115</f>
        <v>55</v>
      </c>
      <c r="L115" s="285">
        <v>100</v>
      </c>
      <c r="M115" s="286">
        <f t="shared" ref="M115:M116" si="113">(K115*N115)-100</f>
        <v>1275</v>
      </c>
      <c r="N115" s="284">
        <v>25</v>
      </c>
      <c r="O115" s="276" t="s">
        <v>535</v>
      </c>
      <c r="P115" s="277">
        <v>45000</v>
      </c>
      <c r="Q115" s="197"/>
      <c r="R115" s="203" t="s">
        <v>799</v>
      </c>
      <c r="S115" s="197"/>
      <c r="T115" s="197"/>
      <c r="U115" s="197"/>
      <c r="V115" s="197"/>
      <c r="W115" s="197"/>
      <c r="X115" s="203"/>
      <c r="Y115" s="197"/>
      <c r="Z115" s="197"/>
      <c r="AA115" s="197"/>
      <c r="AB115" s="197"/>
      <c r="AC115" s="197"/>
      <c r="AD115" s="203"/>
      <c r="AE115" s="197"/>
      <c r="AF115" s="197"/>
      <c r="AG115" s="197"/>
      <c r="AH115" s="197"/>
      <c r="AI115" s="197"/>
      <c r="AJ115" s="203"/>
      <c r="AK115" s="197"/>
      <c r="AL115" s="197"/>
    </row>
    <row r="116" spans="1:38" s="198" customFormat="1" ht="15.6" customHeight="1">
      <c r="A116" s="291">
        <v>34</v>
      </c>
      <c r="B116" s="277">
        <v>45000</v>
      </c>
      <c r="C116" s="288"/>
      <c r="D116" s="342" t="s">
        <v>999</v>
      </c>
      <c r="E116" s="278" t="s">
        <v>537</v>
      </c>
      <c r="F116" s="278">
        <v>19.5</v>
      </c>
      <c r="G116" s="278">
        <v>13</v>
      </c>
      <c r="H116" s="287">
        <v>23.5</v>
      </c>
      <c r="I116" s="322" t="s">
        <v>1000</v>
      </c>
      <c r="J116" s="293" t="s">
        <v>1001</v>
      </c>
      <c r="K116" s="284">
        <f t="shared" si="112"/>
        <v>4</v>
      </c>
      <c r="L116" s="285">
        <v>100</v>
      </c>
      <c r="M116" s="286">
        <f t="shared" si="113"/>
        <v>2700</v>
      </c>
      <c r="N116" s="284">
        <v>700</v>
      </c>
      <c r="O116" s="276" t="s">
        <v>535</v>
      </c>
      <c r="P116" s="277">
        <v>45000</v>
      </c>
      <c r="Q116" s="197"/>
      <c r="R116" s="203" t="s">
        <v>536</v>
      </c>
      <c r="S116" s="197"/>
      <c r="T116" s="197"/>
      <c r="U116" s="197"/>
      <c r="V116" s="197"/>
      <c r="W116" s="197"/>
      <c r="X116" s="203"/>
      <c r="Y116" s="197"/>
      <c r="Z116" s="197"/>
      <c r="AA116" s="197"/>
      <c r="AB116" s="197"/>
      <c r="AC116" s="197"/>
      <c r="AD116" s="203"/>
      <c r="AE116" s="197"/>
      <c r="AF116" s="197"/>
      <c r="AG116" s="197"/>
      <c r="AH116" s="197"/>
      <c r="AI116" s="197"/>
      <c r="AJ116" s="203"/>
      <c r="AK116" s="197"/>
      <c r="AL116" s="197"/>
    </row>
    <row r="117" spans="1:38" s="198" customFormat="1" ht="15.6" customHeight="1">
      <c r="A117" s="312">
        <v>35</v>
      </c>
      <c r="B117" s="311">
        <v>45000</v>
      </c>
      <c r="C117" s="304"/>
      <c r="D117" s="351" t="s">
        <v>997</v>
      </c>
      <c r="E117" s="302" t="s">
        <v>537</v>
      </c>
      <c r="F117" s="302">
        <v>235</v>
      </c>
      <c r="G117" s="302">
        <v>120</v>
      </c>
      <c r="H117" s="305">
        <v>120</v>
      </c>
      <c r="I117" s="323" t="s">
        <v>975</v>
      </c>
      <c r="J117" s="306" t="s">
        <v>998</v>
      </c>
      <c r="K117" s="307">
        <f t="shared" ref="K117:K119" si="114">H117-F117</f>
        <v>-115</v>
      </c>
      <c r="L117" s="308">
        <v>100</v>
      </c>
      <c r="M117" s="309">
        <f t="shared" ref="M117:M118" si="115">(K117*N117)-100</f>
        <v>-2975</v>
      </c>
      <c r="N117" s="307">
        <v>25</v>
      </c>
      <c r="O117" s="310" t="s">
        <v>547</v>
      </c>
      <c r="P117" s="311">
        <v>45000</v>
      </c>
      <c r="Q117" s="197"/>
      <c r="R117" s="203" t="s">
        <v>799</v>
      </c>
      <c r="S117" s="197"/>
      <c r="T117" s="197"/>
      <c r="U117" s="197"/>
      <c r="V117" s="197"/>
      <c r="W117" s="197"/>
      <c r="X117" s="203"/>
      <c r="Y117" s="197"/>
      <c r="Z117" s="197"/>
      <c r="AA117" s="197"/>
      <c r="AB117" s="197"/>
      <c r="AC117" s="197"/>
      <c r="AD117" s="203"/>
      <c r="AE117" s="197"/>
      <c r="AF117" s="197"/>
      <c r="AG117" s="197"/>
      <c r="AH117" s="197"/>
      <c r="AI117" s="197"/>
      <c r="AJ117" s="203"/>
      <c r="AK117" s="197"/>
      <c r="AL117" s="197"/>
    </row>
    <row r="118" spans="1:38" s="198" customFormat="1" ht="15.6" customHeight="1">
      <c r="A118" s="291">
        <v>36</v>
      </c>
      <c r="B118" s="277">
        <v>45001</v>
      </c>
      <c r="C118" s="288"/>
      <c r="D118" s="342" t="s">
        <v>894</v>
      </c>
      <c r="E118" s="278" t="s">
        <v>537</v>
      </c>
      <c r="F118" s="278">
        <v>30</v>
      </c>
      <c r="G118" s="278">
        <v>13</v>
      </c>
      <c r="H118" s="287">
        <v>37.5</v>
      </c>
      <c r="I118" s="322" t="s">
        <v>1014</v>
      </c>
      <c r="J118" s="293" t="s">
        <v>916</v>
      </c>
      <c r="K118" s="284">
        <f t="shared" ref="K118" si="116">H118-F118</f>
        <v>7.5</v>
      </c>
      <c r="L118" s="285">
        <v>100</v>
      </c>
      <c r="M118" s="286">
        <f t="shared" si="115"/>
        <v>2150</v>
      </c>
      <c r="N118" s="284">
        <v>300</v>
      </c>
      <c r="O118" s="276" t="s">
        <v>535</v>
      </c>
      <c r="P118" s="277">
        <v>45001</v>
      </c>
      <c r="Q118" s="197"/>
      <c r="R118" s="203" t="s">
        <v>799</v>
      </c>
      <c r="S118" s="197"/>
      <c r="T118" s="197"/>
      <c r="U118" s="197"/>
      <c r="V118" s="197"/>
      <c r="W118" s="197"/>
      <c r="X118" s="203"/>
      <c r="Y118" s="197"/>
      <c r="Z118" s="197"/>
      <c r="AA118" s="197"/>
      <c r="AB118" s="197"/>
      <c r="AC118" s="197"/>
      <c r="AD118" s="203"/>
      <c r="AE118" s="197"/>
      <c r="AF118" s="197"/>
      <c r="AG118" s="197"/>
      <c r="AH118" s="197"/>
      <c r="AI118" s="197"/>
      <c r="AJ118" s="203"/>
      <c r="AK118" s="197"/>
      <c r="AL118" s="197"/>
    </row>
    <row r="119" spans="1:38" s="198" customFormat="1" ht="15.6" customHeight="1">
      <c r="A119" s="291">
        <v>37</v>
      </c>
      <c r="B119" s="277">
        <v>45001</v>
      </c>
      <c r="C119" s="288"/>
      <c r="D119" s="342" t="s">
        <v>1015</v>
      </c>
      <c r="E119" s="278" t="s">
        <v>537</v>
      </c>
      <c r="F119" s="278">
        <v>26</v>
      </c>
      <c r="G119" s="278">
        <v>0</v>
      </c>
      <c r="H119" s="287">
        <v>46</v>
      </c>
      <c r="I119" s="322" t="s">
        <v>1016</v>
      </c>
      <c r="J119" s="293" t="s">
        <v>878</v>
      </c>
      <c r="K119" s="284">
        <f t="shared" si="114"/>
        <v>20</v>
      </c>
      <c r="L119" s="285">
        <v>100</v>
      </c>
      <c r="M119" s="286">
        <f t="shared" ref="M119:M121" si="117">(K119*N119)-100</f>
        <v>900</v>
      </c>
      <c r="N119" s="284">
        <v>50</v>
      </c>
      <c r="O119" s="276" t="s">
        <v>535</v>
      </c>
      <c r="P119" s="277">
        <v>45001</v>
      </c>
      <c r="Q119" s="197"/>
      <c r="R119" s="203" t="s">
        <v>799</v>
      </c>
      <c r="S119" s="197"/>
      <c r="T119" s="197"/>
      <c r="U119" s="197"/>
      <c r="V119" s="197"/>
      <c r="W119" s="197"/>
      <c r="X119" s="203"/>
      <c r="Y119" s="197"/>
      <c r="Z119" s="197"/>
      <c r="AA119" s="197"/>
      <c r="AB119" s="197"/>
      <c r="AC119" s="197"/>
      <c r="AD119" s="203"/>
      <c r="AE119" s="197"/>
      <c r="AF119" s="197"/>
      <c r="AG119" s="197"/>
      <c r="AH119" s="197"/>
      <c r="AI119" s="197"/>
      <c r="AJ119" s="203"/>
      <c r="AK119" s="197"/>
      <c r="AL119" s="197"/>
    </row>
    <row r="120" spans="1:38" s="198" customFormat="1" ht="15.6" customHeight="1">
      <c r="A120" s="312">
        <v>38</v>
      </c>
      <c r="B120" s="311">
        <v>45002</v>
      </c>
      <c r="C120" s="304"/>
      <c r="D120" s="351" t="s">
        <v>1021</v>
      </c>
      <c r="E120" s="302" t="s">
        <v>537</v>
      </c>
      <c r="F120" s="302">
        <v>350</v>
      </c>
      <c r="G120" s="302">
        <v>240</v>
      </c>
      <c r="H120" s="305">
        <v>240</v>
      </c>
      <c r="I120" s="323" t="s">
        <v>1022</v>
      </c>
      <c r="J120" s="306" t="s">
        <v>1023</v>
      </c>
      <c r="K120" s="307">
        <f t="shared" ref="K120:K121" si="118">H120-F120</f>
        <v>-110</v>
      </c>
      <c r="L120" s="308">
        <v>100</v>
      </c>
      <c r="M120" s="309">
        <f t="shared" si="117"/>
        <v>-2850</v>
      </c>
      <c r="N120" s="307">
        <v>25</v>
      </c>
      <c r="O120" s="310" t="s">
        <v>547</v>
      </c>
      <c r="P120" s="311">
        <v>45002</v>
      </c>
      <c r="Q120" s="197"/>
      <c r="R120" s="203" t="s">
        <v>536</v>
      </c>
      <c r="S120" s="197"/>
      <c r="T120" s="197"/>
      <c r="U120" s="197"/>
      <c r="V120" s="197"/>
      <c r="W120" s="197"/>
      <c r="X120" s="203"/>
      <c r="Y120" s="197"/>
      <c r="Z120" s="197"/>
      <c r="AA120" s="197"/>
      <c r="AB120" s="197"/>
      <c r="AC120" s="197"/>
      <c r="AD120" s="203"/>
      <c r="AE120" s="197"/>
      <c r="AF120" s="197"/>
      <c r="AG120" s="197"/>
      <c r="AH120" s="197"/>
      <c r="AI120" s="197"/>
      <c r="AJ120" s="203"/>
      <c r="AK120" s="197"/>
      <c r="AL120" s="197"/>
    </row>
    <row r="121" spans="1:38" s="198" customFormat="1" ht="15.6" customHeight="1">
      <c r="A121" s="291">
        <v>39</v>
      </c>
      <c r="B121" s="277">
        <v>45002</v>
      </c>
      <c r="C121" s="288"/>
      <c r="D121" s="342" t="s">
        <v>999</v>
      </c>
      <c r="E121" s="278" t="s">
        <v>537</v>
      </c>
      <c r="F121" s="278">
        <v>18</v>
      </c>
      <c r="G121" s="278">
        <v>12</v>
      </c>
      <c r="H121" s="287">
        <v>21.5</v>
      </c>
      <c r="I121" s="322" t="s">
        <v>1024</v>
      </c>
      <c r="J121" s="293" t="s">
        <v>1025</v>
      </c>
      <c r="K121" s="284">
        <f t="shared" si="118"/>
        <v>3.5</v>
      </c>
      <c r="L121" s="285">
        <v>100</v>
      </c>
      <c r="M121" s="286">
        <f t="shared" si="117"/>
        <v>2350</v>
      </c>
      <c r="N121" s="284">
        <v>700</v>
      </c>
      <c r="O121" s="276" t="s">
        <v>535</v>
      </c>
      <c r="P121" s="277">
        <v>45002</v>
      </c>
      <c r="Q121" s="197"/>
      <c r="R121" s="203" t="s">
        <v>536</v>
      </c>
      <c r="S121" s="197"/>
      <c r="T121" s="197"/>
      <c r="U121" s="197"/>
      <c r="V121" s="197"/>
      <c r="W121" s="197"/>
      <c r="X121" s="203"/>
      <c r="Y121" s="197"/>
      <c r="Z121" s="197"/>
      <c r="AA121" s="197"/>
      <c r="AB121" s="197"/>
      <c r="AC121" s="197"/>
      <c r="AD121" s="203"/>
      <c r="AE121" s="197"/>
      <c r="AF121" s="197"/>
      <c r="AG121" s="197"/>
      <c r="AH121" s="197"/>
      <c r="AI121" s="197"/>
      <c r="AJ121" s="203"/>
      <c r="AK121" s="197"/>
      <c r="AL121" s="197"/>
    </row>
    <row r="122" spans="1:38" s="198" customFormat="1" ht="15.6" customHeight="1">
      <c r="A122" s="291">
        <v>40</v>
      </c>
      <c r="B122" s="277">
        <v>45002</v>
      </c>
      <c r="C122" s="288"/>
      <c r="D122" s="342" t="s">
        <v>1026</v>
      </c>
      <c r="E122" s="278" t="s">
        <v>537</v>
      </c>
      <c r="F122" s="278">
        <v>8.75</v>
      </c>
      <c r="G122" s="278">
        <v>3.5</v>
      </c>
      <c r="H122" s="287">
        <v>11.1</v>
      </c>
      <c r="I122" s="322" t="s">
        <v>1027</v>
      </c>
      <c r="J122" s="293" t="s">
        <v>1028</v>
      </c>
      <c r="K122" s="284">
        <f t="shared" ref="K122:K124" si="119">H122-F122</f>
        <v>2.3499999999999996</v>
      </c>
      <c r="L122" s="285">
        <v>100</v>
      </c>
      <c r="M122" s="286">
        <f t="shared" ref="M122:M124" si="120">(K122*N122)-100</f>
        <v>2132.4999999999995</v>
      </c>
      <c r="N122" s="284">
        <v>950</v>
      </c>
      <c r="O122" s="276" t="s">
        <v>535</v>
      </c>
      <c r="P122" s="277">
        <v>45002</v>
      </c>
      <c r="Q122" s="197"/>
      <c r="R122" s="203" t="s">
        <v>536</v>
      </c>
      <c r="S122" s="197"/>
      <c r="T122" s="197"/>
      <c r="U122" s="197"/>
      <c r="V122" s="197"/>
      <c r="W122" s="197"/>
      <c r="X122" s="203"/>
      <c r="Y122" s="197"/>
      <c r="Z122" s="197"/>
      <c r="AA122" s="197"/>
      <c r="AB122" s="197"/>
      <c r="AC122" s="197"/>
      <c r="AD122" s="203"/>
      <c r="AE122" s="197"/>
      <c r="AF122" s="197"/>
      <c r="AG122" s="197"/>
      <c r="AH122" s="197"/>
      <c r="AI122" s="197"/>
      <c r="AJ122" s="203"/>
      <c r="AK122" s="197"/>
      <c r="AL122" s="197"/>
    </row>
    <row r="123" spans="1:38" s="198" customFormat="1" ht="15.6" customHeight="1">
      <c r="A123" s="291">
        <v>41</v>
      </c>
      <c r="B123" s="277">
        <v>45005</v>
      </c>
      <c r="C123" s="288"/>
      <c r="D123" s="342" t="s">
        <v>999</v>
      </c>
      <c r="E123" s="278" t="s">
        <v>537</v>
      </c>
      <c r="F123" s="278">
        <v>12.5</v>
      </c>
      <c r="G123" s="278">
        <v>5</v>
      </c>
      <c r="H123" s="287">
        <v>16.5</v>
      </c>
      <c r="I123" s="322" t="s">
        <v>1034</v>
      </c>
      <c r="J123" s="293" t="s">
        <v>1001</v>
      </c>
      <c r="K123" s="284">
        <f t="shared" si="119"/>
        <v>4</v>
      </c>
      <c r="L123" s="285">
        <v>100</v>
      </c>
      <c r="M123" s="286">
        <f t="shared" si="120"/>
        <v>2700</v>
      </c>
      <c r="N123" s="284">
        <v>700</v>
      </c>
      <c r="O123" s="276" t="s">
        <v>535</v>
      </c>
      <c r="P123" s="277">
        <v>45006</v>
      </c>
      <c r="Q123" s="197"/>
      <c r="R123" s="203" t="s">
        <v>536</v>
      </c>
      <c r="S123" s="197"/>
      <c r="T123" s="197"/>
      <c r="U123" s="197"/>
      <c r="V123" s="197"/>
      <c r="W123" s="197"/>
      <c r="X123" s="203"/>
      <c r="Y123" s="197"/>
      <c r="Z123" s="197"/>
      <c r="AA123" s="197"/>
      <c r="AB123" s="197"/>
      <c r="AC123" s="197"/>
      <c r="AD123" s="203"/>
      <c r="AE123" s="197"/>
      <c r="AF123" s="197"/>
      <c r="AG123" s="197"/>
      <c r="AH123" s="197"/>
      <c r="AI123" s="197"/>
      <c r="AJ123" s="203"/>
      <c r="AK123" s="197"/>
      <c r="AL123" s="197"/>
    </row>
    <row r="124" spans="1:38" s="198" customFormat="1" ht="15.6" customHeight="1">
      <c r="A124" s="291">
        <v>42</v>
      </c>
      <c r="B124" s="277">
        <v>45005</v>
      </c>
      <c r="C124" s="288"/>
      <c r="D124" s="342" t="s">
        <v>1035</v>
      </c>
      <c r="E124" s="278" t="s">
        <v>537</v>
      </c>
      <c r="F124" s="278">
        <v>7.5</v>
      </c>
      <c r="G124" s="278"/>
      <c r="H124" s="287">
        <v>11</v>
      </c>
      <c r="I124" s="322" t="s">
        <v>1037</v>
      </c>
      <c r="J124" s="293" t="s">
        <v>1025</v>
      </c>
      <c r="K124" s="284">
        <f t="shared" si="119"/>
        <v>3.5</v>
      </c>
      <c r="L124" s="285">
        <v>100</v>
      </c>
      <c r="M124" s="286">
        <f t="shared" si="120"/>
        <v>2087.5</v>
      </c>
      <c r="N124" s="284">
        <v>625</v>
      </c>
      <c r="O124" s="276" t="s">
        <v>535</v>
      </c>
      <c r="P124" s="277">
        <v>45008</v>
      </c>
      <c r="Q124" s="197"/>
      <c r="R124" s="203" t="s">
        <v>536</v>
      </c>
      <c r="S124" s="197"/>
      <c r="T124" s="197"/>
      <c r="U124" s="197"/>
      <c r="V124" s="197"/>
      <c r="W124" s="197"/>
      <c r="X124" s="203"/>
      <c r="Y124" s="197"/>
      <c r="Z124" s="197"/>
      <c r="AA124" s="197"/>
      <c r="AB124" s="197"/>
      <c r="AC124" s="197"/>
      <c r="AD124" s="203"/>
      <c r="AE124" s="197"/>
      <c r="AF124" s="197"/>
      <c r="AG124" s="197"/>
      <c r="AH124" s="197"/>
      <c r="AI124" s="197"/>
      <c r="AJ124" s="203"/>
      <c r="AK124" s="197"/>
      <c r="AL124" s="197"/>
    </row>
    <row r="125" spans="1:38" s="198" customFormat="1" ht="15.6" customHeight="1">
      <c r="A125" s="291">
        <v>43</v>
      </c>
      <c r="B125" s="277">
        <v>45005</v>
      </c>
      <c r="C125" s="288"/>
      <c r="D125" s="342" t="s">
        <v>894</v>
      </c>
      <c r="E125" s="278" t="s">
        <v>537</v>
      </c>
      <c r="F125" s="278">
        <v>35</v>
      </c>
      <c r="G125" s="278">
        <v>19</v>
      </c>
      <c r="H125" s="287">
        <v>43</v>
      </c>
      <c r="I125" s="322" t="s">
        <v>890</v>
      </c>
      <c r="J125" s="293" t="s">
        <v>1030</v>
      </c>
      <c r="K125" s="284">
        <f t="shared" ref="K125:K128" si="121">H125-F125</f>
        <v>8</v>
      </c>
      <c r="L125" s="285">
        <v>100</v>
      </c>
      <c r="M125" s="286">
        <f t="shared" ref="M125:M128" si="122">(K125*N125)-100</f>
        <v>2300</v>
      </c>
      <c r="N125" s="284">
        <v>300</v>
      </c>
      <c r="O125" s="276" t="s">
        <v>535</v>
      </c>
      <c r="P125" s="277">
        <v>45005</v>
      </c>
      <c r="Q125" s="197"/>
      <c r="R125" s="203" t="s">
        <v>799</v>
      </c>
      <c r="S125" s="197"/>
      <c r="T125" s="197"/>
      <c r="U125" s="197"/>
      <c r="V125" s="197"/>
      <c r="W125" s="197"/>
      <c r="X125" s="203"/>
      <c r="Y125" s="197"/>
      <c r="Z125" s="197"/>
      <c r="AA125" s="197"/>
      <c r="AB125" s="197"/>
      <c r="AC125" s="197"/>
      <c r="AD125" s="203"/>
      <c r="AE125" s="197"/>
      <c r="AF125" s="197"/>
      <c r="AG125" s="197"/>
      <c r="AH125" s="197"/>
      <c r="AI125" s="197"/>
      <c r="AJ125" s="203"/>
      <c r="AK125" s="197"/>
      <c r="AL125" s="197"/>
    </row>
    <row r="126" spans="1:38" s="198" customFormat="1" ht="15.6" customHeight="1">
      <c r="A126" s="291">
        <v>44</v>
      </c>
      <c r="B126" s="277">
        <v>45005</v>
      </c>
      <c r="C126" s="288"/>
      <c r="D126" s="342" t="s">
        <v>1041</v>
      </c>
      <c r="E126" s="278" t="s">
        <v>537</v>
      </c>
      <c r="F126" s="278">
        <v>87</v>
      </c>
      <c r="G126" s="278">
        <v>40</v>
      </c>
      <c r="H126" s="287">
        <v>109</v>
      </c>
      <c r="I126" s="322" t="s">
        <v>1039</v>
      </c>
      <c r="J126" s="293" t="s">
        <v>947</v>
      </c>
      <c r="K126" s="284">
        <f t="shared" si="121"/>
        <v>22</v>
      </c>
      <c r="L126" s="285">
        <v>100</v>
      </c>
      <c r="M126" s="286">
        <f t="shared" si="122"/>
        <v>1000</v>
      </c>
      <c r="N126" s="284">
        <v>50</v>
      </c>
      <c r="O126" s="276" t="s">
        <v>535</v>
      </c>
      <c r="P126" s="277">
        <v>45005</v>
      </c>
      <c r="Q126" s="197"/>
      <c r="R126" s="203" t="s">
        <v>536</v>
      </c>
      <c r="S126" s="197"/>
      <c r="T126" s="197"/>
      <c r="U126" s="197"/>
      <c r="V126" s="197"/>
      <c r="W126" s="197"/>
      <c r="X126" s="203"/>
      <c r="Y126" s="197"/>
      <c r="Z126" s="197"/>
      <c r="AA126" s="197"/>
      <c r="AB126" s="197"/>
      <c r="AC126" s="197"/>
      <c r="AD126" s="203"/>
      <c r="AE126" s="197"/>
      <c r="AF126" s="197"/>
      <c r="AG126" s="197"/>
      <c r="AH126" s="197"/>
      <c r="AI126" s="197"/>
      <c r="AJ126" s="203"/>
      <c r="AK126" s="197"/>
      <c r="AL126" s="197"/>
    </row>
    <row r="127" spans="1:38" s="198" customFormat="1" ht="15.6" customHeight="1">
      <c r="A127" s="291">
        <v>45</v>
      </c>
      <c r="B127" s="277">
        <v>45006</v>
      </c>
      <c r="C127" s="288"/>
      <c r="D127" s="342" t="s">
        <v>1043</v>
      </c>
      <c r="E127" s="278" t="s">
        <v>537</v>
      </c>
      <c r="F127" s="278">
        <v>101</v>
      </c>
      <c r="G127" s="278">
        <v>55</v>
      </c>
      <c r="H127" s="287">
        <v>122</v>
      </c>
      <c r="I127" s="322" t="s">
        <v>1044</v>
      </c>
      <c r="J127" s="293" t="s">
        <v>548</v>
      </c>
      <c r="K127" s="284">
        <f t="shared" si="121"/>
        <v>21</v>
      </c>
      <c r="L127" s="285">
        <v>100</v>
      </c>
      <c r="M127" s="286">
        <f t="shared" si="122"/>
        <v>2000</v>
      </c>
      <c r="N127" s="284">
        <v>100</v>
      </c>
      <c r="O127" s="276" t="s">
        <v>535</v>
      </c>
      <c r="P127" s="277">
        <v>45008</v>
      </c>
      <c r="Q127" s="197"/>
      <c r="R127" s="203" t="s">
        <v>799</v>
      </c>
      <c r="S127" s="197"/>
      <c r="T127" s="197"/>
      <c r="U127" s="197"/>
      <c r="V127" s="197"/>
      <c r="W127" s="197"/>
      <c r="X127" s="203"/>
      <c r="Y127" s="197"/>
      <c r="Z127" s="197"/>
      <c r="AA127" s="197"/>
      <c r="AB127" s="197"/>
      <c r="AC127" s="197"/>
      <c r="AD127" s="203"/>
      <c r="AE127" s="197"/>
      <c r="AF127" s="197"/>
      <c r="AG127" s="197"/>
      <c r="AH127" s="197"/>
      <c r="AI127" s="197"/>
      <c r="AJ127" s="203"/>
      <c r="AK127" s="197"/>
      <c r="AL127" s="197"/>
    </row>
    <row r="128" spans="1:38" s="198" customFormat="1" ht="15.6" customHeight="1">
      <c r="A128" s="312">
        <v>46</v>
      </c>
      <c r="B128" s="311">
        <v>45006</v>
      </c>
      <c r="C128" s="304"/>
      <c r="D128" s="351" t="s">
        <v>1045</v>
      </c>
      <c r="E128" s="302" t="s">
        <v>537</v>
      </c>
      <c r="F128" s="302">
        <v>24</v>
      </c>
      <c r="G128" s="302">
        <v>9</v>
      </c>
      <c r="H128" s="305">
        <v>9</v>
      </c>
      <c r="I128" s="323" t="s">
        <v>1046</v>
      </c>
      <c r="J128" s="306" t="s">
        <v>1099</v>
      </c>
      <c r="K128" s="307">
        <f t="shared" si="121"/>
        <v>-15</v>
      </c>
      <c r="L128" s="308">
        <v>100</v>
      </c>
      <c r="M128" s="309">
        <f t="shared" si="122"/>
        <v>-4600</v>
      </c>
      <c r="N128" s="307">
        <v>300</v>
      </c>
      <c r="O128" s="310" t="s">
        <v>547</v>
      </c>
      <c r="P128" s="311">
        <v>45012</v>
      </c>
      <c r="Q128" s="197"/>
      <c r="R128" s="203" t="s">
        <v>536</v>
      </c>
      <c r="S128" s="197"/>
      <c r="T128" s="197"/>
      <c r="U128" s="197"/>
      <c r="V128" s="197"/>
      <c r="W128" s="197"/>
      <c r="X128" s="203"/>
      <c r="Y128" s="197"/>
      <c r="Z128" s="197"/>
      <c r="AA128" s="197"/>
      <c r="AB128" s="197"/>
      <c r="AC128" s="197"/>
      <c r="AD128" s="203"/>
      <c r="AE128" s="197"/>
      <c r="AF128" s="197"/>
      <c r="AG128" s="197"/>
      <c r="AH128" s="197"/>
      <c r="AI128" s="197"/>
      <c r="AJ128" s="203"/>
      <c r="AK128" s="197"/>
      <c r="AL128" s="197"/>
    </row>
    <row r="129" spans="1:38" s="198" customFormat="1" ht="15.6" customHeight="1">
      <c r="A129" s="291">
        <v>47</v>
      </c>
      <c r="B129" s="277">
        <v>45007</v>
      </c>
      <c r="C129" s="288"/>
      <c r="D129" s="342" t="s">
        <v>1050</v>
      </c>
      <c r="E129" s="278" t="s">
        <v>537</v>
      </c>
      <c r="F129" s="278">
        <v>26.5</v>
      </c>
      <c r="G129" s="278">
        <v>10</v>
      </c>
      <c r="H129" s="287">
        <v>34</v>
      </c>
      <c r="I129" s="322" t="s">
        <v>1051</v>
      </c>
      <c r="J129" s="293" t="s">
        <v>916</v>
      </c>
      <c r="K129" s="284">
        <f t="shared" ref="K129" si="123">H129-F129</f>
        <v>7.5</v>
      </c>
      <c r="L129" s="285">
        <v>100</v>
      </c>
      <c r="M129" s="286">
        <f t="shared" ref="M129" si="124">(K129*N129)-100</f>
        <v>2150</v>
      </c>
      <c r="N129" s="284">
        <v>300</v>
      </c>
      <c r="O129" s="276" t="s">
        <v>535</v>
      </c>
      <c r="P129" s="277">
        <v>45008</v>
      </c>
      <c r="Q129" s="197"/>
      <c r="R129" s="203" t="s">
        <v>799</v>
      </c>
      <c r="S129" s="197"/>
      <c r="T129" s="197"/>
      <c r="U129" s="197"/>
      <c r="V129" s="197"/>
      <c r="W129" s="197"/>
      <c r="X129" s="203"/>
      <c r="Y129" s="197"/>
      <c r="Z129" s="197"/>
      <c r="AA129" s="197"/>
      <c r="AB129" s="197"/>
      <c r="AC129" s="197"/>
      <c r="AD129" s="203"/>
      <c r="AE129" s="197"/>
      <c r="AF129" s="197"/>
      <c r="AG129" s="197"/>
      <c r="AH129" s="197"/>
      <c r="AI129" s="197"/>
      <c r="AJ129" s="203"/>
      <c r="AK129" s="197"/>
      <c r="AL129" s="197"/>
    </row>
    <row r="130" spans="1:38" s="198" customFormat="1" ht="15.6" customHeight="1">
      <c r="A130" s="291">
        <v>48</v>
      </c>
      <c r="B130" s="277">
        <v>45007</v>
      </c>
      <c r="C130" s="288"/>
      <c r="D130" s="342" t="s">
        <v>1052</v>
      </c>
      <c r="E130" s="278" t="s">
        <v>537</v>
      </c>
      <c r="F130" s="278">
        <v>52.5</v>
      </c>
      <c r="G130" s="278">
        <v>10</v>
      </c>
      <c r="H130" s="287">
        <v>72.5</v>
      </c>
      <c r="I130" s="322" t="s">
        <v>1053</v>
      </c>
      <c r="J130" s="293" t="s">
        <v>947</v>
      </c>
      <c r="K130" s="284">
        <f t="shared" ref="K130:K131" si="125">H130-F130</f>
        <v>20</v>
      </c>
      <c r="L130" s="285">
        <v>100</v>
      </c>
      <c r="M130" s="286">
        <f t="shared" ref="M130:M131" si="126">(K130*N130)-100</f>
        <v>900</v>
      </c>
      <c r="N130" s="284">
        <v>50</v>
      </c>
      <c r="O130" s="276" t="s">
        <v>535</v>
      </c>
      <c r="P130" s="277">
        <v>45008</v>
      </c>
      <c r="Q130" s="197"/>
      <c r="R130" s="203" t="s">
        <v>799</v>
      </c>
      <c r="S130" s="197"/>
      <c r="T130" s="197"/>
      <c r="U130" s="197"/>
      <c r="V130" s="197"/>
      <c r="W130" s="197"/>
      <c r="X130" s="203"/>
      <c r="Y130" s="197"/>
      <c r="Z130" s="197"/>
      <c r="AA130" s="197"/>
      <c r="AB130" s="197"/>
      <c r="AC130" s="197"/>
      <c r="AD130" s="203"/>
      <c r="AE130" s="197"/>
      <c r="AF130" s="197"/>
      <c r="AG130" s="197"/>
      <c r="AH130" s="197"/>
      <c r="AI130" s="197"/>
      <c r="AJ130" s="203"/>
      <c r="AK130" s="197"/>
      <c r="AL130" s="197"/>
    </row>
    <row r="131" spans="1:38" s="198" customFormat="1" ht="15.6" customHeight="1">
      <c r="A131" s="291">
        <v>49</v>
      </c>
      <c r="B131" s="277">
        <v>45008</v>
      </c>
      <c r="C131" s="288"/>
      <c r="D131" s="342" t="s">
        <v>1059</v>
      </c>
      <c r="E131" s="278" t="s">
        <v>537</v>
      </c>
      <c r="F131" s="278">
        <v>77</v>
      </c>
      <c r="G131" s="278">
        <v>30</v>
      </c>
      <c r="H131" s="287">
        <v>97</v>
      </c>
      <c r="I131" s="322" t="s">
        <v>1060</v>
      </c>
      <c r="J131" s="293" t="s">
        <v>947</v>
      </c>
      <c r="K131" s="284">
        <f t="shared" si="125"/>
        <v>20</v>
      </c>
      <c r="L131" s="285">
        <v>100</v>
      </c>
      <c r="M131" s="286">
        <f t="shared" si="126"/>
        <v>900</v>
      </c>
      <c r="N131" s="284">
        <v>50</v>
      </c>
      <c r="O131" s="276" t="s">
        <v>535</v>
      </c>
      <c r="P131" s="277">
        <v>45008</v>
      </c>
      <c r="Q131" s="197"/>
      <c r="R131" s="203" t="s">
        <v>536</v>
      </c>
      <c r="S131" s="197"/>
      <c r="T131" s="197"/>
      <c r="U131" s="197"/>
      <c r="V131" s="197"/>
      <c r="W131" s="197"/>
      <c r="X131" s="203"/>
      <c r="Y131" s="197"/>
      <c r="Z131" s="197"/>
      <c r="AA131" s="197"/>
      <c r="AB131" s="197"/>
      <c r="AC131" s="197"/>
      <c r="AD131" s="203"/>
      <c r="AE131" s="197"/>
      <c r="AF131" s="197"/>
      <c r="AG131" s="197"/>
      <c r="AH131" s="197"/>
      <c r="AI131" s="197"/>
      <c r="AJ131" s="203"/>
      <c r="AK131" s="197"/>
      <c r="AL131" s="197"/>
    </row>
    <row r="132" spans="1:38" s="198" customFormat="1" ht="15.6" customHeight="1">
      <c r="A132" s="270">
        <v>50</v>
      </c>
      <c r="B132" s="199">
        <v>45008</v>
      </c>
      <c r="C132" s="235"/>
      <c r="D132" s="352" t="s">
        <v>1035</v>
      </c>
      <c r="E132" s="201" t="s">
        <v>537</v>
      </c>
      <c r="F132" s="359" t="s">
        <v>1036</v>
      </c>
      <c r="G132" s="201"/>
      <c r="I132" s="202" t="s">
        <v>1037</v>
      </c>
      <c r="J132" s="246" t="s">
        <v>538</v>
      </c>
      <c r="K132" s="256"/>
      <c r="L132" s="320"/>
      <c r="M132" s="321"/>
      <c r="N132" s="256"/>
      <c r="O132" s="226"/>
      <c r="P132" s="199"/>
      <c r="Q132" s="197"/>
      <c r="R132" s="203" t="s">
        <v>536</v>
      </c>
      <c r="S132" s="197"/>
      <c r="T132" s="197"/>
      <c r="U132" s="197"/>
      <c r="V132" s="197"/>
      <c r="W132" s="197"/>
      <c r="X132" s="203"/>
      <c r="Y132" s="197"/>
      <c r="Z132" s="197"/>
      <c r="AA132" s="197"/>
      <c r="AB132" s="197"/>
      <c r="AC132" s="197"/>
      <c r="AD132" s="203"/>
      <c r="AE132" s="197"/>
      <c r="AF132" s="197"/>
      <c r="AG132" s="197"/>
      <c r="AH132" s="197"/>
      <c r="AI132" s="197"/>
      <c r="AJ132" s="203"/>
      <c r="AK132" s="197"/>
      <c r="AL132" s="197"/>
    </row>
    <row r="133" spans="1:38" s="198" customFormat="1" ht="15.6" customHeight="1">
      <c r="A133" s="312">
        <v>51</v>
      </c>
      <c r="B133" s="311">
        <v>45008</v>
      </c>
      <c r="C133" s="304"/>
      <c r="D133" s="351" t="s">
        <v>999</v>
      </c>
      <c r="E133" s="302" t="s">
        <v>537</v>
      </c>
      <c r="F133" s="302">
        <v>9.5</v>
      </c>
      <c r="G133" s="302">
        <v>3</v>
      </c>
      <c r="H133" s="305">
        <v>3.8</v>
      </c>
      <c r="I133" s="323" t="s">
        <v>1061</v>
      </c>
      <c r="J133" s="306" t="s">
        <v>1074</v>
      </c>
      <c r="K133" s="307">
        <f t="shared" ref="K133" si="127">H133-F133</f>
        <v>-5.7</v>
      </c>
      <c r="L133" s="308">
        <v>100</v>
      </c>
      <c r="M133" s="309">
        <f t="shared" ref="M133" si="128">(K133*N133)-100</f>
        <v>-4090</v>
      </c>
      <c r="N133" s="307">
        <v>700</v>
      </c>
      <c r="O133" s="310" t="s">
        <v>547</v>
      </c>
      <c r="P133" s="311">
        <v>45009</v>
      </c>
      <c r="Q133" s="197"/>
      <c r="R133" s="203" t="s">
        <v>536</v>
      </c>
      <c r="S133" s="197"/>
      <c r="T133" s="197"/>
      <c r="U133" s="197"/>
      <c r="V133" s="197"/>
      <c r="W133" s="197"/>
      <c r="X133" s="203"/>
      <c r="Y133" s="197"/>
      <c r="Z133" s="197"/>
      <c r="AA133" s="197"/>
      <c r="AB133" s="197"/>
      <c r="AC133" s="197"/>
      <c r="AD133" s="203"/>
      <c r="AE133" s="197"/>
      <c r="AF133" s="197"/>
      <c r="AG133" s="197"/>
      <c r="AH133" s="197"/>
      <c r="AI133" s="197"/>
      <c r="AJ133" s="203"/>
      <c r="AK133" s="197"/>
      <c r="AL133" s="197"/>
    </row>
    <row r="134" spans="1:38" s="198" customFormat="1" ht="15.6" customHeight="1">
      <c r="A134" s="312">
        <v>52</v>
      </c>
      <c r="B134" s="311">
        <v>45008</v>
      </c>
      <c r="C134" s="304"/>
      <c r="D134" s="351" t="s">
        <v>1062</v>
      </c>
      <c r="E134" s="302" t="s">
        <v>537</v>
      </c>
      <c r="F134" s="302">
        <v>23</v>
      </c>
      <c r="G134" s="302">
        <v>6</v>
      </c>
      <c r="H134" s="305">
        <v>6</v>
      </c>
      <c r="I134" s="323" t="s">
        <v>1046</v>
      </c>
      <c r="J134" s="306" t="s">
        <v>1077</v>
      </c>
      <c r="K134" s="307">
        <f t="shared" ref="K134:K135" si="129">H134-F134</f>
        <v>-17</v>
      </c>
      <c r="L134" s="308">
        <v>100</v>
      </c>
      <c r="M134" s="309">
        <f t="shared" ref="M134:M135" si="130">(K134*N134)-100</f>
        <v>-5200</v>
      </c>
      <c r="N134" s="307">
        <v>300</v>
      </c>
      <c r="O134" s="310" t="s">
        <v>547</v>
      </c>
      <c r="P134" s="311">
        <v>45009</v>
      </c>
      <c r="Q134" s="197"/>
      <c r="R134" s="203" t="s">
        <v>799</v>
      </c>
      <c r="S134" s="197"/>
      <c r="T134" s="197"/>
      <c r="U134" s="197"/>
      <c r="V134" s="197"/>
      <c r="W134" s="197"/>
      <c r="X134" s="203"/>
      <c r="Y134" s="197"/>
      <c r="Z134" s="197"/>
      <c r="AA134" s="197"/>
      <c r="AB134" s="197"/>
      <c r="AC134" s="197"/>
      <c r="AD134" s="203"/>
      <c r="AE134" s="197"/>
      <c r="AF134" s="197"/>
      <c r="AG134" s="197"/>
      <c r="AH134" s="197"/>
      <c r="AI134" s="197"/>
      <c r="AJ134" s="203"/>
      <c r="AK134" s="197"/>
      <c r="AL134" s="197"/>
    </row>
    <row r="135" spans="1:38" s="198" customFormat="1" ht="15.6" customHeight="1">
      <c r="A135" s="312">
        <v>53</v>
      </c>
      <c r="B135" s="311">
        <v>45008</v>
      </c>
      <c r="C135" s="304"/>
      <c r="D135" s="351" t="s">
        <v>1063</v>
      </c>
      <c r="E135" s="302" t="s">
        <v>537</v>
      </c>
      <c r="F135" s="302">
        <v>23</v>
      </c>
      <c r="G135" s="302">
        <v>4</v>
      </c>
      <c r="H135" s="305">
        <v>8.5</v>
      </c>
      <c r="I135" s="323" t="s">
        <v>890</v>
      </c>
      <c r="J135" s="306" t="s">
        <v>1125</v>
      </c>
      <c r="K135" s="307">
        <f t="shared" si="129"/>
        <v>-14.5</v>
      </c>
      <c r="L135" s="308">
        <v>100</v>
      </c>
      <c r="M135" s="309">
        <f t="shared" si="130"/>
        <v>-3725</v>
      </c>
      <c r="N135" s="307">
        <v>250</v>
      </c>
      <c r="O135" s="310" t="s">
        <v>547</v>
      </c>
      <c r="P135" s="311">
        <v>45013</v>
      </c>
      <c r="Q135" s="197"/>
      <c r="R135" s="203" t="s">
        <v>536</v>
      </c>
      <c r="S135" s="197"/>
      <c r="T135" s="197"/>
      <c r="U135" s="197"/>
      <c r="V135" s="197"/>
      <c r="W135" s="197"/>
      <c r="X135" s="203"/>
      <c r="Y135" s="197"/>
      <c r="Z135" s="197"/>
      <c r="AA135" s="197"/>
      <c r="AB135" s="197"/>
      <c r="AC135" s="197"/>
      <c r="AD135" s="203"/>
      <c r="AE135" s="197"/>
      <c r="AF135" s="197"/>
      <c r="AG135" s="197"/>
      <c r="AH135" s="197"/>
      <c r="AI135" s="197"/>
      <c r="AJ135" s="203"/>
      <c r="AK135" s="197"/>
      <c r="AL135" s="197"/>
    </row>
    <row r="136" spans="1:38" s="198" customFormat="1" ht="15.6" customHeight="1">
      <c r="A136" s="312">
        <v>54</v>
      </c>
      <c r="B136" s="311">
        <v>45008</v>
      </c>
      <c r="C136" s="304"/>
      <c r="D136" s="351" t="s">
        <v>1064</v>
      </c>
      <c r="E136" s="302" t="s">
        <v>537</v>
      </c>
      <c r="F136" s="302">
        <v>9</v>
      </c>
      <c r="G136" s="302"/>
      <c r="H136" s="305">
        <v>0</v>
      </c>
      <c r="I136" s="323" t="s">
        <v>1065</v>
      </c>
      <c r="J136" s="306" t="s">
        <v>1057</v>
      </c>
      <c r="K136" s="307">
        <f t="shared" ref="K136:K137" si="131">H136-F136</f>
        <v>-9</v>
      </c>
      <c r="L136" s="308">
        <v>100</v>
      </c>
      <c r="M136" s="309">
        <f t="shared" ref="M136:M137" si="132">(K136*N136)-100</f>
        <v>-550</v>
      </c>
      <c r="N136" s="307">
        <v>50</v>
      </c>
      <c r="O136" s="310" t="s">
        <v>547</v>
      </c>
      <c r="P136" s="311">
        <v>45008</v>
      </c>
      <c r="Q136" s="197"/>
      <c r="R136" s="203" t="s">
        <v>799</v>
      </c>
      <c r="S136" s="197"/>
      <c r="T136" s="197"/>
      <c r="U136" s="197"/>
      <c r="V136" s="197"/>
      <c r="W136" s="197"/>
      <c r="X136" s="203"/>
      <c r="Y136" s="197"/>
      <c r="Z136" s="197"/>
      <c r="AA136" s="197"/>
      <c r="AB136" s="197"/>
      <c r="AC136" s="197"/>
      <c r="AD136" s="203"/>
      <c r="AE136" s="197"/>
      <c r="AF136" s="197"/>
      <c r="AG136" s="197"/>
      <c r="AH136" s="197"/>
      <c r="AI136" s="197"/>
      <c r="AJ136" s="203"/>
      <c r="AK136" s="197"/>
      <c r="AL136" s="197"/>
    </row>
    <row r="137" spans="1:38" s="198" customFormat="1" ht="15.6" customHeight="1">
      <c r="A137" s="291">
        <v>55</v>
      </c>
      <c r="B137" s="277">
        <v>45009</v>
      </c>
      <c r="C137" s="288"/>
      <c r="D137" s="342" t="s">
        <v>1075</v>
      </c>
      <c r="E137" s="278" t="s">
        <v>537</v>
      </c>
      <c r="F137" s="278">
        <v>67.5</v>
      </c>
      <c r="G137" s="278">
        <v>35</v>
      </c>
      <c r="H137" s="287">
        <v>89</v>
      </c>
      <c r="I137" s="322" t="s">
        <v>1076</v>
      </c>
      <c r="J137" s="293" t="s">
        <v>1098</v>
      </c>
      <c r="K137" s="284">
        <f t="shared" si="131"/>
        <v>21.5</v>
      </c>
      <c r="L137" s="285">
        <v>100</v>
      </c>
      <c r="M137" s="286">
        <f t="shared" si="132"/>
        <v>975</v>
      </c>
      <c r="N137" s="284">
        <v>50</v>
      </c>
      <c r="O137" s="276" t="s">
        <v>535</v>
      </c>
      <c r="P137" s="277">
        <v>45012</v>
      </c>
      <c r="Q137" s="197"/>
      <c r="R137" s="203" t="s">
        <v>536</v>
      </c>
      <c r="S137" s="197"/>
      <c r="T137" s="197"/>
      <c r="U137" s="197"/>
      <c r="V137" s="197"/>
      <c r="W137" s="197"/>
      <c r="X137" s="203"/>
      <c r="Y137" s="197"/>
      <c r="Z137" s="197"/>
      <c r="AA137" s="197"/>
      <c r="AB137" s="197"/>
      <c r="AC137" s="197"/>
      <c r="AD137" s="203"/>
      <c r="AE137" s="197"/>
      <c r="AF137" s="197"/>
      <c r="AG137" s="197"/>
      <c r="AH137" s="197"/>
      <c r="AI137" s="197"/>
      <c r="AJ137" s="203"/>
      <c r="AK137" s="197"/>
      <c r="AL137" s="197"/>
    </row>
    <row r="138" spans="1:38" s="198" customFormat="1" ht="15.6" customHeight="1">
      <c r="A138" s="270">
        <v>56</v>
      </c>
      <c r="B138" s="199">
        <v>45012</v>
      </c>
      <c r="C138" s="235"/>
      <c r="D138" s="352" t="s">
        <v>1097</v>
      </c>
      <c r="E138" s="201" t="s">
        <v>537</v>
      </c>
      <c r="F138" s="201" t="s">
        <v>1100</v>
      </c>
      <c r="G138" s="201">
        <v>78</v>
      </c>
      <c r="H138" s="202"/>
      <c r="I138" s="218" t="s">
        <v>960</v>
      </c>
      <c r="J138" s="246" t="s">
        <v>538</v>
      </c>
      <c r="K138" s="256"/>
      <c r="L138" s="320"/>
      <c r="M138" s="321"/>
      <c r="N138" s="256"/>
      <c r="O138" s="226"/>
      <c r="P138" s="199"/>
      <c r="Q138" s="197"/>
      <c r="R138" s="203" t="s">
        <v>799</v>
      </c>
      <c r="S138" s="197"/>
      <c r="T138" s="197"/>
      <c r="U138" s="197"/>
      <c r="V138" s="197"/>
      <c r="W138" s="197"/>
      <c r="X138" s="203"/>
      <c r="Y138" s="197"/>
      <c r="Z138" s="197"/>
      <c r="AA138" s="197"/>
      <c r="AB138" s="197"/>
      <c r="AC138" s="197"/>
      <c r="AD138" s="203"/>
      <c r="AE138" s="197"/>
      <c r="AF138" s="197"/>
      <c r="AG138" s="197"/>
      <c r="AH138" s="197"/>
      <c r="AI138" s="197"/>
      <c r="AJ138" s="203"/>
      <c r="AK138" s="197"/>
      <c r="AL138" s="197"/>
    </row>
    <row r="139" spans="1:38" s="198" customFormat="1" ht="15.6" customHeight="1">
      <c r="A139" s="312">
        <v>57</v>
      </c>
      <c r="B139" s="311">
        <v>45013</v>
      </c>
      <c r="C139" s="304"/>
      <c r="D139" s="351" t="s">
        <v>1126</v>
      </c>
      <c r="E139" s="302" t="s">
        <v>537</v>
      </c>
      <c r="F139" s="302">
        <v>64</v>
      </c>
      <c r="G139" s="302">
        <v>35</v>
      </c>
      <c r="H139" s="305">
        <v>38</v>
      </c>
      <c r="I139" s="323" t="s">
        <v>1076</v>
      </c>
      <c r="J139" s="306" t="s">
        <v>1127</v>
      </c>
      <c r="K139" s="307">
        <f t="shared" ref="K139" si="133">H139-F139</f>
        <v>-26</v>
      </c>
      <c r="L139" s="308">
        <v>100</v>
      </c>
      <c r="M139" s="309">
        <f t="shared" ref="M139" si="134">(K139*N139)-100</f>
        <v>-1400</v>
      </c>
      <c r="N139" s="307">
        <v>50</v>
      </c>
      <c r="O139" s="310" t="s">
        <v>547</v>
      </c>
      <c r="P139" s="311">
        <v>45013</v>
      </c>
      <c r="Q139" s="197"/>
      <c r="R139" s="203" t="s">
        <v>536</v>
      </c>
      <c r="S139" s="197"/>
      <c r="T139" s="197"/>
      <c r="U139" s="197"/>
      <c r="V139" s="197"/>
      <c r="W139" s="197"/>
      <c r="X139" s="203"/>
      <c r="Y139" s="197"/>
      <c r="Z139" s="197"/>
      <c r="AA139" s="197"/>
      <c r="AB139" s="197"/>
      <c r="AC139" s="197"/>
      <c r="AD139" s="203"/>
      <c r="AE139" s="197"/>
      <c r="AF139" s="197"/>
      <c r="AG139" s="197"/>
      <c r="AH139" s="197"/>
      <c r="AI139" s="197"/>
      <c r="AJ139" s="203"/>
      <c r="AK139" s="197"/>
      <c r="AL139" s="197"/>
    </row>
    <row r="140" spans="1:38" s="198" customFormat="1" ht="15.6" customHeight="1">
      <c r="A140" s="270"/>
      <c r="B140" s="199"/>
      <c r="C140" s="235"/>
      <c r="D140" s="352"/>
      <c r="E140" s="201"/>
      <c r="F140" s="201"/>
      <c r="G140" s="201"/>
      <c r="H140" s="202"/>
      <c r="I140" s="218"/>
      <c r="J140" s="246"/>
      <c r="K140" s="256"/>
      <c r="L140" s="320"/>
      <c r="M140" s="321"/>
      <c r="N140" s="256"/>
      <c r="O140" s="226"/>
      <c r="P140" s="199"/>
      <c r="Q140" s="197"/>
      <c r="R140" s="203"/>
      <c r="S140" s="197"/>
      <c r="T140" s="197"/>
      <c r="U140" s="197"/>
      <c r="V140" s="197"/>
      <c r="W140" s="197"/>
      <c r="X140" s="203"/>
      <c r="Y140" s="197"/>
      <c r="Z140" s="197"/>
      <c r="AA140" s="197"/>
      <c r="AB140" s="197"/>
      <c r="AC140" s="197"/>
      <c r="AD140" s="203"/>
      <c r="AE140" s="197"/>
      <c r="AF140" s="197"/>
      <c r="AG140" s="197"/>
      <c r="AH140" s="197"/>
      <c r="AI140" s="197"/>
      <c r="AJ140" s="203"/>
      <c r="AK140" s="197"/>
      <c r="AL140" s="197"/>
    </row>
    <row r="141" spans="1:38" s="198" customFormat="1" ht="15.6" customHeight="1">
      <c r="A141" s="350"/>
      <c r="B141" s="350"/>
      <c r="C141" s="350"/>
      <c r="D141" s="350"/>
      <c r="E141" s="350"/>
      <c r="F141" s="350"/>
      <c r="G141" s="350"/>
      <c r="H141" s="350"/>
      <c r="I141" s="350"/>
      <c r="J141" s="226"/>
      <c r="K141" s="202"/>
      <c r="L141" s="218"/>
      <c r="M141" s="219"/>
      <c r="N141" s="202"/>
      <c r="O141" s="226"/>
      <c r="P141" s="199"/>
      <c r="Q141" s="1"/>
      <c r="R141" s="6"/>
      <c r="S141" s="1"/>
      <c r="T141" s="1"/>
      <c r="U141" s="1"/>
      <c r="V141" s="1"/>
      <c r="W141" s="1"/>
      <c r="X141" s="6"/>
      <c r="Y141" s="1"/>
      <c r="Z141" s="1"/>
      <c r="AA141" s="1"/>
      <c r="AB141" s="1"/>
      <c r="AC141" s="1"/>
      <c r="AD141" s="6"/>
      <c r="AE141" s="1"/>
      <c r="AF141" s="1"/>
      <c r="AG141" s="1"/>
      <c r="AH141" s="197"/>
      <c r="AI141" s="197"/>
      <c r="AJ141" s="203"/>
      <c r="AK141" s="197"/>
      <c r="AL141" s="197"/>
    </row>
    <row r="142" spans="1:38" ht="38.25" customHeight="1">
      <c r="A142" s="92" t="s">
        <v>559</v>
      </c>
      <c r="B142" s="139"/>
      <c r="C142" s="139"/>
      <c r="D142" s="140"/>
      <c r="E142" s="124"/>
      <c r="F142" s="6"/>
      <c r="G142" s="6"/>
      <c r="H142" s="125"/>
      <c r="I142" s="141"/>
      <c r="J142" s="1"/>
      <c r="K142" s="6"/>
      <c r="L142" s="6"/>
      <c r="M142" s="6"/>
      <c r="N142" s="1"/>
      <c r="O142" s="1"/>
      <c r="Q142" s="1"/>
      <c r="R142" s="6"/>
      <c r="S142" s="1"/>
      <c r="T142" s="1"/>
      <c r="U142" s="1"/>
      <c r="V142" s="1"/>
      <c r="W142" s="1"/>
      <c r="X142" s="6"/>
      <c r="Y142" s="1"/>
      <c r="Z142" s="1"/>
      <c r="AA142" s="1"/>
      <c r="AB142" s="1"/>
      <c r="AC142" s="1"/>
      <c r="AD142" s="6"/>
      <c r="AE142" s="1"/>
      <c r="AF142" s="1"/>
      <c r="AG142" s="1"/>
      <c r="AH142" s="1"/>
      <c r="AI142" s="1"/>
      <c r="AJ142" s="6"/>
      <c r="AK142" s="1"/>
    </row>
    <row r="143" spans="1:38" s="198" customFormat="1" ht="38.25">
      <c r="A143" s="93" t="s">
        <v>16</v>
      </c>
      <c r="B143" s="94" t="s">
        <v>512</v>
      </c>
      <c r="C143" s="94"/>
      <c r="D143" s="95" t="s">
        <v>523</v>
      </c>
      <c r="E143" s="94" t="s">
        <v>524</v>
      </c>
      <c r="F143" s="94" t="s">
        <v>525</v>
      </c>
      <c r="G143" s="94" t="s">
        <v>526</v>
      </c>
      <c r="H143" s="94" t="s">
        <v>527</v>
      </c>
      <c r="I143" s="94" t="s">
        <v>528</v>
      </c>
      <c r="J143" s="93" t="s">
        <v>529</v>
      </c>
      <c r="K143" s="128" t="s">
        <v>546</v>
      </c>
      <c r="L143" s="129" t="s">
        <v>531</v>
      </c>
      <c r="M143" s="96" t="s">
        <v>532</v>
      </c>
      <c r="N143" s="94" t="s">
        <v>533</v>
      </c>
      <c r="O143" s="95" t="s">
        <v>534</v>
      </c>
      <c r="P143" s="94" t="s">
        <v>763</v>
      </c>
      <c r="Q143" s="197"/>
      <c r="R143" s="6"/>
      <c r="S143" s="197"/>
      <c r="T143" s="197"/>
      <c r="U143" s="197"/>
      <c r="V143" s="197"/>
      <c r="W143" s="197"/>
      <c r="X143" s="197"/>
      <c r="Y143" s="197"/>
      <c r="Z143" s="197"/>
      <c r="AA143" s="197"/>
      <c r="AB143" s="197"/>
      <c r="AC143" s="197"/>
      <c r="AD143" s="197"/>
      <c r="AE143" s="197"/>
      <c r="AF143" s="197"/>
      <c r="AG143" s="197"/>
      <c r="AH143" s="197"/>
      <c r="AI143" s="197"/>
      <c r="AJ143" s="197"/>
      <c r="AK143" s="197"/>
      <c r="AL143" s="197"/>
    </row>
    <row r="144" spans="1:38" ht="14.25" customHeight="1">
      <c r="A144" s="257">
        <v>1</v>
      </c>
      <c r="B144" s="258">
        <v>44840</v>
      </c>
      <c r="C144" s="255"/>
      <c r="D144" s="255" t="s">
        <v>835</v>
      </c>
      <c r="E144" s="256" t="s">
        <v>537</v>
      </c>
      <c r="F144" s="256" t="s">
        <v>836</v>
      </c>
      <c r="G144" s="256">
        <v>1220</v>
      </c>
      <c r="H144" s="256"/>
      <c r="I144" s="256" t="s">
        <v>837</v>
      </c>
      <c r="J144" s="226" t="s">
        <v>538</v>
      </c>
      <c r="K144" s="202"/>
      <c r="L144" s="218"/>
      <c r="M144" s="219"/>
      <c r="N144" s="202"/>
      <c r="O144" s="226"/>
      <c r="P144" s="199"/>
      <c r="Q144" s="197"/>
      <c r="R144" s="197" t="s">
        <v>536</v>
      </c>
      <c r="S144" s="41"/>
      <c r="T144" s="1"/>
      <c r="U144" s="1"/>
      <c r="V144" s="1"/>
      <c r="W144" s="1"/>
      <c r="X144" s="1"/>
      <c r="Y144" s="1"/>
      <c r="Z144" s="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</row>
    <row r="145" spans="1:26" ht="12.75" customHeight="1">
      <c r="A145" s="256"/>
      <c r="B145" s="254"/>
      <c r="C145" s="255"/>
      <c r="D145" s="255"/>
      <c r="E145" s="256"/>
      <c r="F145" s="256"/>
      <c r="G145" s="256"/>
      <c r="H145" s="256"/>
      <c r="I145" s="256"/>
      <c r="J145" s="226"/>
      <c r="K145" s="202"/>
      <c r="L145" s="218"/>
      <c r="M145" s="219"/>
      <c r="N145" s="202"/>
      <c r="O145" s="226"/>
      <c r="P145" s="199"/>
      <c r="R145" s="6"/>
      <c r="S145" s="1"/>
      <c r="T145" s="1"/>
      <c r="U145" s="1"/>
      <c r="V145" s="1"/>
      <c r="W145" s="1"/>
      <c r="X145" s="1"/>
      <c r="Y145" s="1"/>
    </row>
    <row r="146" spans="1:26" ht="12.75" customHeight="1">
      <c r="A146" s="109" t="s">
        <v>539</v>
      </c>
      <c r="B146" s="109"/>
      <c r="C146" s="109"/>
      <c r="D146" s="109"/>
      <c r="E146" s="41"/>
      <c r="F146" s="116" t="s">
        <v>541</v>
      </c>
      <c r="G146" s="54"/>
      <c r="H146" s="54"/>
      <c r="I146" s="54"/>
      <c r="J146" s="6"/>
      <c r="K146" s="132"/>
      <c r="L146" s="133"/>
      <c r="M146" s="6"/>
      <c r="N146" s="99"/>
      <c r="O146" s="142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15" t="s">
        <v>540</v>
      </c>
      <c r="B147" s="109"/>
      <c r="C147" s="109"/>
      <c r="D147" s="109"/>
      <c r="E147" s="6"/>
      <c r="F147" s="116" t="s">
        <v>543</v>
      </c>
      <c r="G147" s="6"/>
      <c r="H147" s="6" t="s">
        <v>759</v>
      </c>
      <c r="I147" s="6"/>
      <c r="J147" s="1"/>
      <c r="K147" s="6"/>
      <c r="L147" s="6"/>
      <c r="M147" s="6"/>
      <c r="N147" s="1"/>
      <c r="O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15"/>
      <c r="B148" s="109"/>
      <c r="C148" s="109"/>
      <c r="D148" s="109"/>
      <c r="E148" s="6"/>
      <c r="F148" s="116"/>
      <c r="G148" s="6"/>
      <c r="H148" s="6"/>
      <c r="I148" s="6"/>
      <c r="J148" s="1"/>
      <c r="K148" s="6"/>
      <c r="L148" s="6"/>
      <c r="M148" s="6"/>
      <c r="N148" s="1"/>
      <c r="O148" s="1"/>
      <c r="Q148" s="1"/>
      <c r="R148" s="54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15"/>
      <c r="B149" s="109"/>
      <c r="C149" s="109"/>
      <c r="D149" s="109"/>
      <c r="E149" s="6"/>
      <c r="F149" s="116"/>
      <c r="G149" s="54"/>
      <c r="H149" s="41"/>
      <c r="I149" s="54"/>
      <c r="J149" s="6"/>
      <c r="K149" s="132"/>
      <c r="L149" s="133"/>
      <c r="M149" s="6"/>
      <c r="N149" s="99"/>
      <c r="O149" s="134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54"/>
      <c r="B150" s="98"/>
      <c r="C150" s="98"/>
      <c r="D150" s="41"/>
      <c r="E150" s="54"/>
      <c r="F150" s="54"/>
      <c r="G150" s="54"/>
      <c r="H150" s="41"/>
      <c r="I150" s="54"/>
      <c r="J150" s="6"/>
      <c r="K150" s="132"/>
      <c r="L150" s="133"/>
      <c r="M150" s="6"/>
      <c r="N150" s="99"/>
      <c r="O150" s="134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38.25" customHeight="1">
      <c r="A151" s="41"/>
      <c r="B151" s="143" t="s">
        <v>560</v>
      </c>
      <c r="C151" s="143"/>
      <c r="D151" s="143"/>
      <c r="E151" s="143"/>
      <c r="F151" s="6"/>
      <c r="G151" s="6"/>
      <c r="H151" s="126"/>
      <c r="I151" s="6"/>
      <c r="J151" s="126"/>
      <c r="K151" s="127"/>
      <c r="L151" s="6"/>
      <c r="M151" s="6"/>
      <c r="N151" s="1"/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93" t="s">
        <v>16</v>
      </c>
      <c r="B152" s="94" t="s">
        <v>512</v>
      </c>
      <c r="C152" s="94"/>
      <c r="D152" s="95" t="s">
        <v>523</v>
      </c>
      <c r="E152" s="94" t="s">
        <v>524</v>
      </c>
      <c r="F152" s="94" t="s">
        <v>525</v>
      </c>
      <c r="G152" s="94" t="s">
        <v>561</v>
      </c>
      <c r="H152" s="94" t="s">
        <v>562</v>
      </c>
      <c r="I152" s="94" t="s">
        <v>528</v>
      </c>
      <c r="J152" s="144" t="s">
        <v>529</v>
      </c>
      <c r="K152" s="94" t="s">
        <v>530</v>
      </c>
      <c r="L152" s="94" t="s">
        <v>563</v>
      </c>
      <c r="M152" s="94" t="s">
        <v>533</v>
      </c>
      <c r="N152" s="95" t="s">
        <v>534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1</v>
      </c>
      <c r="B153" s="146">
        <v>41579</v>
      </c>
      <c r="C153" s="146"/>
      <c r="D153" s="147" t="s">
        <v>564</v>
      </c>
      <c r="E153" s="148" t="s">
        <v>565</v>
      </c>
      <c r="F153" s="149">
        <v>82</v>
      </c>
      <c r="G153" s="148" t="s">
        <v>566</v>
      </c>
      <c r="H153" s="148">
        <v>100</v>
      </c>
      <c r="I153" s="150">
        <v>100</v>
      </c>
      <c r="J153" s="151" t="s">
        <v>567</v>
      </c>
      <c r="K153" s="152">
        <f t="shared" ref="K153:K205" si="135">H153-F153</f>
        <v>18</v>
      </c>
      <c r="L153" s="153">
        <f t="shared" ref="L153:L205" si="136">K153/F153</f>
        <v>0.21951219512195122</v>
      </c>
      <c r="M153" s="148" t="s">
        <v>535</v>
      </c>
      <c r="N153" s="154">
        <v>42657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2</v>
      </c>
      <c r="B154" s="146">
        <v>41794</v>
      </c>
      <c r="C154" s="146"/>
      <c r="D154" s="147" t="s">
        <v>568</v>
      </c>
      <c r="E154" s="148" t="s">
        <v>537</v>
      </c>
      <c r="F154" s="149">
        <v>257</v>
      </c>
      <c r="G154" s="148" t="s">
        <v>566</v>
      </c>
      <c r="H154" s="148">
        <v>300</v>
      </c>
      <c r="I154" s="150">
        <v>300</v>
      </c>
      <c r="J154" s="151" t="s">
        <v>567</v>
      </c>
      <c r="K154" s="152">
        <f t="shared" si="135"/>
        <v>43</v>
      </c>
      <c r="L154" s="153">
        <f t="shared" si="136"/>
        <v>0.16731517509727625</v>
      </c>
      <c r="M154" s="148" t="s">
        <v>535</v>
      </c>
      <c r="N154" s="154">
        <v>41822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3</v>
      </c>
      <c r="B155" s="146">
        <v>41828</v>
      </c>
      <c r="C155" s="146"/>
      <c r="D155" s="147" t="s">
        <v>569</v>
      </c>
      <c r="E155" s="148" t="s">
        <v>537</v>
      </c>
      <c r="F155" s="149">
        <v>393</v>
      </c>
      <c r="G155" s="148" t="s">
        <v>566</v>
      </c>
      <c r="H155" s="148">
        <v>468</v>
      </c>
      <c r="I155" s="150">
        <v>468</v>
      </c>
      <c r="J155" s="151" t="s">
        <v>567</v>
      </c>
      <c r="K155" s="152">
        <f t="shared" si="135"/>
        <v>75</v>
      </c>
      <c r="L155" s="153">
        <f t="shared" si="136"/>
        <v>0.19083969465648856</v>
      </c>
      <c r="M155" s="148" t="s">
        <v>535</v>
      </c>
      <c r="N155" s="154">
        <v>41863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4</v>
      </c>
      <c r="B156" s="146">
        <v>41857</v>
      </c>
      <c r="C156" s="146"/>
      <c r="D156" s="147" t="s">
        <v>570</v>
      </c>
      <c r="E156" s="148" t="s">
        <v>537</v>
      </c>
      <c r="F156" s="149">
        <v>205</v>
      </c>
      <c r="G156" s="148" t="s">
        <v>566</v>
      </c>
      <c r="H156" s="148">
        <v>275</v>
      </c>
      <c r="I156" s="150">
        <v>250</v>
      </c>
      <c r="J156" s="151" t="s">
        <v>567</v>
      </c>
      <c r="K156" s="152">
        <f t="shared" si="135"/>
        <v>70</v>
      </c>
      <c r="L156" s="153">
        <f t="shared" si="136"/>
        <v>0.34146341463414637</v>
      </c>
      <c r="M156" s="148" t="s">
        <v>535</v>
      </c>
      <c r="N156" s="154">
        <v>41962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5</v>
      </c>
      <c r="B157" s="146">
        <v>41886</v>
      </c>
      <c r="C157" s="146"/>
      <c r="D157" s="147" t="s">
        <v>571</v>
      </c>
      <c r="E157" s="148" t="s">
        <v>537</v>
      </c>
      <c r="F157" s="149">
        <v>162</v>
      </c>
      <c r="G157" s="148" t="s">
        <v>566</v>
      </c>
      <c r="H157" s="148">
        <v>190</v>
      </c>
      <c r="I157" s="150">
        <v>190</v>
      </c>
      <c r="J157" s="151" t="s">
        <v>567</v>
      </c>
      <c r="K157" s="152">
        <f t="shared" si="135"/>
        <v>28</v>
      </c>
      <c r="L157" s="153">
        <f t="shared" si="136"/>
        <v>0.1728395061728395</v>
      </c>
      <c r="M157" s="148" t="s">
        <v>535</v>
      </c>
      <c r="N157" s="154">
        <v>42006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6</v>
      </c>
      <c r="B158" s="146">
        <v>41886</v>
      </c>
      <c r="C158" s="146"/>
      <c r="D158" s="147" t="s">
        <v>572</v>
      </c>
      <c r="E158" s="148" t="s">
        <v>537</v>
      </c>
      <c r="F158" s="149">
        <v>75</v>
      </c>
      <c r="G158" s="148" t="s">
        <v>566</v>
      </c>
      <c r="H158" s="148">
        <v>91.5</v>
      </c>
      <c r="I158" s="150" t="s">
        <v>573</v>
      </c>
      <c r="J158" s="151" t="s">
        <v>574</v>
      </c>
      <c r="K158" s="152">
        <f t="shared" si="135"/>
        <v>16.5</v>
      </c>
      <c r="L158" s="153">
        <f t="shared" si="136"/>
        <v>0.22</v>
      </c>
      <c r="M158" s="148" t="s">
        <v>535</v>
      </c>
      <c r="N158" s="154">
        <v>41954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7</v>
      </c>
      <c r="B159" s="146">
        <v>41913</v>
      </c>
      <c r="C159" s="146"/>
      <c r="D159" s="147" t="s">
        <v>575</v>
      </c>
      <c r="E159" s="148" t="s">
        <v>537</v>
      </c>
      <c r="F159" s="149">
        <v>850</v>
      </c>
      <c r="G159" s="148" t="s">
        <v>566</v>
      </c>
      <c r="H159" s="148">
        <v>982.5</v>
      </c>
      <c r="I159" s="150">
        <v>1050</v>
      </c>
      <c r="J159" s="151" t="s">
        <v>576</v>
      </c>
      <c r="K159" s="152">
        <f t="shared" si="135"/>
        <v>132.5</v>
      </c>
      <c r="L159" s="153">
        <f t="shared" si="136"/>
        <v>0.15588235294117647</v>
      </c>
      <c r="M159" s="148" t="s">
        <v>535</v>
      </c>
      <c r="N159" s="154">
        <v>42039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8</v>
      </c>
      <c r="B160" s="146">
        <v>41913</v>
      </c>
      <c r="C160" s="146"/>
      <c r="D160" s="147" t="s">
        <v>577</v>
      </c>
      <c r="E160" s="148" t="s">
        <v>537</v>
      </c>
      <c r="F160" s="149">
        <v>475</v>
      </c>
      <c r="G160" s="148" t="s">
        <v>566</v>
      </c>
      <c r="H160" s="148">
        <v>515</v>
      </c>
      <c r="I160" s="150">
        <v>600</v>
      </c>
      <c r="J160" s="151" t="s">
        <v>578</v>
      </c>
      <c r="K160" s="152">
        <f t="shared" si="135"/>
        <v>40</v>
      </c>
      <c r="L160" s="153">
        <f t="shared" si="136"/>
        <v>8.4210526315789472E-2</v>
      </c>
      <c r="M160" s="148" t="s">
        <v>535</v>
      </c>
      <c r="N160" s="154">
        <v>41939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9</v>
      </c>
      <c r="B161" s="146">
        <v>41913</v>
      </c>
      <c r="C161" s="146"/>
      <c r="D161" s="147" t="s">
        <v>579</v>
      </c>
      <c r="E161" s="148" t="s">
        <v>537</v>
      </c>
      <c r="F161" s="149">
        <v>86</v>
      </c>
      <c r="G161" s="148" t="s">
        <v>566</v>
      </c>
      <c r="H161" s="148">
        <v>99</v>
      </c>
      <c r="I161" s="150">
        <v>140</v>
      </c>
      <c r="J161" s="151" t="s">
        <v>580</v>
      </c>
      <c r="K161" s="152">
        <f t="shared" si="135"/>
        <v>13</v>
      </c>
      <c r="L161" s="153">
        <f t="shared" si="136"/>
        <v>0.15116279069767441</v>
      </c>
      <c r="M161" s="148" t="s">
        <v>535</v>
      </c>
      <c r="N161" s="154">
        <v>41939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10</v>
      </c>
      <c r="B162" s="146">
        <v>41926</v>
      </c>
      <c r="C162" s="146"/>
      <c r="D162" s="147" t="s">
        <v>581</v>
      </c>
      <c r="E162" s="148" t="s">
        <v>537</v>
      </c>
      <c r="F162" s="149">
        <v>496.6</v>
      </c>
      <c r="G162" s="148" t="s">
        <v>566</v>
      </c>
      <c r="H162" s="148">
        <v>621</v>
      </c>
      <c r="I162" s="150">
        <v>580</v>
      </c>
      <c r="J162" s="151" t="s">
        <v>567</v>
      </c>
      <c r="K162" s="152">
        <f t="shared" si="135"/>
        <v>124.39999999999998</v>
      </c>
      <c r="L162" s="153">
        <f t="shared" si="136"/>
        <v>0.25050342327829234</v>
      </c>
      <c r="M162" s="148" t="s">
        <v>535</v>
      </c>
      <c r="N162" s="154">
        <v>42605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11</v>
      </c>
      <c r="B163" s="146">
        <v>41926</v>
      </c>
      <c r="C163" s="146"/>
      <c r="D163" s="147" t="s">
        <v>582</v>
      </c>
      <c r="E163" s="148" t="s">
        <v>537</v>
      </c>
      <c r="F163" s="149">
        <v>2481.9</v>
      </c>
      <c r="G163" s="148" t="s">
        <v>566</v>
      </c>
      <c r="H163" s="148">
        <v>2840</v>
      </c>
      <c r="I163" s="150">
        <v>2870</v>
      </c>
      <c r="J163" s="151" t="s">
        <v>583</v>
      </c>
      <c r="K163" s="152">
        <f t="shared" si="135"/>
        <v>358.09999999999991</v>
      </c>
      <c r="L163" s="153">
        <f t="shared" si="136"/>
        <v>0.14428462065353154</v>
      </c>
      <c r="M163" s="148" t="s">
        <v>535</v>
      </c>
      <c r="N163" s="154">
        <v>42017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12</v>
      </c>
      <c r="B164" s="146">
        <v>41928</v>
      </c>
      <c r="C164" s="146"/>
      <c r="D164" s="147" t="s">
        <v>584</v>
      </c>
      <c r="E164" s="148" t="s">
        <v>537</v>
      </c>
      <c r="F164" s="149">
        <v>84.5</v>
      </c>
      <c r="G164" s="148" t="s">
        <v>566</v>
      </c>
      <c r="H164" s="148">
        <v>93</v>
      </c>
      <c r="I164" s="150">
        <v>110</v>
      </c>
      <c r="J164" s="151" t="s">
        <v>585</v>
      </c>
      <c r="K164" s="152">
        <f t="shared" si="135"/>
        <v>8.5</v>
      </c>
      <c r="L164" s="153">
        <f t="shared" si="136"/>
        <v>0.10059171597633136</v>
      </c>
      <c r="M164" s="148" t="s">
        <v>535</v>
      </c>
      <c r="N164" s="154">
        <v>41939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13</v>
      </c>
      <c r="B165" s="146">
        <v>41928</v>
      </c>
      <c r="C165" s="146"/>
      <c r="D165" s="147" t="s">
        <v>586</v>
      </c>
      <c r="E165" s="148" t="s">
        <v>537</v>
      </c>
      <c r="F165" s="149">
        <v>401</v>
      </c>
      <c r="G165" s="148" t="s">
        <v>566</v>
      </c>
      <c r="H165" s="148">
        <v>428</v>
      </c>
      <c r="I165" s="150">
        <v>450</v>
      </c>
      <c r="J165" s="151" t="s">
        <v>587</v>
      </c>
      <c r="K165" s="152">
        <f t="shared" si="135"/>
        <v>27</v>
      </c>
      <c r="L165" s="153">
        <f t="shared" si="136"/>
        <v>6.7331670822942641E-2</v>
      </c>
      <c r="M165" s="148" t="s">
        <v>535</v>
      </c>
      <c r="N165" s="154">
        <v>42020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14</v>
      </c>
      <c r="B166" s="146">
        <v>41928</v>
      </c>
      <c r="C166" s="146"/>
      <c r="D166" s="147" t="s">
        <v>588</v>
      </c>
      <c r="E166" s="148" t="s">
        <v>537</v>
      </c>
      <c r="F166" s="149">
        <v>101</v>
      </c>
      <c r="G166" s="148" t="s">
        <v>566</v>
      </c>
      <c r="H166" s="148">
        <v>112</v>
      </c>
      <c r="I166" s="150">
        <v>120</v>
      </c>
      <c r="J166" s="151" t="s">
        <v>589</v>
      </c>
      <c r="K166" s="152">
        <f t="shared" si="135"/>
        <v>11</v>
      </c>
      <c r="L166" s="153">
        <f t="shared" si="136"/>
        <v>0.10891089108910891</v>
      </c>
      <c r="M166" s="148" t="s">
        <v>535</v>
      </c>
      <c r="N166" s="154">
        <v>41939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15</v>
      </c>
      <c r="B167" s="146">
        <v>41954</v>
      </c>
      <c r="C167" s="146"/>
      <c r="D167" s="147" t="s">
        <v>590</v>
      </c>
      <c r="E167" s="148" t="s">
        <v>537</v>
      </c>
      <c r="F167" s="149">
        <v>59</v>
      </c>
      <c r="G167" s="148" t="s">
        <v>566</v>
      </c>
      <c r="H167" s="148">
        <v>76</v>
      </c>
      <c r="I167" s="150">
        <v>76</v>
      </c>
      <c r="J167" s="151" t="s">
        <v>567</v>
      </c>
      <c r="K167" s="152">
        <f t="shared" si="135"/>
        <v>17</v>
      </c>
      <c r="L167" s="153">
        <f t="shared" si="136"/>
        <v>0.28813559322033899</v>
      </c>
      <c r="M167" s="148" t="s">
        <v>535</v>
      </c>
      <c r="N167" s="154">
        <v>43032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16</v>
      </c>
      <c r="B168" s="146">
        <v>41954</v>
      </c>
      <c r="C168" s="146"/>
      <c r="D168" s="147" t="s">
        <v>579</v>
      </c>
      <c r="E168" s="148" t="s">
        <v>537</v>
      </c>
      <c r="F168" s="149">
        <v>99</v>
      </c>
      <c r="G168" s="148" t="s">
        <v>566</v>
      </c>
      <c r="H168" s="148">
        <v>120</v>
      </c>
      <c r="I168" s="150">
        <v>120</v>
      </c>
      <c r="J168" s="151" t="s">
        <v>548</v>
      </c>
      <c r="K168" s="152">
        <f t="shared" si="135"/>
        <v>21</v>
      </c>
      <c r="L168" s="153">
        <f t="shared" si="136"/>
        <v>0.21212121212121213</v>
      </c>
      <c r="M168" s="148" t="s">
        <v>535</v>
      </c>
      <c r="N168" s="154">
        <v>41960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17</v>
      </c>
      <c r="B169" s="146">
        <v>41956</v>
      </c>
      <c r="C169" s="146"/>
      <c r="D169" s="147" t="s">
        <v>591</v>
      </c>
      <c r="E169" s="148" t="s">
        <v>537</v>
      </c>
      <c r="F169" s="149">
        <v>22</v>
      </c>
      <c r="G169" s="148" t="s">
        <v>566</v>
      </c>
      <c r="H169" s="148">
        <v>33.549999999999997</v>
      </c>
      <c r="I169" s="150">
        <v>32</v>
      </c>
      <c r="J169" s="151" t="s">
        <v>592</v>
      </c>
      <c r="K169" s="152">
        <f t="shared" si="135"/>
        <v>11.549999999999997</v>
      </c>
      <c r="L169" s="153">
        <f t="shared" si="136"/>
        <v>0.52499999999999991</v>
      </c>
      <c r="M169" s="148" t="s">
        <v>535</v>
      </c>
      <c r="N169" s="154">
        <v>42188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18</v>
      </c>
      <c r="B170" s="146">
        <v>41976</v>
      </c>
      <c r="C170" s="146"/>
      <c r="D170" s="147" t="s">
        <v>593</v>
      </c>
      <c r="E170" s="148" t="s">
        <v>537</v>
      </c>
      <c r="F170" s="149">
        <v>440</v>
      </c>
      <c r="G170" s="148" t="s">
        <v>566</v>
      </c>
      <c r="H170" s="148">
        <v>520</v>
      </c>
      <c r="I170" s="150">
        <v>520</v>
      </c>
      <c r="J170" s="151" t="s">
        <v>594</v>
      </c>
      <c r="K170" s="152">
        <f t="shared" si="135"/>
        <v>80</v>
      </c>
      <c r="L170" s="153">
        <f t="shared" si="136"/>
        <v>0.18181818181818182</v>
      </c>
      <c r="M170" s="148" t="s">
        <v>535</v>
      </c>
      <c r="N170" s="154">
        <v>42208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19</v>
      </c>
      <c r="B171" s="146">
        <v>41976</v>
      </c>
      <c r="C171" s="146"/>
      <c r="D171" s="147" t="s">
        <v>595</v>
      </c>
      <c r="E171" s="148" t="s">
        <v>537</v>
      </c>
      <c r="F171" s="149">
        <v>360</v>
      </c>
      <c r="G171" s="148" t="s">
        <v>566</v>
      </c>
      <c r="H171" s="148">
        <v>427</v>
      </c>
      <c r="I171" s="150">
        <v>425</v>
      </c>
      <c r="J171" s="151" t="s">
        <v>596</v>
      </c>
      <c r="K171" s="152">
        <f t="shared" si="135"/>
        <v>67</v>
      </c>
      <c r="L171" s="153">
        <f t="shared" si="136"/>
        <v>0.18611111111111112</v>
      </c>
      <c r="M171" s="148" t="s">
        <v>535</v>
      </c>
      <c r="N171" s="154">
        <v>42058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20</v>
      </c>
      <c r="B172" s="146">
        <v>42012</v>
      </c>
      <c r="C172" s="146"/>
      <c r="D172" s="147" t="s">
        <v>597</v>
      </c>
      <c r="E172" s="148" t="s">
        <v>537</v>
      </c>
      <c r="F172" s="149">
        <v>360</v>
      </c>
      <c r="G172" s="148" t="s">
        <v>566</v>
      </c>
      <c r="H172" s="148">
        <v>455</v>
      </c>
      <c r="I172" s="150">
        <v>420</v>
      </c>
      <c r="J172" s="151" t="s">
        <v>598</v>
      </c>
      <c r="K172" s="152">
        <f t="shared" si="135"/>
        <v>95</v>
      </c>
      <c r="L172" s="153">
        <f t="shared" si="136"/>
        <v>0.2638888888888889</v>
      </c>
      <c r="M172" s="148" t="s">
        <v>535</v>
      </c>
      <c r="N172" s="154">
        <v>42024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21</v>
      </c>
      <c r="B173" s="146">
        <v>42012</v>
      </c>
      <c r="C173" s="146"/>
      <c r="D173" s="147" t="s">
        <v>599</v>
      </c>
      <c r="E173" s="148" t="s">
        <v>537</v>
      </c>
      <c r="F173" s="149">
        <v>130</v>
      </c>
      <c r="G173" s="148"/>
      <c r="H173" s="148">
        <v>175.5</v>
      </c>
      <c r="I173" s="150">
        <v>165</v>
      </c>
      <c r="J173" s="151" t="s">
        <v>600</v>
      </c>
      <c r="K173" s="152">
        <f t="shared" si="135"/>
        <v>45.5</v>
      </c>
      <c r="L173" s="153">
        <f t="shared" si="136"/>
        <v>0.35</v>
      </c>
      <c r="M173" s="148" t="s">
        <v>535</v>
      </c>
      <c r="N173" s="154">
        <v>43088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22</v>
      </c>
      <c r="B174" s="146">
        <v>42040</v>
      </c>
      <c r="C174" s="146"/>
      <c r="D174" s="147" t="s">
        <v>365</v>
      </c>
      <c r="E174" s="148" t="s">
        <v>565</v>
      </c>
      <c r="F174" s="149">
        <v>98</v>
      </c>
      <c r="G174" s="148"/>
      <c r="H174" s="148">
        <v>120</v>
      </c>
      <c r="I174" s="150">
        <v>120</v>
      </c>
      <c r="J174" s="151" t="s">
        <v>567</v>
      </c>
      <c r="K174" s="152">
        <f t="shared" si="135"/>
        <v>22</v>
      </c>
      <c r="L174" s="153">
        <f t="shared" si="136"/>
        <v>0.22448979591836735</v>
      </c>
      <c r="M174" s="148" t="s">
        <v>535</v>
      </c>
      <c r="N174" s="154">
        <v>42753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23</v>
      </c>
      <c r="B175" s="146">
        <v>42040</v>
      </c>
      <c r="C175" s="146"/>
      <c r="D175" s="147" t="s">
        <v>601</v>
      </c>
      <c r="E175" s="148" t="s">
        <v>565</v>
      </c>
      <c r="F175" s="149">
        <v>196</v>
      </c>
      <c r="G175" s="148"/>
      <c r="H175" s="148">
        <v>262</v>
      </c>
      <c r="I175" s="150">
        <v>255</v>
      </c>
      <c r="J175" s="151" t="s">
        <v>567</v>
      </c>
      <c r="K175" s="152">
        <f t="shared" si="135"/>
        <v>66</v>
      </c>
      <c r="L175" s="153">
        <f t="shared" si="136"/>
        <v>0.33673469387755101</v>
      </c>
      <c r="M175" s="148" t="s">
        <v>535</v>
      </c>
      <c r="N175" s="154">
        <v>42599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5">
        <v>24</v>
      </c>
      <c r="B176" s="156">
        <v>42067</v>
      </c>
      <c r="C176" s="156"/>
      <c r="D176" s="157" t="s">
        <v>364</v>
      </c>
      <c r="E176" s="158" t="s">
        <v>565</v>
      </c>
      <c r="F176" s="159">
        <v>235</v>
      </c>
      <c r="G176" s="159"/>
      <c r="H176" s="160">
        <v>77</v>
      </c>
      <c r="I176" s="160" t="s">
        <v>602</v>
      </c>
      <c r="J176" s="161" t="s">
        <v>603</v>
      </c>
      <c r="K176" s="162">
        <f t="shared" si="135"/>
        <v>-158</v>
      </c>
      <c r="L176" s="163">
        <f t="shared" si="136"/>
        <v>-0.67234042553191486</v>
      </c>
      <c r="M176" s="159" t="s">
        <v>547</v>
      </c>
      <c r="N176" s="156">
        <v>43522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25</v>
      </c>
      <c r="B177" s="146">
        <v>42067</v>
      </c>
      <c r="C177" s="146"/>
      <c r="D177" s="147" t="s">
        <v>604</v>
      </c>
      <c r="E177" s="148" t="s">
        <v>565</v>
      </c>
      <c r="F177" s="149">
        <v>185</v>
      </c>
      <c r="G177" s="148"/>
      <c r="H177" s="148">
        <v>224</v>
      </c>
      <c r="I177" s="150" t="s">
        <v>605</v>
      </c>
      <c r="J177" s="151" t="s">
        <v>567</v>
      </c>
      <c r="K177" s="152">
        <f t="shared" si="135"/>
        <v>39</v>
      </c>
      <c r="L177" s="153">
        <f t="shared" si="136"/>
        <v>0.21081081081081082</v>
      </c>
      <c r="M177" s="148" t="s">
        <v>535</v>
      </c>
      <c r="N177" s="154">
        <v>42647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5">
        <v>26</v>
      </c>
      <c r="B178" s="156">
        <v>42090</v>
      </c>
      <c r="C178" s="156"/>
      <c r="D178" s="164" t="s">
        <v>606</v>
      </c>
      <c r="E178" s="159" t="s">
        <v>565</v>
      </c>
      <c r="F178" s="159">
        <v>49.5</v>
      </c>
      <c r="G178" s="160"/>
      <c r="H178" s="160">
        <v>15.85</v>
      </c>
      <c r="I178" s="160">
        <v>67</v>
      </c>
      <c r="J178" s="161" t="s">
        <v>607</v>
      </c>
      <c r="K178" s="160">
        <f t="shared" si="135"/>
        <v>-33.65</v>
      </c>
      <c r="L178" s="165">
        <f t="shared" si="136"/>
        <v>-0.67979797979797973</v>
      </c>
      <c r="M178" s="159" t="s">
        <v>547</v>
      </c>
      <c r="N178" s="166">
        <v>43627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27</v>
      </c>
      <c r="B179" s="146">
        <v>42093</v>
      </c>
      <c r="C179" s="146"/>
      <c r="D179" s="147" t="s">
        <v>608</v>
      </c>
      <c r="E179" s="148" t="s">
        <v>565</v>
      </c>
      <c r="F179" s="149">
        <v>183.5</v>
      </c>
      <c r="G179" s="148"/>
      <c r="H179" s="148">
        <v>219</v>
      </c>
      <c r="I179" s="150">
        <v>218</v>
      </c>
      <c r="J179" s="151" t="s">
        <v>609</v>
      </c>
      <c r="K179" s="152">
        <f t="shared" si="135"/>
        <v>35.5</v>
      </c>
      <c r="L179" s="153">
        <f t="shared" si="136"/>
        <v>0.19346049046321526</v>
      </c>
      <c r="M179" s="148" t="s">
        <v>535</v>
      </c>
      <c r="N179" s="154">
        <v>42103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28</v>
      </c>
      <c r="B180" s="146">
        <v>42114</v>
      </c>
      <c r="C180" s="146"/>
      <c r="D180" s="147" t="s">
        <v>610</v>
      </c>
      <c r="E180" s="148" t="s">
        <v>565</v>
      </c>
      <c r="F180" s="149">
        <f>(227+237)/2</f>
        <v>232</v>
      </c>
      <c r="G180" s="148"/>
      <c r="H180" s="148">
        <v>298</v>
      </c>
      <c r="I180" s="150">
        <v>298</v>
      </c>
      <c r="J180" s="151" t="s">
        <v>567</v>
      </c>
      <c r="K180" s="152">
        <f t="shared" si="135"/>
        <v>66</v>
      </c>
      <c r="L180" s="153">
        <f t="shared" si="136"/>
        <v>0.28448275862068967</v>
      </c>
      <c r="M180" s="148" t="s">
        <v>535</v>
      </c>
      <c r="N180" s="154">
        <v>42823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29</v>
      </c>
      <c r="B181" s="146">
        <v>42128</v>
      </c>
      <c r="C181" s="146"/>
      <c r="D181" s="147" t="s">
        <v>611</v>
      </c>
      <c r="E181" s="148" t="s">
        <v>537</v>
      </c>
      <c r="F181" s="149">
        <v>385</v>
      </c>
      <c r="G181" s="148"/>
      <c r="H181" s="148">
        <f>212.5+331</f>
        <v>543.5</v>
      </c>
      <c r="I181" s="150">
        <v>510</v>
      </c>
      <c r="J181" s="151" t="s">
        <v>612</v>
      </c>
      <c r="K181" s="152">
        <f t="shared" si="135"/>
        <v>158.5</v>
      </c>
      <c r="L181" s="153">
        <f t="shared" si="136"/>
        <v>0.41168831168831171</v>
      </c>
      <c r="M181" s="148" t="s">
        <v>535</v>
      </c>
      <c r="N181" s="154">
        <v>42235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30</v>
      </c>
      <c r="B182" s="146">
        <v>42128</v>
      </c>
      <c r="C182" s="146"/>
      <c r="D182" s="147" t="s">
        <v>613</v>
      </c>
      <c r="E182" s="148" t="s">
        <v>537</v>
      </c>
      <c r="F182" s="149">
        <v>115.5</v>
      </c>
      <c r="G182" s="148"/>
      <c r="H182" s="148">
        <v>146</v>
      </c>
      <c r="I182" s="150">
        <v>142</v>
      </c>
      <c r="J182" s="151" t="s">
        <v>614</v>
      </c>
      <c r="K182" s="152">
        <f t="shared" si="135"/>
        <v>30.5</v>
      </c>
      <c r="L182" s="153">
        <f t="shared" si="136"/>
        <v>0.26406926406926406</v>
      </c>
      <c r="M182" s="148" t="s">
        <v>535</v>
      </c>
      <c r="N182" s="154">
        <v>42202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31</v>
      </c>
      <c r="B183" s="146">
        <v>42151</v>
      </c>
      <c r="C183" s="146"/>
      <c r="D183" s="147" t="s">
        <v>615</v>
      </c>
      <c r="E183" s="148" t="s">
        <v>537</v>
      </c>
      <c r="F183" s="149">
        <v>237.5</v>
      </c>
      <c r="G183" s="148"/>
      <c r="H183" s="148">
        <v>279.5</v>
      </c>
      <c r="I183" s="150">
        <v>278</v>
      </c>
      <c r="J183" s="151" t="s">
        <v>567</v>
      </c>
      <c r="K183" s="152">
        <f t="shared" si="135"/>
        <v>42</v>
      </c>
      <c r="L183" s="153">
        <f t="shared" si="136"/>
        <v>0.17684210526315788</v>
      </c>
      <c r="M183" s="148" t="s">
        <v>535</v>
      </c>
      <c r="N183" s="154">
        <v>42222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32</v>
      </c>
      <c r="B184" s="146">
        <v>42174</v>
      </c>
      <c r="C184" s="146"/>
      <c r="D184" s="147" t="s">
        <v>586</v>
      </c>
      <c r="E184" s="148" t="s">
        <v>565</v>
      </c>
      <c r="F184" s="149">
        <v>340</v>
      </c>
      <c r="G184" s="148"/>
      <c r="H184" s="148">
        <v>448</v>
      </c>
      <c r="I184" s="150">
        <v>448</v>
      </c>
      <c r="J184" s="151" t="s">
        <v>567</v>
      </c>
      <c r="K184" s="152">
        <f t="shared" si="135"/>
        <v>108</v>
      </c>
      <c r="L184" s="153">
        <f t="shared" si="136"/>
        <v>0.31764705882352939</v>
      </c>
      <c r="M184" s="148" t="s">
        <v>535</v>
      </c>
      <c r="N184" s="154">
        <v>43018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33</v>
      </c>
      <c r="B185" s="146">
        <v>42191</v>
      </c>
      <c r="C185" s="146"/>
      <c r="D185" s="147" t="s">
        <v>616</v>
      </c>
      <c r="E185" s="148" t="s">
        <v>565</v>
      </c>
      <c r="F185" s="149">
        <v>390</v>
      </c>
      <c r="G185" s="148"/>
      <c r="H185" s="148">
        <v>460</v>
      </c>
      <c r="I185" s="150">
        <v>460</v>
      </c>
      <c r="J185" s="151" t="s">
        <v>567</v>
      </c>
      <c r="K185" s="152">
        <f t="shared" si="135"/>
        <v>70</v>
      </c>
      <c r="L185" s="153">
        <f t="shared" si="136"/>
        <v>0.17948717948717949</v>
      </c>
      <c r="M185" s="148" t="s">
        <v>535</v>
      </c>
      <c r="N185" s="154">
        <v>42478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5">
        <v>34</v>
      </c>
      <c r="B186" s="156">
        <v>42195</v>
      </c>
      <c r="C186" s="156"/>
      <c r="D186" s="157" t="s">
        <v>617</v>
      </c>
      <c r="E186" s="158" t="s">
        <v>565</v>
      </c>
      <c r="F186" s="159">
        <v>122.5</v>
      </c>
      <c r="G186" s="159"/>
      <c r="H186" s="160">
        <v>61</v>
      </c>
      <c r="I186" s="160">
        <v>172</v>
      </c>
      <c r="J186" s="161" t="s">
        <v>618</v>
      </c>
      <c r="K186" s="162">
        <f t="shared" si="135"/>
        <v>-61.5</v>
      </c>
      <c r="L186" s="163">
        <f t="shared" si="136"/>
        <v>-0.50204081632653064</v>
      </c>
      <c r="M186" s="159" t="s">
        <v>547</v>
      </c>
      <c r="N186" s="156">
        <v>43333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35</v>
      </c>
      <c r="B187" s="146">
        <v>42219</v>
      </c>
      <c r="C187" s="146"/>
      <c r="D187" s="147" t="s">
        <v>619</v>
      </c>
      <c r="E187" s="148" t="s">
        <v>565</v>
      </c>
      <c r="F187" s="149">
        <v>297.5</v>
      </c>
      <c r="G187" s="148"/>
      <c r="H187" s="148">
        <v>350</v>
      </c>
      <c r="I187" s="150">
        <v>360</v>
      </c>
      <c r="J187" s="151" t="s">
        <v>620</v>
      </c>
      <c r="K187" s="152">
        <f t="shared" si="135"/>
        <v>52.5</v>
      </c>
      <c r="L187" s="153">
        <f t="shared" si="136"/>
        <v>0.17647058823529413</v>
      </c>
      <c r="M187" s="148" t="s">
        <v>535</v>
      </c>
      <c r="N187" s="154">
        <v>42232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36</v>
      </c>
      <c r="B188" s="146">
        <v>42219</v>
      </c>
      <c r="C188" s="146"/>
      <c r="D188" s="147" t="s">
        <v>621</v>
      </c>
      <c r="E188" s="148" t="s">
        <v>565</v>
      </c>
      <c r="F188" s="149">
        <v>115.5</v>
      </c>
      <c r="G188" s="148"/>
      <c r="H188" s="148">
        <v>149</v>
      </c>
      <c r="I188" s="150">
        <v>140</v>
      </c>
      <c r="J188" s="151" t="s">
        <v>622</v>
      </c>
      <c r="K188" s="152">
        <f t="shared" si="135"/>
        <v>33.5</v>
      </c>
      <c r="L188" s="153">
        <f t="shared" si="136"/>
        <v>0.29004329004329005</v>
      </c>
      <c r="M188" s="148" t="s">
        <v>535</v>
      </c>
      <c r="N188" s="154">
        <v>42740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37</v>
      </c>
      <c r="B189" s="146">
        <v>42251</v>
      </c>
      <c r="C189" s="146"/>
      <c r="D189" s="147" t="s">
        <v>615</v>
      </c>
      <c r="E189" s="148" t="s">
        <v>565</v>
      </c>
      <c r="F189" s="149">
        <v>226</v>
      </c>
      <c r="G189" s="148"/>
      <c r="H189" s="148">
        <v>292</v>
      </c>
      <c r="I189" s="150">
        <v>292</v>
      </c>
      <c r="J189" s="151" t="s">
        <v>623</v>
      </c>
      <c r="K189" s="152">
        <f t="shared" si="135"/>
        <v>66</v>
      </c>
      <c r="L189" s="153">
        <f t="shared" si="136"/>
        <v>0.29203539823008851</v>
      </c>
      <c r="M189" s="148" t="s">
        <v>535</v>
      </c>
      <c r="N189" s="154">
        <v>42286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38</v>
      </c>
      <c r="B190" s="146">
        <v>42254</v>
      </c>
      <c r="C190" s="146"/>
      <c r="D190" s="147" t="s">
        <v>610</v>
      </c>
      <c r="E190" s="148" t="s">
        <v>565</v>
      </c>
      <c r="F190" s="149">
        <v>232.5</v>
      </c>
      <c r="G190" s="148"/>
      <c r="H190" s="148">
        <v>312.5</v>
      </c>
      <c r="I190" s="150">
        <v>310</v>
      </c>
      <c r="J190" s="151" t="s">
        <v>567</v>
      </c>
      <c r="K190" s="152">
        <f t="shared" si="135"/>
        <v>80</v>
      </c>
      <c r="L190" s="153">
        <f t="shared" si="136"/>
        <v>0.34408602150537637</v>
      </c>
      <c r="M190" s="148" t="s">
        <v>535</v>
      </c>
      <c r="N190" s="154">
        <v>42823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39</v>
      </c>
      <c r="B191" s="146">
        <v>42268</v>
      </c>
      <c r="C191" s="146"/>
      <c r="D191" s="147" t="s">
        <v>624</v>
      </c>
      <c r="E191" s="148" t="s">
        <v>565</v>
      </c>
      <c r="F191" s="149">
        <v>196.5</v>
      </c>
      <c r="G191" s="148"/>
      <c r="H191" s="148">
        <v>238</v>
      </c>
      <c r="I191" s="150">
        <v>238</v>
      </c>
      <c r="J191" s="151" t="s">
        <v>623</v>
      </c>
      <c r="K191" s="152">
        <f t="shared" si="135"/>
        <v>41.5</v>
      </c>
      <c r="L191" s="153">
        <f t="shared" si="136"/>
        <v>0.21119592875318066</v>
      </c>
      <c r="M191" s="148" t="s">
        <v>535</v>
      </c>
      <c r="N191" s="154">
        <v>42291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40</v>
      </c>
      <c r="B192" s="146">
        <v>42271</v>
      </c>
      <c r="C192" s="146"/>
      <c r="D192" s="147" t="s">
        <v>564</v>
      </c>
      <c r="E192" s="148" t="s">
        <v>565</v>
      </c>
      <c r="F192" s="149">
        <v>65</v>
      </c>
      <c r="G192" s="148"/>
      <c r="H192" s="148">
        <v>82</v>
      </c>
      <c r="I192" s="150">
        <v>82</v>
      </c>
      <c r="J192" s="151" t="s">
        <v>623</v>
      </c>
      <c r="K192" s="152">
        <f t="shared" si="135"/>
        <v>17</v>
      </c>
      <c r="L192" s="153">
        <f t="shared" si="136"/>
        <v>0.26153846153846155</v>
      </c>
      <c r="M192" s="148" t="s">
        <v>535</v>
      </c>
      <c r="N192" s="154">
        <v>42578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41</v>
      </c>
      <c r="B193" s="146">
        <v>42291</v>
      </c>
      <c r="C193" s="146"/>
      <c r="D193" s="147" t="s">
        <v>625</v>
      </c>
      <c r="E193" s="148" t="s">
        <v>565</v>
      </c>
      <c r="F193" s="149">
        <v>144</v>
      </c>
      <c r="G193" s="148"/>
      <c r="H193" s="148">
        <v>182.5</v>
      </c>
      <c r="I193" s="150">
        <v>181</v>
      </c>
      <c r="J193" s="151" t="s">
        <v>623</v>
      </c>
      <c r="K193" s="152">
        <f t="shared" si="135"/>
        <v>38.5</v>
      </c>
      <c r="L193" s="153">
        <f t="shared" si="136"/>
        <v>0.2673611111111111</v>
      </c>
      <c r="M193" s="148" t="s">
        <v>535</v>
      </c>
      <c r="N193" s="154">
        <v>42817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42</v>
      </c>
      <c r="B194" s="146">
        <v>42291</v>
      </c>
      <c r="C194" s="146"/>
      <c r="D194" s="147" t="s">
        <v>626</v>
      </c>
      <c r="E194" s="148" t="s">
        <v>565</v>
      </c>
      <c r="F194" s="149">
        <v>264</v>
      </c>
      <c r="G194" s="148"/>
      <c r="H194" s="148">
        <v>311</v>
      </c>
      <c r="I194" s="150">
        <v>311</v>
      </c>
      <c r="J194" s="151" t="s">
        <v>623</v>
      </c>
      <c r="K194" s="152">
        <f t="shared" si="135"/>
        <v>47</v>
      </c>
      <c r="L194" s="153">
        <f t="shared" si="136"/>
        <v>0.17803030303030304</v>
      </c>
      <c r="M194" s="148" t="s">
        <v>535</v>
      </c>
      <c r="N194" s="154">
        <v>42604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43</v>
      </c>
      <c r="B195" s="146">
        <v>42318</v>
      </c>
      <c r="C195" s="146"/>
      <c r="D195" s="147" t="s">
        <v>627</v>
      </c>
      <c r="E195" s="148" t="s">
        <v>537</v>
      </c>
      <c r="F195" s="149">
        <v>549.5</v>
      </c>
      <c r="G195" s="148"/>
      <c r="H195" s="148">
        <v>630</v>
      </c>
      <c r="I195" s="150">
        <v>630</v>
      </c>
      <c r="J195" s="151" t="s">
        <v>623</v>
      </c>
      <c r="K195" s="152">
        <f t="shared" si="135"/>
        <v>80.5</v>
      </c>
      <c r="L195" s="153">
        <f t="shared" si="136"/>
        <v>0.1464968152866242</v>
      </c>
      <c r="M195" s="148" t="s">
        <v>535</v>
      </c>
      <c r="N195" s="154">
        <v>42419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44</v>
      </c>
      <c r="B196" s="146">
        <v>42342</v>
      </c>
      <c r="C196" s="146"/>
      <c r="D196" s="147" t="s">
        <v>628</v>
      </c>
      <c r="E196" s="148" t="s">
        <v>565</v>
      </c>
      <c r="F196" s="149">
        <v>1027.5</v>
      </c>
      <c r="G196" s="148"/>
      <c r="H196" s="148">
        <v>1315</v>
      </c>
      <c r="I196" s="150">
        <v>1250</v>
      </c>
      <c r="J196" s="151" t="s">
        <v>623</v>
      </c>
      <c r="K196" s="152">
        <f t="shared" si="135"/>
        <v>287.5</v>
      </c>
      <c r="L196" s="153">
        <f t="shared" si="136"/>
        <v>0.27980535279805352</v>
      </c>
      <c r="M196" s="148" t="s">
        <v>535</v>
      </c>
      <c r="N196" s="154">
        <v>43244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45</v>
      </c>
      <c r="B197" s="146">
        <v>42367</v>
      </c>
      <c r="C197" s="146"/>
      <c r="D197" s="147" t="s">
        <v>629</v>
      </c>
      <c r="E197" s="148" t="s">
        <v>565</v>
      </c>
      <c r="F197" s="149">
        <v>465</v>
      </c>
      <c r="G197" s="148"/>
      <c r="H197" s="148">
        <v>540</v>
      </c>
      <c r="I197" s="150">
        <v>540</v>
      </c>
      <c r="J197" s="151" t="s">
        <v>623</v>
      </c>
      <c r="K197" s="152">
        <f t="shared" si="135"/>
        <v>75</v>
      </c>
      <c r="L197" s="153">
        <f t="shared" si="136"/>
        <v>0.16129032258064516</v>
      </c>
      <c r="M197" s="148" t="s">
        <v>535</v>
      </c>
      <c r="N197" s="154">
        <v>42530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46</v>
      </c>
      <c r="B198" s="146">
        <v>42380</v>
      </c>
      <c r="C198" s="146"/>
      <c r="D198" s="147" t="s">
        <v>365</v>
      </c>
      <c r="E198" s="148" t="s">
        <v>537</v>
      </c>
      <c r="F198" s="149">
        <v>81</v>
      </c>
      <c r="G198" s="148"/>
      <c r="H198" s="148">
        <v>110</v>
      </c>
      <c r="I198" s="150">
        <v>110</v>
      </c>
      <c r="J198" s="151" t="s">
        <v>623</v>
      </c>
      <c r="K198" s="152">
        <f t="shared" si="135"/>
        <v>29</v>
      </c>
      <c r="L198" s="153">
        <f t="shared" si="136"/>
        <v>0.35802469135802467</v>
      </c>
      <c r="M198" s="148" t="s">
        <v>535</v>
      </c>
      <c r="N198" s="154">
        <v>42745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47</v>
      </c>
      <c r="B199" s="146">
        <v>42382</v>
      </c>
      <c r="C199" s="146"/>
      <c r="D199" s="147" t="s">
        <v>630</v>
      </c>
      <c r="E199" s="148" t="s">
        <v>537</v>
      </c>
      <c r="F199" s="149">
        <v>417.5</v>
      </c>
      <c r="G199" s="148"/>
      <c r="H199" s="148">
        <v>547</v>
      </c>
      <c r="I199" s="150">
        <v>535</v>
      </c>
      <c r="J199" s="151" t="s">
        <v>623</v>
      </c>
      <c r="K199" s="152">
        <f t="shared" si="135"/>
        <v>129.5</v>
      </c>
      <c r="L199" s="153">
        <f t="shared" si="136"/>
        <v>0.31017964071856285</v>
      </c>
      <c r="M199" s="148" t="s">
        <v>535</v>
      </c>
      <c r="N199" s="154">
        <v>42578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48</v>
      </c>
      <c r="B200" s="146">
        <v>42408</v>
      </c>
      <c r="C200" s="146"/>
      <c r="D200" s="147" t="s">
        <v>631</v>
      </c>
      <c r="E200" s="148" t="s">
        <v>565</v>
      </c>
      <c r="F200" s="149">
        <v>650</v>
      </c>
      <c r="G200" s="148"/>
      <c r="H200" s="148">
        <v>800</v>
      </c>
      <c r="I200" s="150">
        <v>800</v>
      </c>
      <c r="J200" s="151" t="s">
        <v>623</v>
      </c>
      <c r="K200" s="152">
        <f t="shared" si="135"/>
        <v>150</v>
      </c>
      <c r="L200" s="153">
        <f t="shared" si="136"/>
        <v>0.23076923076923078</v>
      </c>
      <c r="M200" s="148" t="s">
        <v>535</v>
      </c>
      <c r="N200" s="154">
        <v>43154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49</v>
      </c>
      <c r="B201" s="146">
        <v>42433</v>
      </c>
      <c r="C201" s="146"/>
      <c r="D201" s="147" t="s">
        <v>206</v>
      </c>
      <c r="E201" s="148" t="s">
        <v>565</v>
      </c>
      <c r="F201" s="149">
        <v>437.5</v>
      </c>
      <c r="G201" s="148"/>
      <c r="H201" s="148">
        <v>504.5</v>
      </c>
      <c r="I201" s="150">
        <v>522</v>
      </c>
      <c r="J201" s="151" t="s">
        <v>632</v>
      </c>
      <c r="K201" s="152">
        <f t="shared" si="135"/>
        <v>67</v>
      </c>
      <c r="L201" s="153">
        <f t="shared" si="136"/>
        <v>0.15314285714285714</v>
      </c>
      <c r="M201" s="148" t="s">
        <v>535</v>
      </c>
      <c r="N201" s="154">
        <v>42480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50</v>
      </c>
      <c r="B202" s="146">
        <v>42438</v>
      </c>
      <c r="C202" s="146"/>
      <c r="D202" s="147" t="s">
        <v>633</v>
      </c>
      <c r="E202" s="148" t="s">
        <v>565</v>
      </c>
      <c r="F202" s="149">
        <v>189.5</v>
      </c>
      <c r="G202" s="148"/>
      <c r="H202" s="148">
        <v>218</v>
      </c>
      <c r="I202" s="150">
        <v>218</v>
      </c>
      <c r="J202" s="151" t="s">
        <v>623</v>
      </c>
      <c r="K202" s="152">
        <f t="shared" si="135"/>
        <v>28.5</v>
      </c>
      <c r="L202" s="153">
        <f t="shared" si="136"/>
        <v>0.15039577836411611</v>
      </c>
      <c r="M202" s="148" t="s">
        <v>535</v>
      </c>
      <c r="N202" s="154">
        <v>43034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5">
        <v>51</v>
      </c>
      <c r="B203" s="156">
        <v>42471</v>
      </c>
      <c r="C203" s="156"/>
      <c r="D203" s="164" t="s">
        <v>634</v>
      </c>
      <c r="E203" s="159" t="s">
        <v>565</v>
      </c>
      <c r="F203" s="159">
        <v>36.5</v>
      </c>
      <c r="G203" s="160"/>
      <c r="H203" s="160">
        <v>15.85</v>
      </c>
      <c r="I203" s="160">
        <v>60</v>
      </c>
      <c r="J203" s="161" t="s">
        <v>635</v>
      </c>
      <c r="K203" s="162">
        <f t="shared" si="135"/>
        <v>-20.65</v>
      </c>
      <c r="L203" s="163">
        <f t="shared" si="136"/>
        <v>-0.5657534246575342</v>
      </c>
      <c r="M203" s="159" t="s">
        <v>547</v>
      </c>
      <c r="N203" s="167">
        <v>43627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52</v>
      </c>
      <c r="B204" s="146">
        <v>42472</v>
      </c>
      <c r="C204" s="146"/>
      <c r="D204" s="147" t="s">
        <v>636</v>
      </c>
      <c r="E204" s="148" t="s">
        <v>565</v>
      </c>
      <c r="F204" s="149">
        <v>93</v>
      </c>
      <c r="G204" s="148"/>
      <c r="H204" s="148">
        <v>149</v>
      </c>
      <c r="I204" s="150">
        <v>140</v>
      </c>
      <c r="J204" s="151" t="s">
        <v>637</v>
      </c>
      <c r="K204" s="152">
        <f t="shared" si="135"/>
        <v>56</v>
      </c>
      <c r="L204" s="153">
        <f t="shared" si="136"/>
        <v>0.60215053763440862</v>
      </c>
      <c r="M204" s="148" t="s">
        <v>535</v>
      </c>
      <c r="N204" s="154">
        <v>42740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53</v>
      </c>
      <c r="B205" s="146">
        <v>42472</v>
      </c>
      <c r="C205" s="146"/>
      <c r="D205" s="147" t="s">
        <v>638</v>
      </c>
      <c r="E205" s="148" t="s">
        <v>565</v>
      </c>
      <c r="F205" s="149">
        <v>130</v>
      </c>
      <c r="G205" s="148"/>
      <c r="H205" s="148">
        <v>150</v>
      </c>
      <c r="I205" s="150" t="s">
        <v>639</v>
      </c>
      <c r="J205" s="151" t="s">
        <v>623</v>
      </c>
      <c r="K205" s="152">
        <f t="shared" si="135"/>
        <v>20</v>
      </c>
      <c r="L205" s="153">
        <f t="shared" si="136"/>
        <v>0.15384615384615385</v>
      </c>
      <c r="M205" s="148" t="s">
        <v>535</v>
      </c>
      <c r="N205" s="154">
        <v>42564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54</v>
      </c>
      <c r="B206" s="146">
        <v>42473</v>
      </c>
      <c r="C206" s="146"/>
      <c r="D206" s="147" t="s">
        <v>640</v>
      </c>
      <c r="E206" s="148" t="s">
        <v>565</v>
      </c>
      <c r="F206" s="149">
        <v>196</v>
      </c>
      <c r="G206" s="148"/>
      <c r="H206" s="148">
        <v>299</v>
      </c>
      <c r="I206" s="150">
        <v>299</v>
      </c>
      <c r="J206" s="151" t="s">
        <v>623</v>
      </c>
      <c r="K206" s="152">
        <v>103</v>
      </c>
      <c r="L206" s="153">
        <v>0.52551020408163296</v>
      </c>
      <c r="M206" s="148" t="s">
        <v>535</v>
      </c>
      <c r="N206" s="154">
        <v>42620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55</v>
      </c>
      <c r="B207" s="146">
        <v>42473</v>
      </c>
      <c r="C207" s="146"/>
      <c r="D207" s="147" t="s">
        <v>641</v>
      </c>
      <c r="E207" s="148" t="s">
        <v>565</v>
      </c>
      <c r="F207" s="149">
        <v>88</v>
      </c>
      <c r="G207" s="148"/>
      <c r="H207" s="148">
        <v>103</v>
      </c>
      <c r="I207" s="150">
        <v>103</v>
      </c>
      <c r="J207" s="151" t="s">
        <v>623</v>
      </c>
      <c r="K207" s="152">
        <v>15</v>
      </c>
      <c r="L207" s="153">
        <v>0.170454545454545</v>
      </c>
      <c r="M207" s="148" t="s">
        <v>535</v>
      </c>
      <c r="N207" s="154">
        <v>42530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56</v>
      </c>
      <c r="B208" s="146">
        <v>42492</v>
      </c>
      <c r="C208" s="146"/>
      <c r="D208" s="147" t="s">
        <v>642</v>
      </c>
      <c r="E208" s="148" t="s">
        <v>565</v>
      </c>
      <c r="F208" s="149">
        <v>127.5</v>
      </c>
      <c r="G208" s="148"/>
      <c r="H208" s="148">
        <v>148</v>
      </c>
      <c r="I208" s="150" t="s">
        <v>643</v>
      </c>
      <c r="J208" s="151" t="s">
        <v>623</v>
      </c>
      <c r="K208" s="152">
        <f>H208-F208</f>
        <v>20.5</v>
      </c>
      <c r="L208" s="153">
        <f>K208/F208</f>
        <v>0.16078431372549021</v>
      </c>
      <c r="M208" s="148" t="s">
        <v>535</v>
      </c>
      <c r="N208" s="154">
        <v>42564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57</v>
      </c>
      <c r="B209" s="146">
        <v>42493</v>
      </c>
      <c r="C209" s="146"/>
      <c r="D209" s="147" t="s">
        <v>644</v>
      </c>
      <c r="E209" s="148" t="s">
        <v>565</v>
      </c>
      <c r="F209" s="149">
        <v>675</v>
      </c>
      <c r="G209" s="148"/>
      <c r="H209" s="148">
        <v>815</v>
      </c>
      <c r="I209" s="150" t="s">
        <v>645</v>
      </c>
      <c r="J209" s="151" t="s">
        <v>623</v>
      </c>
      <c r="K209" s="152">
        <f>H209-F209</f>
        <v>140</v>
      </c>
      <c r="L209" s="153">
        <f>K209/F209</f>
        <v>0.2074074074074074</v>
      </c>
      <c r="M209" s="148" t="s">
        <v>535</v>
      </c>
      <c r="N209" s="154">
        <v>43154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5">
        <v>58</v>
      </c>
      <c r="B210" s="156">
        <v>42522</v>
      </c>
      <c r="C210" s="156"/>
      <c r="D210" s="157" t="s">
        <v>646</v>
      </c>
      <c r="E210" s="158" t="s">
        <v>565</v>
      </c>
      <c r="F210" s="159">
        <v>500</v>
      </c>
      <c r="G210" s="159"/>
      <c r="H210" s="160">
        <v>232.5</v>
      </c>
      <c r="I210" s="160" t="s">
        <v>647</v>
      </c>
      <c r="J210" s="161" t="s">
        <v>648</v>
      </c>
      <c r="K210" s="162">
        <f>H210-F210</f>
        <v>-267.5</v>
      </c>
      <c r="L210" s="163">
        <f>K210/F210</f>
        <v>-0.53500000000000003</v>
      </c>
      <c r="M210" s="159" t="s">
        <v>547</v>
      </c>
      <c r="N210" s="156">
        <v>43735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59</v>
      </c>
      <c r="B211" s="146">
        <v>42527</v>
      </c>
      <c r="C211" s="146"/>
      <c r="D211" s="147" t="s">
        <v>493</v>
      </c>
      <c r="E211" s="148" t="s">
        <v>565</v>
      </c>
      <c r="F211" s="149">
        <v>110</v>
      </c>
      <c r="G211" s="148"/>
      <c r="H211" s="148">
        <v>126.5</v>
      </c>
      <c r="I211" s="150">
        <v>125</v>
      </c>
      <c r="J211" s="151" t="s">
        <v>574</v>
      </c>
      <c r="K211" s="152">
        <f>H211-F211</f>
        <v>16.5</v>
      </c>
      <c r="L211" s="153">
        <f>K211/F211</f>
        <v>0.15</v>
      </c>
      <c r="M211" s="148" t="s">
        <v>535</v>
      </c>
      <c r="N211" s="154">
        <v>42552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60</v>
      </c>
      <c r="B212" s="146">
        <v>42538</v>
      </c>
      <c r="C212" s="146"/>
      <c r="D212" s="147" t="s">
        <v>649</v>
      </c>
      <c r="E212" s="148" t="s">
        <v>565</v>
      </c>
      <c r="F212" s="149">
        <v>44</v>
      </c>
      <c r="G212" s="148"/>
      <c r="H212" s="148">
        <v>69.5</v>
      </c>
      <c r="I212" s="150">
        <v>69.5</v>
      </c>
      <c r="J212" s="151" t="s">
        <v>650</v>
      </c>
      <c r="K212" s="152">
        <f>H212-F212</f>
        <v>25.5</v>
      </c>
      <c r="L212" s="153">
        <f>K212/F212</f>
        <v>0.57954545454545459</v>
      </c>
      <c r="M212" s="148" t="s">
        <v>535</v>
      </c>
      <c r="N212" s="154">
        <v>42977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61</v>
      </c>
      <c r="B213" s="146">
        <v>42549</v>
      </c>
      <c r="C213" s="146"/>
      <c r="D213" s="147" t="s">
        <v>651</v>
      </c>
      <c r="E213" s="148" t="s">
        <v>565</v>
      </c>
      <c r="F213" s="149">
        <v>262.5</v>
      </c>
      <c r="G213" s="148"/>
      <c r="H213" s="148">
        <v>340</v>
      </c>
      <c r="I213" s="150">
        <v>333</v>
      </c>
      <c r="J213" s="151" t="s">
        <v>652</v>
      </c>
      <c r="K213" s="152">
        <v>77.5</v>
      </c>
      <c r="L213" s="153">
        <v>0.29523809523809502</v>
      </c>
      <c r="M213" s="148" t="s">
        <v>535</v>
      </c>
      <c r="N213" s="154">
        <v>43017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62</v>
      </c>
      <c r="B214" s="146">
        <v>42549</v>
      </c>
      <c r="C214" s="146"/>
      <c r="D214" s="147" t="s">
        <v>653</v>
      </c>
      <c r="E214" s="148" t="s">
        <v>565</v>
      </c>
      <c r="F214" s="149">
        <v>840</v>
      </c>
      <c r="G214" s="148"/>
      <c r="H214" s="148">
        <v>1230</v>
      </c>
      <c r="I214" s="150">
        <v>1230</v>
      </c>
      <c r="J214" s="151" t="s">
        <v>623</v>
      </c>
      <c r="K214" s="152">
        <v>390</v>
      </c>
      <c r="L214" s="153">
        <v>0.46428571428571402</v>
      </c>
      <c r="M214" s="148" t="s">
        <v>535</v>
      </c>
      <c r="N214" s="154">
        <v>42649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68">
        <v>63</v>
      </c>
      <c r="B215" s="169">
        <v>42556</v>
      </c>
      <c r="C215" s="169"/>
      <c r="D215" s="170" t="s">
        <v>654</v>
      </c>
      <c r="E215" s="171" t="s">
        <v>565</v>
      </c>
      <c r="F215" s="171">
        <v>395</v>
      </c>
      <c r="G215" s="172"/>
      <c r="H215" s="172">
        <f>(468.5+342.5)/2</f>
        <v>405.5</v>
      </c>
      <c r="I215" s="172">
        <v>510</v>
      </c>
      <c r="J215" s="173" t="s">
        <v>655</v>
      </c>
      <c r="K215" s="174">
        <f t="shared" ref="K215:K221" si="137">H215-F215</f>
        <v>10.5</v>
      </c>
      <c r="L215" s="175">
        <f t="shared" ref="L215:L221" si="138">K215/F215</f>
        <v>2.6582278481012658E-2</v>
      </c>
      <c r="M215" s="171" t="s">
        <v>656</v>
      </c>
      <c r="N215" s="169">
        <v>43606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5">
        <v>64</v>
      </c>
      <c r="B216" s="156">
        <v>42584</v>
      </c>
      <c r="C216" s="156"/>
      <c r="D216" s="157" t="s">
        <v>657</v>
      </c>
      <c r="E216" s="158" t="s">
        <v>537</v>
      </c>
      <c r="F216" s="159">
        <f>169.5-12.8</f>
        <v>156.69999999999999</v>
      </c>
      <c r="G216" s="159"/>
      <c r="H216" s="160">
        <v>77</v>
      </c>
      <c r="I216" s="160" t="s">
        <v>658</v>
      </c>
      <c r="J216" s="161" t="s">
        <v>659</v>
      </c>
      <c r="K216" s="162">
        <f t="shared" si="137"/>
        <v>-79.699999999999989</v>
      </c>
      <c r="L216" s="163">
        <f t="shared" si="138"/>
        <v>-0.50861518825781749</v>
      </c>
      <c r="M216" s="159" t="s">
        <v>547</v>
      </c>
      <c r="N216" s="156">
        <v>43522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5">
        <v>65</v>
      </c>
      <c r="B217" s="156">
        <v>42586</v>
      </c>
      <c r="C217" s="156"/>
      <c r="D217" s="157" t="s">
        <v>660</v>
      </c>
      <c r="E217" s="158" t="s">
        <v>565</v>
      </c>
      <c r="F217" s="159">
        <v>400</v>
      </c>
      <c r="G217" s="159"/>
      <c r="H217" s="160">
        <v>305</v>
      </c>
      <c r="I217" s="160">
        <v>475</v>
      </c>
      <c r="J217" s="161" t="s">
        <v>661</v>
      </c>
      <c r="K217" s="162">
        <f t="shared" si="137"/>
        <v>-95</v>
      </c>
      <c r="L217" s="163">
        <f t="shared" si="138"/>
        <v>-0.23749999999999999</v>
      </c>
      <c r="M217" s="159" t="s">
        <v>547</v>
      </c>
      <c r="N217" s="156">
        <v>43606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66</v>
      </c>
      <c r="B218" s="146">
        <v>42593</v>
      </c>
      <c r="C218" s="146"/>
      <c r="D218" s="147" t="s">
        <v>662</v>
      </c>
      <c r="E218" s="148" t="s">
        <v>565</v>
      </c>
      <c r="F218" s="149">
        <v>86.5</v>
      </c>
      <c r="G218" s="148"/>
      <c r="H218" s="148">
        <v>130</v>
      </c>
      <c r="I218" s="150">
        <v>130</v>
      </c>
      <c r="J218" s="151" t="s">
        <v>663</v>
      </c>
      <c r="K218" s="152">
        <f t="shared" si="137"/>
        <v>43.5</v>
      </c>
      <c r="L218" s="153">
        <f t="shared" si="138"/>
        <v>0.50289017341040465</v>
      </c>
      <c r="M218" s="148" t="s">
        <v>535</v>
      </c>
      <c r="N218" s="154">
        <v>43091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5">
        <v>67</v>
      </c>
      <c r="B219" s="156">
        <v>42600</v>
      </c>
      <c r="C219" s="156"/>
      <c r="D219" s="157" t="s">
        <v>109</v>
      </c>
      <c r="E219" s="158" t="s">
        <v>565</v>
      </c>
      <c r="F219" s="159">
        <v>133.5</v>
      </c>
      <c r="G219" s="159"/>
      <c r="H219" s="160">
        <v>126.5</v>
      </c>
      <c r="I219" s="160">
        <v>178</v>
      </c>
      <c r="J219" s="161" t="s">
        <v>664</v>
      </c>
      <c r="K219" s="162">
        <f t="shared" si="137"/>
        <v>-7</v>
      </c>
      <c r="L219" s="163">
        <f t="shared" si="138"/>
        <v>-5.2434456928838954E-2</v>
      </c>
      <c r="M219" s="159" t="s">
        <v>547</v>
      </c>
      <c r="N219" s="156">
        <v>42615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68</v>
      </c>
      <c r="B220" s="146">
        <v>42613</v>
      </c>
      <c r="C220" s="146"/>
      <c r="D220" s="147" t="s">
        <v>665</v>
      </c>
      <c r="E220" s="148" t="s">
        <v>565</v>
      </c>
      <c r="F220" s="149">
        <v>560</v>
      </c>
      <c r="G220" s="148"/>
      <c r="H220" s="148">
        <v>725</v>
      </c>
      <c r="I220" s="150">
        <v>725</v>
      </c>
      <c r="J220" s="151" t="s">
        <v>567</v>
      </c>
      <c r="K220" s="152">
        <f t="shared" si="137"/>
        <v>165</v>
      </c>
      <c r="L220" s="153">
        <f t="shared" si="138"/>
        <v>0.29464285714285715</v>
      </c>
      <c r="M220" s="148" t="s">
        <v>535</v>
      </c>
      <c r="N220" s="154">
        <v>42456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69</v>
      </c>
      <c r="B221" s="146">
        <v>42614</v>
      </c>
      <c r="C221" s="146"/>
      <c r="D221" s="147" t="s">
        <v>666</v>
      </c>
      <c r="E221" s="148" t="s">
        <v>565</v>
      </c>
      <c r="F221" s="149">
        <v>160.5</v>
      </c>
      <c r="G221" s="148"/>
      <c r="H221" s="148">
        <v>210</v>
      </c>
      <c r="I221" s="150">
        <v>210</v>
      </c>
      <c r="J221" s="151" t="s">
        <v>567</v>
      </c>
      <c r="K221" s="152">
        <f t="shared" si="137"/>
        <v>49.5</v>
      </c>
      <c r="L221" s="153">
        <f t="shared" si="138"/>
        <v>0.30841121495327101</v>
      </c>
      <c r="M221" s="148" t="s">
        <v>535</v>
      </c>
      <c r="N221" s="154">
        <v>42871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70</v>
      </c>
      <c r="B222" s="146">
        <v>42646</v>
      </c>
      <c r="C222" s="146"/>
      <c r="D222" s="147" t="s">
        <v>378</v>
      </c>
      <c r="E222" s="148" t="s">
        <v>565</v>
      </c>
      <c r="F222" s="149">
        <v>430</v>
      </c>
      <c r="G222" s="148"/>
      <c r="H222" s="148">
        <v>596</v>
      </c>
      <c r="I222" s="150">
        <v>575</v>
      </c>
      <c r="J222" s="151" t="s">
        <v>667</v>
      </c>
      <c r="K222" s="152">
        <v>166</v>
      </c>
      <c r="L222" s="153">
        <v>0.38604651162790699</v>
      </c>
      <c r="M222" s="148" t="s">
        <v>535</v>
      </c>
      <c r="N222" s="154">
        <v>42769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71</v>
      </c>
      <c r="B223" s="146">
        <v>42657</v>
      </c>
      <c r="C223" s="146"/>
      <c r="D223" s="147" t="s">
        <v>668</v>
      </c>
      <c r="E223" s="148" t="s">
        <v>565</v>
      </c>
      <c r="F223" s="149">
        <v>280</v>
      </c>
      <c r="G223" s="148"/>
      <c r="H223" s="148">
        <v>345</v>
      </c>
      <c r="I223" s="150">
        <v>345</v>
      </c>
      <c r="J223" s="151" t="s">
        <v>567</v>
      </c>
      <c r="K223" s="152">
        <f t="shared" ref="K223:K228" si="139">H223-F223</f>
        <v>65</v>
      </c>
      <c r="L223" s="153">
        <f>K223/F223</f>
        <v>0.23214285714285715</v>
      </c>
      <c r="M223" s="148" t="s">
        <v>535</v>
      </c>
      <c r="N223" s="154">
        <v>42814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72</v>
      </c>
      <c r="B224" s="146">
        <v>42657</v>
      </c>
      <c r="C224" s="146"/>
      <c r="D224" s="147" t="s">
        <v>669</v>
      </c>
      <c r="E224" s="148" t="s">
        <v>565</v>
      </c>
      <c r="F224" s="149">
        <v>245</v>
      </c>
      <c r="G224" s="148"/>
      <c r="H224" s="148">
        <v>325.5</v>
      </c>
      <c r="I224" s="150">
        <v>330</v>
      </c>
      <c r="J224" s="151" t="s">
        <v>670</v>
      </c>
      <c r="K224" s="152">
        <f t="shared" si="139"/>
        <v>80.5</v>
      </c>
      <c r="L224" s="153">
        <f>K224/F224</f>
        <v>0.32857142857142857</v>
      </c>
      <c r="M224" s="148" t="s">
        <v>535</v>
      </c>
      <c r="N224" s="154">
        <v>42769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45">
        <v>73</v>
      </c>
      <c r="B225" s="146">
        <v>42660</v>
      </c>
      <c r="C225" s="146"/>
      <c r="D225" s="147" t="s">
        <v>334</v>
      </c>
      <c r="E225" s="148" t="s">
        <v>565</v>
      </c>
      <c r="F225" s="149">
        <v>125</v>
      </c>
      <c r="G225" s="148"/>
      <c r="H225" s="148">
        <v>160</v>
      </c>
      <c r="I225" s="150">
        <v>160</v>
      </c>
      <c r="J225" s="151" t="s">
        <v>623</v>
      </c>
      <c r="K225" s="152">
        <f t="shared" si="139"/>
        <v>35</v>
      </c>
      <c r="L225" s="153">
        <v>0.28000000000000003</v>
      </c>
      <c r="M225" s="148" t="s">
        <v>535</v>
      </c>
      <c r="N225" s="154">
        <v>42803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74</v>
      </c>
      <c r="B226" s="146">
        <v>42660</v>
      </c>
      <c r="C226" s="146"/>
      <c r="D226" s="147" t="s">
        <v>433</v>
      </c>
      <c r="E226" s="148" t="s">
        <v>565</v>
      </c>
      <c r="F226" s="149">
        <v>114</v>
      </c>
      <c r="G226" s="148"/>
      <c r="H226" s="148">
        <v>145</v>
      </c>
      <c r="I226" s="150">
        <v>145</v>
      </c>
      <c r="J226" s="151" t="s">
        <v>623</v>
      </c>
      <c r="K226" s="152">
        <f t="shared" si="139"/>
        <v>31</v>
      </c>
      <c r="L226" s="153">
        <f>K226/F226</f>
        <v>0.27192982456140352</v>
      </c>
      <c r="M226" s="148" t="s">
        <v>535</v>
      </c>
      <c r="N226" s="154">
        <v>42859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75</v>
      </c>
      <c r="B227" s="146">
        <v>42660</v>
      </c>
      <c r="C227" s="146"/>
      <c r="D227" s="147" t="s">
        <v>671</v>
      </c>
      <c r="E227" s="148" t="s">
        <v>565</v>
      </c>
      <c r="F227" s="149">
        <v>212</v>
      </c>
      <c r="G227" s="148"/>
      <c r="H227" s="148">
        <v>280</v>
      </c>
      <c r="I227" s="150">
        <v>276</v>
      </c>
      <c r="J227" s="151" t="s">
        <v>672</v>
      </c>
      <c r="K227" s="152">
        <f t="shared" si="139"/>
        <v>68</v>
      </c>
      <c r="L227" s="153">
        <f>K227/F227</f>
        <v>0.32075471698113206</v>
      </c>
      <c r="M227" s="148" t="s">
        <v>535</v>
      </c>
      <c r="N227" s="154">
        <v>42858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76</v>
      </c>
      <c r="B228" s="146">
        <v>42678</v>
      </c>
      <c r="C228" s="146"/>
      <c r="D228" s="147" t="s">
        <v>424</v>
      </c>
      <c r="E228" s="148" t="s">
        <v>565</v>
      </c>
      <c r="F228" s="149">
        <v>155</v>
      </c>
      <c r="G228" s="148"/>
      <c r="H228" s="148">
        <v>210</v>
      </c>
      <c r="I228" s="150">
        <v>210</v>
      </c>
      <c r="J228" s="151" t="s">
        <v>673</v>
      </c>
      <c r="K228" s="152">
        <f t="shared" si="139"/>
        <v>55</v>
      </c>
      <c r="L228" s="153">
        <f>K228/F228</f>
        <v>0.35483870967741937</v>
      </c>
      <c r="M228" s="148" t="s">
        <v>535</v>
      </c>
      <c r="N228" s="154">
        <v>42944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5">
        <v>77</v>
      </c>
      <c r="B229" s="156">
        <v>42710</v>
      </c>
      <c r="C229" s="156"/>
      <c r="D229" s="157" t="s">
        <v>674</v>
      </c>
      <c r="E229" s="158" t="s">
        <v>565</v>
      </c>
      <c r="F229" s="159">
        <v>150.5</v>
      </c>
      <c r="G229" s="159"/>
      <c r="H229" s="160">
        <v>72.5</v>
      </c>
      <c r="I229" s="160">
        <v>174</v>
      </c>
      <c r="J229" s="161" t="s">
        <v>675</v>
      </c>
      <c r="K229" s="162">
        <v>-78</v>
      </c>
      <c r="L229" s="163">
        <v>-0.51827242524916906</v>
      </c>
      <c r="M229" s="159" t="s">
        <v>547</v>
      </c>
      <c r="N229" s="156">
        <v>43333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78</v>
      </c>
      <c r="B230" s="146">
        <v>42712</v>
      </c>
      <c r="C230" s="146"/>
      <c r="D230" s="147" t="s">
        <v>676</v>
      </c>
      <c r="E230" s="148" t="s">
        <v>565</v>
      </c>
      <c r="F230" s="149">
        <v>380</v>
      </c>
      <c r="G230" s="148"/>
      <c r="H230" s="148">
        <v>478</v>
      </c>
      <c r="I230" s="150">
        <v>468</v>
      </c>
      <c r="J230" s="151" t="s">
        <v>623</v>
      </c>
      <c r="K230" s="152">
        <f>H230-F230</f>
        <v>98</v>
      </c>
      <c r="L230" s="153">
        <f>K230/F230</f>
        <v>0.25789473684210529</v>
      </c>
      <c r="M230" s="148" t="s">
        <v>535</v>
      </c>
      <c r="N230" s="154">
        <v>43025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79</v>
      </c>
      <c r="B231" s="146">
        <v>42734</v>
      </c>
      <c r="C231" s="146"/>
      <c r="D231" s="147" t="s">
        <v>108</v>
      </c>
      <c r="E231" s="148" t="s">
        <v>565</v>
      </c>
      <c r="F231" s="149">
        <v>305</v>
      </c>
      <c r="G231" s="148"/>
      <c r="H231" s="148">
        <v>375</v>
      </c>
      <c r="I231" s="150">
        <v>375</v>
      </c>
      <c r="J231" s="151" t="s">
        <v>623</v>
      </c>
      <c r="K231" s="152">
        <f>H231-F231</f>
        <v>70</v>
      </c>
      <c r="L231" s="153">
        <f>K231/F231</f>
        <v>0.22950819672131148</v>
      </c>
      <c r="M231" s="148" t="s">
        <v>535</v>
      </c>
      <c r="N231" s="154">
        <v>42768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45">
        <v>80</v>
      </c>
      <c r="B232" s="146">
        <v>42739</v>
      </c>
      <c r="C232" s="146"/>
      <c r="D232" s="147" t="s">
        <v>94</v>
      </c>
      <c r="E232" s="148" t="s">
        <v>565</v>
      </c>
      <c r="F232" s="149">
        <v>99.5</v>
      </c>
      <c r="G232" s="148"/>
      <c r="H232" s="148">
        <v>158</v>
      </c>
      <c r="I232" s="150">
        <v>158</v>
      </c>
      <c r="J232" s="151" t="s">
        <v>623</v>
      </c>
      <c r="K232" s="152">
        <f>H232-F232</f>
        <v>58.5</v>
      </c>
      <c r="L232" s="153">
        <f>K232/F232</f>
        <v>0.5879396984924623</v>
      </c>
      <c r="M232" s="148" t="s">
        <v>535</v>
      </c>
      <c r="N232" s="154">
        <v>42898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81</v>
      </c>
      <c r="B233" s="146">
        <v>42739</v>
      </c>
      <c r="C233" s="146"/>
      <c r="D233" s="147" t="s">
        <v>94</v>
      </c>
      <c r="E233" s="148" t="s">
        <v>565</v>
      </c>
      <c r="F233" s="149">
        <v>99.5</v>
      </c>
      <c r="G233" s="148"/>
      <c r="H233" s="148">
        <v>158</v>
      </c>
      <c r="I233" s="150">
        <v>158</v>
      </c>
      <c r="J233" s="151" t="s">
        <v>623</v>
      </c>
      <c r="K233" s="152">
        <v>58.5</v>
      </c>
      <c r="L233" s="153">
        <v>0.58793969849246197</v>
      </c>
      <c r="M233" s="148" t="s">
        <v>535</v>
      </c>
      <c r="N233" s="154">
        <v>42898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45">
        <v>82</v>
      </c>
      <c r="B234" s="146">
        <v>42786</v>
      </c>
      <c r="C234" s="146"/>
      <c r="D234" s="147" t="s">
        <v>182</v>
      </c>
      <c r="E234" s="148" t="s">
        <v>565</v>
      </c>
      <c r="F234" s="149">
        <v>140.5</v>
      </c>
      <c r="G234" s="148"/>
      <c r="H234" s="148">
        <v>220</v>
      </c>
      <c r="I234" s="150">
        <v>220</v>
      </c>
      <c r="J234" s="151" t="s">
        <v>623</v>
      </c>
      <c r="K234" s="152">
        <f>H234-F234</f>
        <v>79.5</v>
      </c>
      <c r="L234" s="153">
        <f>K234/F234</f>
        <v>0.5658362989323843</v>
      </c>
      <c r="M234" s="148" t="s">
        <v>535</v>
      </c>
      <c r="N234" s="154">
        <v>42864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45">
        <v>83</v>
      </c>
      <c r="B235" s="146">
        <v>42786</v>
      </c>
      <c r="C235" s="146"/>
      <c r="D235" s="147" t="s">
        <v>677</v>
      </c>
      <c r="E235" s="148" t="s">
        <v>565</v>
      </c>
      <c r="F235" s="149">
        <v>202.5</v>
      </c>
      <c r="G235" s="148"/>
      <c r="H235" s="148">
        <v>234</v>
      </c>
      <c r="I235" s="150">
        <v>234</v>
      </c>
      <c r="J235" s="151" t="s">
        <v>623</v>
      </c>
      <c r="K235" s="152">
        <v>31.5</v>
      </c>
      <c r="L235" s="153">
        <v>0.155555555555556</v>
      </c>
      <c r="M235" s="148" t="s">
        <v>535</v>
      </c>
      <c r="N235" s="154">
        <v>42836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45">
        <v>84</v>
      </c>
      <c r="B236" s="146">
        <v>42818</v>
      </c>
      <c r="C236" s="146"/>
      <c r="D236" s="147" t="s">
        <v>678</v>
      </c>
      <c r="E236" s="148" t="s">
        <v>565</v>
      </c>
      <c r="F236" s="149">
        <v>300.5</v>
      </c>
      <c r="G236" s="148"/>
      <c r="H236" s="148">
        <v>417.5</v>
      </c>
      <c r="I236" s="150">
        <v>420</v>
      </c>
      <c r="J236" s="151" t="s">
        <v>679</v>
      </c>
      <c r="K236" s="152">
        <f>H236-F236</f>
        <v>117</v>
      </c>
      <c r="L236" s="153">
        <f>K236/F236</f>
        <v>0.38935108153078202</v>
      </c>
      <c r="M236" s="148" t="s">
        <v>535</v>
      </c>
      <c r="N236" s="154">
        <v>43070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45">
        <v>85</v>
      </c>
      <c r="B237" s="146">
        <v>42818</v>
      </c>
      <c r="C237" s="146"/>
      <c r="D237" s="147" t="s">
        <v>653</v>
      </c>
      <c r="E237" s="148" t="s">
        <v>565</v>
      </c>
      <c r="F237" s="149">
        <v>850</v>
      </c>
      <c r="G237" s="148"/>
      <c r="H237" s="148">
        <v>1042.5</v>
      </c>
      <c r="I237" s="150">
        <v>1023</v>
      </c>
      <c r="J237" s="151" t="s">
        <v>680</v>
      </c>
      <c r="K237" s="152">
        <v>192.5</v>
      </c>
      <c r="L237" s="153">
        <v>0.22647058823529401</v>
      </c>
      <c r="M237" s="148" t="s">
        <v>535</v>
      </c>
      <c r="N237" s="154">
        <v>42830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45">
        <v>86</v>
      </c>
      <c r="B238" s="146">
        <v>42830</v>
      </c>
      <c r="C238" s="146"/>
      <c r="D238" s="147" t="s">
        <v>452</v>
      </c>
      <c r="E238" s="148" t="s">
        <v>565</v>
      </c>
      <c r="F238" s="149">
        <v>785</v>
      </c>
      <c r="G238" s="148"/>
      <c r="H238" s="148">
        <v>930</v>
      </c>
      <c r="I238" s="150">
        <v>920</v>
      </c>
      <c r="J238" s="151" t="s">
        <v>681</v>
      </c>
      <c r="K238" s="152">
        <f>H238-F238</f>
        <v>145</v>
      </c>
      <c r="L238" s="153">
        <f>K238/F238</f>
        <v>0.18471337579617833</v>
      </c>
      <c r="M238" s="148" t="s">
        <v>535</v>
      </c>
      <c r="N238" s="154">
        <v>42976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5">
        <v>87</v>
      </c>
      <c r="B239" s="156">
        <v>42831</v>
      </c>
      <c r="C239" s="156"/>
      <c r="D239" s="157" t="s">
        <v>682</v>
      </c>
      <c r="E239" s="158" t="s">
        <v>565</v>
      </c>
      <c r="F239" s="159">
        <v>40</v>
      </c>
      <c r="G239" s="159"/>
      <c r="H239" s="160">
        <v>13.1</v>
      </c>
      <c r="I239" s="160">
        <v>60</v>
      </c>
      <c r="J239" s="161" t="s">
        <v>683</v>
      </c>
      <c r="K239" s="162">
        <v>-26.9</v>
      </c>
      <c r="L239" s="163">
        <v>-0.67249999999999999</v>
      </c>
      <c r="M239" s="159" t="s">
        <v>547</v>
      </c>
      <c r="N239" s="156">
        <v>43138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45">
        <v>88</v>
      </c>
      <c r="B240" s="146">
        <v>42837</v>
      </c>
      <c r="C240" s="146"/>
      <c r="D240" s="147" t="s">
        <v>93</v>
      </c>
      <c r="E240" s="148" t="s">
        <v>565</v>
      </c>
      <c r="F240" s="149">
        <v>289.5</v>
      </c>
      <c r="G240" s="148"/>
      <c r="H240" s="148">
        <v>354</v>
      </c>
      <c r="I240" s="150">
        <v>360</v>
      </c>
      <c r="J240" s="151" t="s">
        <v>684</v>
      </c>
      <c r="K240" s="152">
        <f t="shared" ref="K240:K248" si="140">H240-F240</f>
        <v>64.5</v>
      </c>
      <c r="L240" s="153">
        <f t="shared" ref="L240:L248" si="141">K240/F240</f>
        <v>0.22279792746113988</v>
      </c>
      <c r="M240" s="148" t="s">
        <v>535</v>
      </c>
      <c r="N240" s="154">
        <v>43040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45">
        <v>89</v>
      </c>
      <c r="B241" s="146">
        <v>42845</v>
      </c>
      <c r="C241" s="146"/>
      <c r="D241" s="147" t="s">
        <v>400</v>
      </c>
      <c r="E241" s="148" t="s">
        <v>565</v>
      </c>
      <c r="F241" s="149">
        <v>700</v>
      </c>
      <c r="G241" s="148"/>
      <c r="H241" s="148">
        <v>840</v>
      </c>
      <c r="I241" s="150">
        <v>840</v>
      </c>
      <c r="J241" s="151" t="s">
        <v>685</v>
      </c>
      <c r="K241" s="152">
        <f t="shared" si="140"/>
        <v>140</v>
      </c>
      <c r="L241" s="153">
        <f t="shared" si="141"/>
        <v>0.2</v>
      </c>
      <c r="M241" s="148" t="s">
        <v>535</v>
      </c>
      <c r="N241" s="154">
        <v>42893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45">
        <v>90</v>
      </c>
      <c r="B242" s="146">
        <v>42887</v>
      </c>
      <c r="C242" s="146"/>
      <c r="D242" s="147" t="s">
        <v>686</v>
      </c>
      <c r="E242" s="148" t="s">
        <v>565</v>
      </c>
      <c r="F242" s="149">
        <v>130</v>
      </c>
      <c r="G242" s="148"/>
      <c r="H242" s="148">
        <v>144.25</v>
      </c>
      <c r="I242" s="150">
        <v>170</v>
      </c>
      <c r="J242" s="151" t="s">
        <v>687</v>
      </c>
      <c r="K242" s="152">
        <f t="shared" si="140"/>
        <v>14.25</v>
      </c>
      <c r="L242" s="153">
        <f t="shared" si="141"/>
        <v>0.10961538461538461</v>
      </c>
      <c r="M242" s="148" t="s">
        <v>535</v>
      </c>
      <c r="N242" s="154">
        <v>43675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45">
        <v>91</v>
      </c>
      <c r="B243" s="146">
        <v>42901</v>
      </c>
      <c r="C243" s="146"/>
      <c r="D243" s="147" t="s">
        <v>688</v>
      </c>
      <c r="E243" s="148" t="s">
        <v>565</v>
      </c>
      <c r="F243" s="149">
        <v>214.5</v>
      </c>
      <c r="G243" s="148"/>
      <c r="H243" s="148">
        <v>262</v>
      </c>
      <c r="I243" s="150">
        <v>262</v>
      </c>
      <c r="J243" s="151" t="s">
        <v>689</v>
      </c>
      <c r="K243" s="152">
        <f t="shared" si="140"/>
        <v>47.5</v>
      </c>
      <c r="L243" s="153">
        <f t="shared" si="141"/>
        <v>0.22144522144522144</v>
      </c>
      <c r="M243" s="148" t="s">
        <v>535</v>
      </c>
      <c r="N243" s="154">
        <v>42977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92</v>
      </c>
      <c r="B244" s="177">
        <v>42933</v>
      </c>
      <c r="C244" s="177"/>
      <c r="D244" s="178" t="s">
        <v>690</v>
      </c>
      <c r="E244" s="179" t="s">
        <v>565</v>
      </c>
      <c r="F244" s="180">
        <v>370</v>
      </c>
      <c r="G244" s="179"/>
      <c r="H244" s="179">
        <v>447.5</v>
      </c>
      <c r="I244" s="181">
        <v>450</v>
      </c>
      <c r="J244" s="182" t="s">
        <v>623</v>
      </c>
      <c r="K244" s="152">
        <f t="shared" si="140"/>
        <v>77.5</v>
      </c>
      <c r="L244" s="183">
        <f t="shared" si="141"/>
        <v>0.20945945945945946</v>
      </c>
      <c r="M244" s="179" t="s">
        <v>535</v>
      </c>
      <c r="N244" s="184">
        <v>43035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93</v>
      </c>
      <c r="B245" s="177">
        <v>42943</v>
      </c>
      <c r="C245" s="177"/>
      <c r="D245" s="178" t="s">
        <v>180</v>
      </c>
      <c r="E245" s="179" t="s">
        <v>565</v>
      </c>
      <c r="F245" s="180">
        <v>657.5</v>
      </c>
      <c r="G245" s="179"/>
      <c r="H245" s="179">
        <v>825</v>
      </c>
      <c r="I245" s="181">
        <v>820</v>
      </c>
      <c r="J245" s="182" t="s">
        <v>623</v>
      </c>
      <c r="K245" s="152">
        <f t="shared" si="140"/>
        <v>167.5</v>
      </c>
      <c r="L245" s="183">
        <f t="shared" si="141"/>
        <v>0.25475285171102663</v>
      </c>
      <c r="M245" s="179" t="s">
        <v>535</v>
      </c>
      <c r="N245" s="184">
        <v>43090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45">
        <v>94</v>
      </c>
      <c r="B246" s="146">
        <v>42964</v>
      </c>
      <c r="C246" s="146"/>
      <c r="D246" s="147" t="s">
        <v>347</v>
      </c>
      <c r="E246" s="148" t="s">
        <v>565</v>
      </c>
      <c r="F246" s="149">
        <v>605</v>
      </c>
      <c r="G246" s="148"/>
      <c r="H246" s="148">
        <v>750</v>
      </c>
      <c r="I246" s="150">
        <v>750</v>
      </c>
      <c r="J246" s="151" t="s">
        <v>681</v>
      </c>
      <c r="K246" s="152">
        <f t="shared" si="140"/>
        <v>145</v>
      </c>
      <c r="L246" s="153">
        <f t="shared" si="141"/>
        <v>0.23966942148760331</v>
      </c>
      <c r="M246" s="148" t="s">
        <v>535</v>
      </c>
      <c r="N246" s="154">
        <v>43027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55">
        <v>95</v>
      </c>
      <c r="B247" s="156">
        <v>42979</v>
      </c>
      <c r="C247" s="156"/>
      <c r="D247" s="164" t="s">
        <v>691</v>
      </c>
      <c r="E247" s="159" t="s">
        <v>565</v>
      </c>
      <c r="F247" s="159">
        <v>255</v>
      </c>
      <c r="G247" s="160"/>
      <c r="H247" s="160">
        <v>217.25</v>
      </c>
      <c r="I247" s="160">
        <v>320</v>
      </c>
      <c r="J247" s="161" t="s">
        <v>692</v>
      </c>
      <c r="K247" s="162">
        <f t="shared" si="140"/>
        <v>-37.75</v>
      </c>
      <c r="L247" s="165">
        <f t="shared" si="141"/>
        <v>-0.14803921568627451</v>
      </c>
      <c r="M247" s="159" t="s">
        <v>547</v>
      </c>
      <c r="N247" s="156">
        <v>43661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45">
        <v>96</v>
      </c>
      <c r="B248" s="146">
        <v>42997</v>
      </c>
      <c r="C248" s="146"/>
      <c r="D248" s="147" t="s">
        <v>693</v>
      </c>
      <c r="E248" s="148" t="s">
        <v>565</v>
      </c>
      <c r="F248" s="149">
        <v>215</v>
      </c>
      <c r="G248" s="148"/>
      <c r="H248" s="148">
        <v>258</v>
      </c>
      <c r="I248" s="150">
        <v>258</v>
      </c>
      <c r="J248" s="151" t="s">
        <v>623</v>
      </c>
      <c r="K248" s="152">
        <f t="shared" si="140"/>
        <v>43</v>
      </c>
      <c r="L248" s="153">
        <f t="shared" si="141"/>
        <v>0.2</v>
      </c>
      <c r="M248" s="148" t="s">
        <v>535</v>
      </c>
      <c r="N248" s="154">
        <v>43040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45">
        <v>97</v>
      </c>
      <c r="B249" s="146">
        <v>42997</v>
      </c>
      <c r="C249" s="146"/>
      <c r="D249" s="147" t="s">
        <v>693</v>
      </c>
      <c r="E249" s="148" t="s">
        <v>565</v>
      </c>
      <c r="F249" s="149">
        <v>215</v>
      </c>
      <c r="G249" s="148"/>
      <c r="H249" s="148">
        <v>258</v>
      </c>
      <c r="I249" s="150">
        <v>258</v>
      </c>
      <c r="J249" s="182" t="s">
        <v>623</v>
      </c>
      <c r="K249" s="152">
        <v>43</v>
      </c>
      <c r="L249" s="153">
        <v>0.2</v>
      </c>
      <c r="M249" s="148" t="s">
        <v>535</v>
      </c>
      <c r="N249" s="154">
        <v>43040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98</v>
      </c>
      <c r="B250" s="177">
        <v>42998</v>
      </c>
      <c r="C250" s="177"/>
      <c r="D250" s="178" t="s">
        <v>694</v>
      </c>
      <c r="E250" s="179" t="s">
        <v>565</v>
      </c>
      <c r="F250" s="149">
        <v>75</v>
      </c>
      <c r="G250" s="179"/>
      <c r="H250" s="179">
        <v>90</v>
      </c>
      <c r="I250" s="181">
        <v>90</v>
      </c>
      <c r="J250" s="151" t="s">
        <v>695</v>
      </c>
      <c r="K250" s="152">
        <f t="shared" ref="K250:K255" si="142">H250-F250</f>
        <v>15</v>
      </c>
      <c r="L250" s="153">
        <f t="shared" ref="L250:L255" si="143">K250/F250</f>
        <v>0.2</v>
      </c>
      <c r="M250" s="148" t="s">
        <v>535</v>
      </c>
      <c r="N250" s="154">
        <v>43019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99</v>
      </c>
      <c r="B251" s="177">
        <v>43011</v>
      </c>
      <c r="C251" s="177"/>
      <c r="D251" s="178" t="s">
        <v>549</v>
      </c>
      <c r="E251" s="179" t="s">
        <v>565</v>
      </c>
      <c r="F251" s="180">
        <v>315</v>
      </c>
      <c r="G251" s="179"/>
      <c r="H251" s="179">
        <v>392</v>
      </c>
      <c r="I251" s="181">
        <v>384</v>
      </c>
      <c r="J251" s="182" t="s">
        <v>696</v>
      </c>
      <c r="K251" s="152">
        <f t="shared" si="142"/>
        <v>77</v>
      </c>
      <c r="L251" s="183">
        <f t="shared" si="143"/>
        <v>0.24444444444444444</v>
      </c>
      <c r="M251" s="179" t="s">
        <v>535</v>
      </c>
      <c r="N251" s="184">
        <v>43017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100</v>
      </c>
      <c r="B252" s="177">
        <v>43013</v>
      </c>
      <c r="C252" s="177"/>
      <c r="D252" s="178" t="s">
        <v>428</v>
      </c>
      <c r="E252" s="179" t="s">
        <v>565</v>
      </c>
      <c r="F252" s="180">
        <v>145</v>
      </c>
      <c r="G252" s="179"/>
      <c r="H252" s="179">
        <v>179</v>
      </c>
      <c r="I252" s="181">
        <v>180</v>
      </c>
      <c r="J252" s="182" t="s">
        <v>697</v>
      </c>
      <c r="K252" s="152">
        <f t="shared" si="142"/>
        <v>34</v>
      </c>
      <c r="L252" s="183">
        <f t="shared" si="143"/>
        <v>0.23448275862068965</v>
      </c>
      <c r="M252" s="179" t="s">
        <v>535</v>
      </c>
      <c r="N252" s="184">
        <v>43025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101</v>
      </c>
      <c r="B253" s="177">
        <v>43014</v>
      </c>
      <c r="C253" s="177"/>
      <c r="D253" s="178" t="s">
        <v>324</v>
      </c>
      <c r="E253" s="179" t="s">
        <v>565</v>
      </c>
      <c r="F253" s="180">
        <v>256</v>
      </c>
      <c r="G253" s="179"/>
      <c r="H253" s="179">
        <v>323</v>
      </c>
      <c r="I253" s="181">
        <v>320</v>
      </c>
      <c r="J253" s="182" t="s">
        <v>623</v>
      </c>
      <c r="K253" s="152">
        <f t="shared" si="142"/>
        <v>67</v>
      </c>
      <c r="L253" s="183">
        <f t="shared" si="143"/>
        <v>0.26171875</v>
      </c>
      <c r="M253" s="179" t="s">
        <v>535</v>
      </c>
      <c r="N253" s="184">
        <v>43067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102</v>
      </c>
      <c r="B254" s="177">
        <v>43017</v>
      </c>
      <c r="C254" s="177"/>
      <c r="D254" s="178" t="s">
        <v>339</v>
      </c>
      <c r="E254" s="179" t="s">
        <v>565</v>
      </c>
      <c r="F254" s="180">
        <v>137.5</v>
      </c>
      <c r="G254" s="179"/>
      <c r="H254" s="179">
        <v>184</v>
      </c>
      <c r="I254" s="181">
        <v>183</v>
      </c>
      <c r="J254" s="182" t="s">
        <v>698</v>
      </c>
      <c r="K254" s="152">
        <f t="shared" si="142"/>
        <v>46.5</v>
      </c>
      <c r="L254" s="183">
        <f t="shared" si="143"/>
        <v>0.33818181818181819</v>
      </c>
      <c r="M254" s="179" t="s">
        <v>535</v>
      </c>
      <c r="N254" s="184">
        <v>43108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103</v>
      </c>
      <c r="B255" s="177">
        <v>43018</v>
      </c>
      <c r="C255" s="177"/>
      <c r="D255" s="178" t="s">
        <v>699</v>
      </c>
      <c r="E255" s="179" t="s">
        <v>565</v>
      </c>
      <c r="F255" s="180">
        <v>125.5</v>
      </c>
      <c r="G255" s="179"/>
      <c r="H255" s="179">
        <v>158</v>
      </c>
      <c r="I255" s="181">
        <v>155</v>
      </c>
      <c r="J255" s="182" t="s">
        <v>700</v>
      </c>
      <c r="K255" s="152">
        <f t="shared" si="142"/>
        <v>32.5</v>
      </c>
      <c r="L255" s="183">
        <f t="shared" si="143"/>
        <v>0.25896414342629481</v>
      </c>
      <c r="M255" s="179" t="s">
        <v>535</v>
      </c>
      <c r="N255" s="184">
        <v>43067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104</v>
      </c>
      <c r="B256" s="177">
        <v>43018</v>
      </c>
      <c r="C256" s="177"/>
      <c r="D256" s="178" t="s">
        <v>701</v>
      </c>
      <c r="E256" s="179" t="s">
        <v>565</v>
      </c>
      <c r="F256" s="180">
        <v>895</v>
      </c>
      <c r="G256" s="179"/>
      <c r="H256" s="179">
        <v>1122.5</v>
      </c>
      <c r="I256" s="181">
        <v>1078</v>
      </c>
      <c r="J256" s="182" t="s">
        <v>702</v>
      </c>
      <c r="K256" s="152">
        <v>227.5</v>
      </c>
      <c r="L256" s="183">
        <v>0.25418994413407803</v>
      </c>
      <c r="M256" s="179" t="s">
        <v>535</v>
      </c>
      <c r="N256" s="184">
        <v>43117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105</v>
      </c>
      <c r="B257" s="177">
        <v>43020</v>
      </c>
      <c r="C257" s="177"/>
      <c r="D257" s="178" t="s">
        <v>333</v>
      </c>
      <c r="E257" s="179" t="s">
        <v>565</v>
      </c>
      <c r="F257" s="180">
        <v>525</v>
      </c>
      <c r="G257" s="179"/>
      <c r="H257" s="179">
        <v>629</v>
      </c>
      <c r="I257" s="181">
        <v>629</v>
      </c>
      <c r="J257" s="182" t="s">
        <v>623</v>
      </c>
      <c r="K257" s="152">
        <v>104</v>
      </c>
      <c r="L257" s="183">
        <v>0.19809523809523799</v>
      </c>
      <c r="M257" s="179" t="s">
        <v>535</v>
      </c>
      <c r="N257" s="184">
        <v>43119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106</v>
      </c>
      <c r="B258" s="177">
        <v>43046</v>
      </c>
      <c r="C258" s="177"/>
      <c r="D258" s="178" t="s">
        <v>370</v>
      </c>
      <c r="E258" s="179" t="s">
        <v>565</v>
      </c>
      <c r="F258" s="180">
        <v>740</v>
      </c>
      <c r="G258" s="179"/>
      <c r="H258" s="179">
        <v>892.5</v>
      </c>
      <c r="I258" s="181">
        <v>900</v>
      </c>
      <c r="J258" s="182" t="s">
        <v>703</v>
      </c>
      <c r="K258" s="152">
        <f>H258-F258</f>
        <v>152.5</v>
      </c>
      <c r="L258" s="183">
        <f>K258/F258</f>
        <v>0.20608108108108109</v>
      </c>
      <c r="M258" s="179" t="s">
        <v>535</v>
      </c>
      <c r="N258" s="184">
        <v>43052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45">
        <v>107</v>
      </c>
      <c r="B259" s="146">
        <v>43073</v>
      </c>
      <c r="C259" s="146"/>
      <c r="D259" s="147" t="s">
        <v>704</v>
      </c>
      <c r="E259" s="148" t="s">
        <v>565</v>
      </c>
      <c r="F259" s="149">
        <v>118.5</v>
      </c>
      <c r="G259" s="148"/>
      <c r="H259" s="148">
        <v>143.5</v>
      </c>
      <c r="I259" s="150">
        <v>145</v>
      </c>
      <c r="J259" s="151" t="s">
        <v>556</v>
      </c>
      <c r="K259" s="152">
        <f>H259-F259</f>
        <v>25</v>
      </c>
      <c r="L259" s="153">
        <f>K259/F259</f>
        <v>0.2109704641350211</v>
      </c>
      <c r="M259" s="148" t="s">
        <v>535</v>
      </c>
      <c r="N259" s="154">
        <v>43097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55">
        <v>108</v>
      </c>
      <c r="B260" s="156">
        <v>43090</v>
      </c>
      <c r="C260" s="156"/>
      <c r="D260" s="157" t="s">
        <v>405</v>
      </c>
      <c r="E260" s="158" t="s">
        <v>565</v>
      </c>
      <c r="F260" s="159">
        <v>715</v>
      </c>
      <c r="G260" s="159"/>
      <c r="H260" s="160">
        <v>500</v>
      </c>
      <c r="I260" s="160">
        <v>872</v>
      </c>
      <c r="J260" s="161" t="s">
        <v>705</v>
      </c>
      <c r="K260" s="162">
        <f>H260-F260</f>
        <v>-215</v>
      </c>
      <c r="L260" s="163">
        <f>K260/F260</f>
        <v>-0.30069930069930068</v>
      </c>
      <c r="M260" s="159" t="s">
        <v>547</v>
      </c>
      <c r="N260" s="156">
        <v>43670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45">
        <v>109</v>
      </c>
      <c r="B261" s="146">
        <v>43098</v>
      </c>
      <c r="C261" s="146"/>
      <c r="D261" s="147" t="s">
        <v>549</v>
      </c>
      <c r="E261" s="148" t="s">
        <v>565</v>
      </c>
      <c r="F261" s="149">
        <v>435</v>
      </c>
      <c r="G261" s="148"/>
      <c r="H261" s="148">
        <v>542.5</v>
      </c>
      <c r="I261" s="150">
        <v>539</v>
      </c>
      <c r="J261" s="151" t="s">
        <v>623</v>
      </c>
      <c r="K261" s="152">
        <v>107.5</v>
      </c>
      <c r="L261" s="153">
        <v>0.247126436781609</v>
      </c>
      <c r="M261" s="148" t="s">
        <v>535</v>
      </c>
      <c r="N261" s="154">
        <v>43206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45">
        <v>110</v>
      </c>
      <c r="B262" s="146">
        <v>43098</v>
      </c>
      <c r="C262" s="146"/>
      <c r="D262" s="147" t="s">
        <v>507</v>
      </c>
      <c r="E262" s="148" t="s">
        <v>565</v>
      </c>
      <c r="F262" s="149">
        <v>885</v>
      </c>
      <c r="G262" s="148"/>
      <c r="H262" s="148">
        <v>1090</v>
      </c>
      <c r="I262" s="150">
        <v>1084</v>
      </c>
      <c r="J262" s="151" t="s">
        <v>623</v>
      </c>
      <c r="K262" s="152">
        <v>205</v>
      </c>
      <c r="L262" s="153">
        <v>0.23163841807909599</v>
      </c>
      <c r="M262" s="148" t="s">
        <v>535</v>
      </c>
      <c r="N262" s="154">
        <v>43213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111</v>
      </c>
      <c r="B263" s="186">
        <v>43192</v>
      </c>
      <c r="C263" s="186"/>
      <c r="D263" s="164" t="s">
        <v>706</v>
      </c>
      <c r="E263" s="159" t="s">
        <v>565</v>
      </c>
      <c r="F263" s="187">
        <v>478.5</v>
      </c>
      <c r="G263" s="159"/>
      <c r="H263" s="159">
        <v>442</v>
      </c>
      <c r="I263" s="160">
        <v>613</v>
      </c>
      <c r="J263" s="161" t="s">
        <v>707</v>
      </c>
      <c r="K263" s="162">
        <f>H263-F263</f>
        <v>-36.5</v>
      </c>
      <c r="L263" s="163">
        <f>K263/F263</f>
        <v>-7.6280041797283177E-2</v>
      </c>
      <c r="M263" s="159" t="s">
        <v>547</v>
      </c>
      <c r="N263" s="156">
        <v>43762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55">
        <v>112</v>
      </c>
      <c r="B264" s="156">
        <v>43194</v>
      </c>
      <c r="C264" s="156"/>
      <c r="D264" s="157" t="s">
        <v>708</v>
      </c>
      <c r="E264" s="158" t="s">
        <v>565</v>
      </c>
      <c r="F264" s="159">
        <f>141.5-7.3</f>
        <v>134.19999999999999</v>
      </c>
      <c r="G264" s="159"/>
      <c r="H264" s="160">
        <v>77</v>
      </c>
      <c r="I264" s="160">
        <v>180</v>
      </c>
      <c r="J264" s="161" t="s">
        <v>709</v>
      </c>
      <c r="K264" s="162">
        <f>H264-F264</f>
        <v>-57.199999999999989</v>
      </c>
      <c r="L264" s="163">
        <f>K264/F264</f>
        <v>-0.42622950819672129</v>
      </c>
      <c r="M264" s="159" t="s">
        <v>547</v>
      </c>
      <c r="N264" s="156">
        <v>43522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55">
        <v>113</v>
      </c>
      <c r="B265" s="156">
        <v>43209</v>
      </c>
      <c r="C265" s="156"/>
      <c r="D265" s="157" t="s">
        <v>710</v>
      </c>
      <c r="E265" s="158" t="s">
        <v>565</v>
      </c>
      <c r="F265" s="159">
        <v>430</v>
      </c>
      <c r="G265" s="159"/>
      <c r="H265" s="160">
        <v>220</v>
      </c>
      <c r="I265" s="160">
        <v>537</v>
      </c>
      <c r="J265" s="161" t="s">
        <v>711</v>
      </c>
      <c r="K265" s="162">
        <f>H265-F265</f>
        <v>-210</v>
      </c>
      <c r="L265" s="163">
        <f>K265/F265</f>
        <v>-0.48837209302325579</v>
      </c>
      <c r="M265" s="159" t="s">
        <v>547</v>
      </c>
      <c r="N265" s="156">
        <v>43252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114</v>
      </c>
      <c r="B266" s="177">
        <v>43220</v>
      </c>
      <c r="C266" s="177"/>
      <c r="D266" s="178" t="s">
        <v>371</v>
      </c>
      <c r="E266" s="179" t="s">
        <v>565</v>
      </c>
      <c r="F266" s="179">
        <v>153.5</v>
      </c>
      <c r="G266" s="179"/>
      <c r="H266" s="179">
        <v>196</v>
      </c>
      <c r="I266" s="181">
        <v>196</v>
      </c>
      <c r="J266" s="151" t="s">
        <v>712</v>
      </c>
      <c r="K266" s="152">
        <f>H266-F266</f>
        <v>42.5</v>
      </c>
      <c r="L266" s="153">
        <f>K266/F266</f>
        <v>0.27687296416938112</v>
      </c>
      <c r="M266" s="148" t="s">
        <v>535</v>
      </c>
      <c r="N266" s="154">
        <v>43605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55">
        <v>115</v>
      </c>
      <c r="B267" s="156">
        <v>43306</v>
      </c>
      <c r="C267" s="156"/>
      <c r="D267" s="157" t="s">
        <v>682</v>
      </c>
      <c r="E267" s="158" t="s">
        <v>565</v>
      </c>
      <c r="F267" s="159">
        <v>27.5</v>
      </c>
      <c r="G267" s="159"/>
      <c r="H267" s="160">
        <v>13.1</v>
      </c>
      <c r="I267" s="160">
        <v>60</v>
      </c>
      <c r="J267" s="161" t="s">
        <v>713</v>
      </c>
      <c r="K267" s="162">
        <v>-14.4</v>
      </c>
      <c r="L267" s="163">
        <v>-0.52363636363636401</v>
      </c>
      <c r="M267" s="159" t="s">
        <v>547</v>
      </c>
      <c r="N267" s="156">
        <v>43138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116</v>
      </c>
      <c r="B268" s="186">
        <v>43318</v>
      </c>
      <c r="C268" s="186"/>
      <c r="D268" s="164" t="s">
        <v>714</v>
      </c>
      <c r="E268" s="159" t="s">
        <v>565</v>
      </c>
      <c r="F268" s="159">
        <v>148.5</v>
      </c>
      <c r="G268" s="159"/>
      <c r="H268" s="159">
        <v>102</v>
      </c>
      <c r="I268" s="160">
        <v>182</v>
      </c>
      <c r="J268" s="161" t="s">
        <v>715</v>
      </c>
      <c r="K268" s="162">
        <f>H268-F268</f>
        <v>-46.5</v>
      </c>
      <c r="L268" s="163">
        <f>K268/F268</f>
        <v>-0.31313131313131315</v>
      </c>
      <c r="M268" s="159" t="s">
        <v>547</v>
      </c>
      <c r="N268" s="156">
        <v>43661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45">
        <v>117</v>
      </c>
      <c r="B269" s="146">
        <v>43335</v>
      </c>
      <c r="C269" s="146"/>
      <c r="D269" s="147" t="s">
        <v>716</v>
      </c>
      <c r="E269" s="148" t="s">
        <v>565</v>
      </c>
      <c r="F269" s="179">
        <v>285</v>
      </c>
      <c r="G269" s="148"/>
      <c r="H269" s="148">
        <v>355</v>
      </c>
      <c r="I269" s="150">
        <v>364</v>
      </c>
      <c r="J269" s="151" t="s">
        <v>717</v>
      </c>
      <c r="K269" s="152">
        <v>70</v>
      </c>
      <c r="L269" s="153">
        <v>0.24561403508771901</v>
      </c>
      <c r="M269" s="148" t="s">
        <v>535</v>
      </c>
      <c r="N269" s="154">
        <v>43455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45">
        <v>118</v>
      </c>
      <c r="B270" s="146">
        <v>43341</v>
      </c>
      <c r="C270" s="146"/>
      <c r="D270" s="147" t="s">
        <v>359</v>
      </c>
      <c r="E270" s="148" t="s">
        <v>565</v>
      </c>
      <c r="F270" s="179">
        <v>525</v>
      </c>
      <c r="G270" s="148"/>
      <c r="H270" s="148">
        <v>585</v>
      </c>
      <c r="I270" s="150">
        <v>635</v>
      </c>
      <c r="J270" s="151" t="s">
        <v>718</v>
      </c>
      <c r="K270" s="152">
        <f t="shared" ref="K270:K287" si="144">H270-F270</f>
        <v>60</v>
      </c>
      <c r="L270" s="153">
        <f t="shared" ref="L270:L287" si="145">K270/F270</f>
        <v>0.11428571428571428</v>
      </c>
      <c r="M270" s="148" t="s">
        <v>535</v>
      </c>
      <c r="N270" s="154">
        <v>43662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45">
        <v>119</v>
      </c>
      <c r="B271" s="146">
        <v>43395</v>
      </c>
      <c r="C271" s="146"/>
      <c r="D271" s="147" t="s">
        <v>347</v>
      </c>
      <c r="E271" s="148" t="s">
        <v>565</v>
      </c>
      <c r="F271" s="179">
        <v>475</v>
      </c>
      <c r="G271" s="148"/>
      <c r="H271" s="148">
        <v>574</v>
      </c>
      <c r="I271" s="150">
        <v>570</v>
      </c>
      <c r="J271" s="151" t="s">
        <v>623</v>
      </c>
      <c r="K271" s="152">
        <f t="shared" si="144"/>
        <v>99</v>
      </c>
      <c r="L271" s="153">
        <f t="shared" si="145"/>
        <v>0.20842105263157895</v>
      </c>
      <c r="M271" s="148" t="s">
        <v>535</v>
      </c>
      <c r="N271" s="154">
        <v>43403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120</v>
      </c>
      <c r="B272" s="177">
        <v>43397</v>
      </c>
      <c r="C272" s="177"/>
      <c r="D272" s="178" t="s">
        <v>366</v>
      </c>
      <c r="E272" s="179" t="s">
        <v>565</v>
      </c>
      <c r="F272" s="179">
        <v>707.5</v>
      </c>
      <c r="G272" s="179"/>
      <c r="H272" s="179">
        <v>872</v>
      </c>
      <c r="I272" s="181">
        <v>872</v>
      </c>
      <c r="J272" s="182" t="s">
        <v>623</v>
      </c>
      <c r="K272" s="152">
        <f t="shared" si="144"/>
        <v>164.5</v>
      </c>
      <c r="L272" s="183">
        <f t="shared" si="145"/>
        <v>0.23250883392226149</v>
      </c>
      <c r="M272" s="179" t="s">
        <v>535</v>
      </c>
      <c r="N272" s="184">
        <v>43482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121</v>
      </c>
      <c r="B273" s="177">
        <v>43398</v>
      </c>
      <c r="C273" s="177"/>
      <c r="D273" s="178" t="s">
        <v>719</v>
      </c>
      <c r="E273" s="179" t="s">
        <v>565</v>
      </c>
      <c r="F273" s="179">
        <v>162</v>
      </c>
      <c r="G273" s="179"/>
      <c r="H273" s="179">
        <v>204</v>
      </c>
      <c r="I273" s="181">
        <v>209</v>
      </c>
      <c r="J273" s="182" t="s">
        <v>720</v>
      </c>
      <c r="K273" s="152">
        <f t="shared" si="144"/>
        <v>42</v>
      </c>
      <c r="L273" s="183">
        <f t="shared" si="145"/>
        <v>0.25925925925925924</v>
      </c>
      <c r="M273" s="179" t="s">
        <v>535</v>
      </c>
      <c r="N273" s="184">
        <v>43539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122</v>
      </c>
      <c r="B274" s="177">
        <v>43399</v>
      </c>
      <c r="C274" s="177"/>
      <c r="D274" s="178" t="s">
        <v>445</v>
      </c>
      <c r="E274" s="179" t="s">
        <v>565</v>
      </c>
      <c r="F274" s="179">
        <v>240</v>
      </c>
      <c r="G274" s="179"/>
      <c r="H274" s="179">
        <v>297</v>
      </c>
      <c r="I274" s="181">
        <v>297</v>
      </c>
      <c r="J274" s="182" t="s">
        <v>623</v>
      </c>
      <c r="K274" s="188">
        <f t="shared" si="144"/>
        <v>57</v>
      </c>
      <c r="L274" s="183">
        <f t="shared" si="145"/>
        <v>0.23749999999999999</v>
      </c>
      <c r="M274" s="179" t="s">
        <v>535</v>
      </c>
      <c r="N274" s="184">
        <v>43417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45">
        <v>123</v>
      </c>
      <c r="B275" s="146">
        <v>43439</v>
      </c>
      <c r="C275" s="146"/>
      <c r="D275" s="147" t="s">
        <v>721</v>
      </c>
      <c r="E275" s="148" t="s">
        <v>565</v>
      </c>
      <c r="F275" s="148">
        <v>202.5</v>
      </c>
      <c r="G275" s="148"/>
      <c r="H275" s="148">
        <v>255</v>
      </c>
      <c r="I275" s="150">
        <v>252</v>
      </c>
      <c r="J275" s="151" t="s">
        <v>623</v>
      </c>
      <c r="K275" s="152">
        <f t="shared" si="144"/>
        <v>52.5</v>
      </c>
      <c r="L275" s="153">
        <f t="shared" si="145"/>
        <v>0.25925925925925924</v>
      </c>
      <c r="M275" s="148" t="s">
        <v>535</v>
      </c>
      <c r="N275" s="154">
        <v>43542</v>
      </c>
      <c r="O275" s="1"/>
      <c r="P275" s="1"/>
      <c r="Q275" s="1"/>
      <c r="R275" s="6" t="s">
        <v>722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124</v>
      </c>
      <c r="B276" s="177">
        <v>43465</v>
      </c>
      <c r="C276" s="146"/>
      <c r="D276" s="178" t="s">
        <v>392</v>
      </c>
      <c r="E276" s="179" t="s">
        <v>565</v>
      </c>
      <c r="F276" s="179">
        <v>710</v>
      </c>
      <c r="G276" s="179"/>
      <c r="H276" s="179">
        <v>866</v>
      </c>
      <c r="I276" s="181">
        <v>866</v>
      </c>
      <c r="J276" s="182" t="s">
        <v>623</v>
      </c>
      <c r="K276" s="152">
        <f t="shared" si="144"/>
        <v>156</v>
      </c>
      <c r="L276" s="153">
        <f t="shared" si="145"/>
        <v>0.21971830985915494</v>
      </c>
      <c r="M276" s="148" t="s">
        <v>535</v>
      </c>
      <c r="N276" s="154">
        <v>43553</v>
      </c>
      <c r="O276" s="1"/>
      <c r="P276" s="1"/>
      <c r="Q276" s="1"/>
      <c r="R276" s="6" t="s">
        <v>722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6">
        <v>125</v>
      </c>
      <c r="B277" s="177">
        <v>43522</v>
      </c>
      <c r="C277" s="177"/>
      <c r="D277" s="178" t="s">
        <v>151</v>
      </c>
      <c r="E277" s="179" t="s">
        <v>565</v>
      </c>
      <c r="F277" s="179">
        <v>337.25</v>
      </c>
      <c r="G277" s="179"/>
      <c r="H277" s="179">
        <v>398.5</v>
      </c>
      <c r="I277" s="181">
        <v>411</v>
      </c>
      <c r="J277" s="151" t="s">
        <v>723</v>
      </c>
      <c r="K277" s="152">
        <f t="shared" si="144"/>
        <v>61.25</v>
      </c>
      <c r="L277" s="153">
        <f t="shared" si="145"/>
        <v>0.1816160118606375</v>
      </c>
      <c r="M277" s="148" t="s">
        <v>535</v>
      </c>
      <c r="N277" s="154">
        <v>43760</v>
      </c>
      <c r="O277" s="1"/>
      <c r="P277" s="1"/>
      <c r="Q277" s="1"/>
      <c r="R277" s="6" t="s">
        <v>722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9">
        <v>126</v>
      </c>
      <c r="B278" s="190">
        <v>43559</v>
      </c>
      <c r="C278" s="190"/>
      <c r="D278" s="191" t="s">
        <v>724</v>
      </c>
      <c r="E278" s="192" t="s">
        <v>565</v>
      </c>
      <c r="F278" s="192">
        <v>130</v>
      </c>
      <c r="G278" s="192"/>
      <c r="H278" s="192">
        <v>65</v>
      </c>
      <c r="I278" s="193">
        <v>158</v>
      </c>
      <c r="J278" s="161" t="s">
        <v>725</v>
      </c>
      <c r="K278" s="162">
        <f t="shared" si="144"/>
        <v>-65</v>
      </c>
      <c r="L278" s="163">
        <f t="shared" si="145"/>
        <v>-0.5</v>
      </c>
      <c r="M278" s="159" t="s">
        <v>547</v>
      </c>
      <c r="N278" s="156">
        <v>43726</v>
      </c>
      <c r="O278" s="1"/>
      <c r="P278" s="1"/>
      <c r="Q278" s="1"/>
      <c r="R278" s="6" t="s">
        <v>726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127</v>
      </c>
      <c r="B279" s="177">
        <v>43017</v>
      </c>
      <c r="C279" s="177"/>
      <c r="D279" s="178" t="s">
        <v>182</v>
      </c>
      <c r="E279" s="179" t="s">
        <v>565</v>
      </c>
      <c r="F279" s="179">
        <v>141.5</v>
      </c>
      <c r="G279" s="179"/>
      <c r="H279" s="179">
        <v>183.5</v>
      </c>
      <c r="I279" s="181">
        <v>210</v>
      </c>
      <c r="J279" s="151" t="s">
        <v>720</v>
      </c>
      <c r="K279" s="152">
        <f t="shared" si="144"/>
        <v>42</v>
      </c>
      <c r="L279" s="153">
        <f t="shared" si="145"/>
        <v>0.29681978798586572</v>
      </c>
      <c r="M279" s="148" t="s">
        <v>535</v>
      </c>
      <c r="N279" s="154">
        <v>43042</v>
      </c>
      <c r="O279" s="1"/>
      <c r="P279" s="1"/>
      <c r="Q279" s="1"/>
      <c r="R279" s="6" t="s">
        <v>726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9">
        <v>128</v>
      </c>
      <c r="B280" s="190">
        <v>43074</v>
      </c>
      <c r="C280" s="190"/>
      <c r="D280" s="191" t="s">
        <v>727</v>
      </c>
      <c r="E280" s="192" t="s">
        <v>565</v>
      </c>
      <c r="F280" s="187">
        <v>172</v>
      </c>
      <c r="G280" s="192"/>
      <c r="H280" s="192">
        <v>155.25</v>
      </c>
      <c r="I280" s="193">
        <v>230</v>
      </c>
      <c r="J280" s="161" t="s">
        <v>728</v>
      </c>
      <c r="K280" s="162">
        <f t="shared" si="144"/>
        <v>-16.75</v>
      </c>
      <c r="L280" s="163">
        <f t="shared" si="145"/>
        <v>-9.7383720930232565E-2</v>
      </c>
      <c r="M280" s="159" t="s">
        <v>547</v>
      </c>
      <c r="N280" s="156">
        <v>43787</v>
      </c>
      <c r="O280" s="1"/>
      <c r="P280" s="1"/>
      <c r="Q280" s="1"/>
      <c r="R280" s="6" t="s">
        <v>726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76">
        <v>129</v>
      </c>
      <c r="B281" s="177">
        <v>43398</v>
      </c>
      <c r="C281" s="177"/>
      <c r="D281" s="178" t="s">
        <v>107</v>
      </c>
      <c r="E281" s="179" t="s">
        <v>565</v>
      </c>
      <c r="F281" s="179">
        <v>698.5</v>
      </c>
      <c r="G281" s="179"/>
      <c r="H281" s="179">
        <v>890</v>
      </c>
      <c r="I281" s="181">
        <v>890</v>
      </c>
      <c r="J281" s="151" t="s">
        <v>788</v>
      </c>
      <c r="K281" s="152">
        <f t="shared" si="144"/>
        <v>191.5</v>
      </c>
      <c r="L281" s="153">
        <f t="shared" si="145"/>
        <v>0.27415891195418757</v>
      </c>
      <c r="M281" s="148" t="s">
        <v>535</v>
      </c>
      <c r="N281" s="154">
        <v>44328</v>
      </c>
      <c r="O281" s="1"/>
      <c r="P281" s="1"/>
      <c r="Q281" s="1"/>
      <c r="R281" s="6" t="s">
        <v>722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6">
        <v>130</v>
      </c>
      <c r="B282" s="177">
        <v>42877</v>
      </c>
      <c r="C282" s="177"/>
      <c r="D282" s="178" t="s">
        <v>358</v>
      </c>
      <c r="E282" s="179" t="s">
        <v>565</v>
      </c>
      <c r="F282" s="179">
        <v>127.6</v>
      </c>
      <c r="G282" s="179"/>
      <c r="H282" s="179">
        <v>138</v>
      </c>
      <c r="I282" s="181">
        <v>190</v>
      </c>
      <c r="J282" s="151" t="s">
        <v>729</v>
      </c>
      <c r="K282" s="152">
        <f t="shared" si="144"/>
        <v>10.400000000000006</v>
      </c>
      <c r="L282" s="153">
        <f t="shared" si="145"/>
        <v>8.1504702194357417E-2</v>
      </c>
      <c r="M282" s="148" t="s">
        <v>535</v>
      </c>
      <c r="N282" s="154">
        <v>43774</v>
      </c>
      <c r="O282" s="1"/>
      <c r="P282" s="1"/>
      <c r="Q282" s="1"/>
      <c r="R282" s="6" t="s">
        <v>726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131</v>
      </c>
      <c r="B283" s="177">
        <v>43158</v>
      </c>
      <c r="C283" s="177"/>
      <c r="D283" s="178" t="s">
        <v>730</v>
      </c>
      <c r="E283" s="179" t="s">
        <v>565</v>
      </c>
      <c r="F283" s="179">
        <v>317</v>
      </c>
      <c r="G283" s="179"/>
      <c r="H283" s="179">
        <v>382.5</v>
      </c>
      <c r="I283" s="181">
        <v>398</v>
      </c>
      <c r="J283" s="151" t="s">
        <v>731</v>
      </c>
      <c r="K283" s="152">
        <f t="shared" si="144"/>
        <v>65.5</v>
      </c>
      <c r="L283" s="153">
        <f t="shared" si="145"/>
        <v>0.20662460567823343</v>
      </c>
      <c r="M283" s="148" t="s">
        <v>535</v>
      </c>
      <c r="N283" s="154">
        <v>44238</v>
      </c>
      <c r="O283" s="1"/>
      <c r="P283" s="1"/>
      <c r="Q283" s="1"/>
      <c r="R283" s="6" t="s">
        <v>726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9">
        <v>132</v>
      </c>
      <c r="B284" s="190">
        <v>43164</v>
      </c>
      <c r="C284" s="190"/>
      <c r="D284" s="191" t="s">
        <v>144</v>
      </c>
      <c r="E284" s="192" t="s">
        <v>565</v>
      </c>
      <c r="F284" s="187">
        <f>510-14.4</f>
        <v>495.6</v>
      </c>
      <c r="G284" s="192"/>
      <c r="H284" s="192">
        <v>350</v>
      </c>
      <c r="I284" s="193">
        <v>672</v>
      </c>
      <c r="J284" s="161" t="s">
        <v>732</v>
      </c>
      <c r="K284" s="162">
        <f t="shared" si="144"/>
        <v>-145.60000000000002</v>
      </c>
      <c r="L284" s="163">
        <f t="shared" si="145"/>
        <v>-0.29378531073446329</v>
      </c>
      <c r="M284" s="159" t="s">
        <v>547</v>
      </c>
      <c r="N284" s="156">
        <v>43887</v>
      </c>
      <c r="O284" s="1"/>
      <c r="P284" s="1"/>
      <c r="Q284" s="1"/>
      <c r="R284" s="6" t="s">
        <v>722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9">
        <v>133</v>
      </c>
      <c r="B285" s="190">
        <v>43237</v>
      </c>
      <c r="C285" s="190"/>
      <c r="D285" s="191" t="s">
        <v>437</v>
      </c>
      <c r="E285" s="192" t="s">
        <v>565</v>
      </c>
      <c r="F285" s="187">
        <v>230.3</v>
      </c>
      <c r="G285" s="192"/>
      <c r="H285" s="192">
        <v>102.5</v>
      </c>
      <c r="I285" s="193">
        <v>348</v>
      </c>
      <c r="J285" s="161" t="s">
        <v>733</v>
      </c>
      <c r="K285" s="162">
        <f t="shared" si="144"/>
        <v>-127.80000000000001</v>
      </c>
      <c r="L285" s="163">
        <f t="shared" si="145"/>
        <v>-0.55492835432045162</v>
      </c>
      <c r="M285" s="159" t="s">
        <v>547</v>
      </c>
      <c r="N285" s="156">
        <v>43896</v>
      </c>
      <c r="O285" s="1"/>
      <c r="P285" s="1"/>
      <c r="Q285" s="1"/>
      <c r="R285" s="6" t="s">
        <v>722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76">
        <v>134</v>
      </c>
      <c r="B286" s="177">
        <v>43258</v>
      </c>
      <c r="C286" s="177"/>
      <c r="D286" s="178" t="s">
        <v>409</v>
      </c>
      <c r="E286" s="179" t="s">
        <v>565</v>
      </c>
      <c r="F286" s="179">
        <f>342.5-5.1</f>
        <v>337.4</v>
      </c>
      <c r="G286" s="179"/>
      <c r="H286" s="179">
        <v>412.5</v>
      </c>
      <c r="I286" s="181">
        <v>439</v>
      </c>
      <c r="J286" s="151" t="s">
        <v>734</v>
      </c>
      <c r="K286" s="152">
        <f t="shared" si="144"/>
        <v>75.100000000000023</v>
      </c>
      <c r="L286" s="153">
        <f t="shared" si="145"/>
        <v>0.22258446947243635</v>
      </c>
      <c r="M286" s="148" t="s">
        <v>535</v>
      </c>
      <c r="N286" s="154">
        <v>44230</v>
      </c>
      <c r="O286" s="1"/>
      <c r="P286" s="1"/>
      <c r="Q286" s="1"/>
      <c r="R286" s="6" t="s">
        <v>726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70">
        <v>135</v>
      </c>
      <c r="B287" s="169">
        <v>43285</v>
      </c>
      <c r="C287" s="169"/>
      <c r="D287" s="170" t="s">
        <v>55</v>
      </c>
      <c r="E287" s="171" t="s">
        <v>565</v>
      </c>
      <c r="F287" s="171">
        <f>127.5-5.53</f>
        <v>121.97</v>
      </c>
      <c r="G287" s="172"/>
      <c r="H287" s="172">
        <v>122.5</v>
      </c>
      <c r="I287" s="172">
        <v>170</v>
      </c>
      <c r="J287" s="173" t="s">
        <v>761</v>
      </c>
      <c r="K287" s="174">
        <f t="shared" si="144"/>
        <v>0.53000000000000114</v>
      </c>
      <c r="L287" s="175">
        <f t="shared" si="145"/>
        <v>4.3453308190538747E-3</v>
      </c>
      <c r="M287" s="171" t="s">
        <v>656</v>
      </c>
      <c r="N287" s="169">
        <v>44431</v>
      </c>
      <c r="O287" s="1"/>
      <c r="P287" s="1"/>
      <c r="Q287" s="1"/>
      <c r="R287" s="6" t="s">
        <v>722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9">
        <v>136</v>
      </c>
      <c r="B288" s="190">
        <v>43294</v>
      </c>
      <c r="C288" s="190"/>
      <c r="D288" s="191" t="s">
        <v>349</v>
      </c>
      <c r="E288" s="192" t="s">
        <v>565</v>
      </c>
      <c r="F288" s="187">
        <v>46.5</v>
      </c>
      <c r="G288" s="192"/>
      <c r="H288" s="192">
        <v>17</v>
      </c>
      <c r="I288" s="193">
        <v>59</v>
      </c>
      <c r="J288" s="161" t="s">
        <v>735</v>
      </c>
      <c r="K288" s="162">
        <f t="shared" ref="K288:K296" si="146">H288-F288</f>
        <v>-29.5</v>
      </c>
      <c r="L288" s="163">
        <f t="shared" ref="L288:L296" si="147">K288/F288</f>
        <v>-0.63440860215053763</v>
      </c>
      <c r="M288" s="159" t="s">
        <v>547</v>
      </c>
      <c r="N288" s="156">
        <v>43887</v>
      </c>
      <c r="O288" s="1"/>
      <c r="P288" s="1"/>
      <c r="Q288" s="1"/>
      <c r="R288" s="6" t="s">
        <v>722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76">
        <v>137</v>
      </c>
      <c r="B289" s="177">
        <v>43396</v>
      </c>
      <c r="C289" s="177"/>
      <c r="D289" s="178" t="s">
        <v>394</v>
      </c>
      <c r="E289" s="179" t="s">
        <v>565</v>
      </c>
      <c r="F289" s="179">
        <v>156.5</v>
      </c>
      <c r="G289" s="179"/>
      <c r="H289" s="179">
        <v>207.5</v>
      </c>
      <c r="I289" s="181">
        <v>191</v>
      </c>
      <c r="J289" s="151" t="s">
        <v>623</v>
      </c>
      <c r="K289" s="152">
        <f t="shared" si="146"/>
        <v>51</v>
      </c>
      <c r="L289" s="153">
        <f t="shared" si="147"/>
        <v>0.32587859424920129</v>
      </c>
      <c r="M289" s="148" t="s">
        <v>535</v>
      </c>
      <c r="N289" s="154">
        <v>44369</v>
      </c>
      <c r="O289" s="1"/>
      <c r="P289" s="1"/>
      <c r="Q289" s="1"/>
      <c r="R289" s="6" t="s">
        <v>722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76">
        <v>138</v>
      </c>
      <c r="B290" s="177">
        <v>43439</v>
      </c>
      <c r="C290" s="177"/>
      <c r="D290" s="178" t="s">
        <v>314</v>
      </c>
      <c r="E290" s="179" t="s">
        <v>565</v>
      </c>
      <c r="F290" s="179">
        <v>259.5</v>
      </c>
      <c r="G290" s="179"/>
      <c r="H290" s="179">
        <v>320</v>
      </c>
      <c r="I290" s="181">
        <v>320</v>
      </c>
      <c r="J290" s="151" t="s">
        <v>623</v>
      </c>
      <c r="K290" s="152">
        <f t="shared" si="146"/>
        <v>60.5</v>
      </c>
      <c r="L290" s="153">
        <f t="shared" si="147"/>
        <v>0.23314065510597304</v>
      </c>
      <c r="M290" s="148" t="s">
        <v>535</v>
      </c>
      <c r="N290" s="154">
        <v>44323</v>
      </c>
      <c r="O290" s="1"/>
      <c r="P290" s="1"/>
      <c r="Q290" s="1"/>
      <c r="R290" s="6" t="s">
        <v>722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9">
        <v>139</v>
      </c>
      <c r="B291" s="190">
        <v>43439</v>
      </c>
      <c r="C291" s="190"/>
      <c r="D291" s="191" t="s">
        <v>736</v>
      </c>
      <c r="E291" s="192" t="s">
        <v>565</v>
      </c>
      <c r="F291" s="192">
        <v>715</v>
      </c>
      <c r="G291" s="192"/>
      <c r="H291" s="192">
        <v>445</v>
      </c>
      <c r="I291" s="193">
        <v>840</v>
      </c>
      <c r="J291" s="161" t="s">
        <v>737</v>
      </c>
      <c r="K291" s="162">
        <f t="shared" si="146"/>
        <v>-270</v>
      </c>
      <c r="L291" s="163">
        <f t="shared" si="147"/>
        <v>-0.3776223776223776</v>
      </c>
      <c r="M291" s="159" t="s">
        <v>547</v>
      </c>
      <c r="N291" s="156">
        <v>43800</v>
      </c>
      <c r="O291" s="1"/>
      <c r="P291" s="1"/>
      <c r="Q291" s="1"/>
      <c r="R291" s="6" t="s">
        <v>722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76">
        <v>140</v>
      </c>
      <c r="B292" s="177">
        <v>43469</v>
      </c>
      <c r="C292" s="177"/>
      <c r="D292" s="178" t="s">
        <v>156</v>
      </c>
      <c r="E292" s="179" t="s">
        <v>565</v>
      </c>
      <c r="F292" s="179">
        <v>875</v>
      </c>
      <c r="G292" s="179"/>
      <c r="H292" s="179">
        <v>1165</v>
      </c>
      <c r="I292" s="181">
        <v>1185</v>
      </c>
      <c r="J292" s="151" t="s">
        <v>738</v>
      </c>
      <c r="K292" s="152">
        <f t="shared" si="146"/>
        <v>290</v>
      </c>
      <c r="L292" s="153">
        <f t="shared" si="147"/>
        <v>0.33142857142857141</v>
      </c>
      <c r="M292" s="148" t="s">
        <v>535</v>
      </c>
      <c r="N292" s="154">
        <v>43847</v>
      </c>
      <c r="O292" s="1"/>
      <c r="P292" s="1"/>
      <c r="Q292" s="1"/>
      <c r="R292" s="6" t="s">
        <v>722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76">
        <v>141</v>
      </c>
      <c r="B293" s="177">
        <v>43559</v>
      </c>
      <c r="C293" s="177"/>
      <c r="D293" s="178" t="s">
        <v>330</v>
      </c>
      <c r="E293" s="179" t="s">
        <v>565</v>
      </c>
      <c r="F293" s="179">
        <f>387-14.63</f>
        <v>372.37</v>
      </c>
      <c r="G293" s="179"/>
      <c r="H293" s="179">
        <v>490</v>
      </c>
      <c r="I293" s="181">
        <v>490</v>
      </c>
      <c r="J293" s="151" t="s">
        <v>623</v>
      </c>
      <c r="K293" s="152">
        <f t="shared" si="146"/>
        <v>117.63</v>
      </c>
      <c r="L293" s="153">
        <f t="shared" si="147"/>
        <v>0.31589548030185027</v>
      </c>
      <c r="M293" s="148" t="s">
        <v>535</v>
      </c>
      <c r="N293" s="154">
        <v>43850</v>
      </c>
      <c r="O293" s="1"/>
      <c r="P293" s="1"/>
      <c r="Q293" s="1"/>
      <c r="R293" s="6" t="s">
        <v>722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9">
        <v>142</v>
      </c>
      <c r="B294" s="190">
        <v>43578</v>
      </c>
      <c r="C294" s="190"/>
      <c r="D294" s="191" t="s">
        <v>739</v>
      </c>
      <c r="E294" s="192" t="s">
        <v>537</v>
      </c>
      <c r="F294" s="192">
        <v>220</v>
      </c>
      <c r="G294" s="192"/>
      <c r="H294" s="192">
        <v>127.5</v>
      </c>
      <c r="I294" s="193">
        <v>284</v>
      </c>
      <c r="J294" s="161" t="s">
        <v>740</v>
      </c>
      <c r="K294" s="162">
        <f t="shared" si="146"/>
        <v>-92.5</v>
      </c>
      <c r="L294" s="163">
        <f t="shared" si="147"/>
        <v>-0.42045454545454547</v>
      </c>
      <c r="M294" s="159" t="s">
        <v>547</v>
      </c>
      <c r="N294" s="156">
        <v>43896</v>
      </c>
      <c r="O294" s="1"/>
      <c r="P294" s="1"/>
      <c r="Q294" s="1"/>
      <c r="R294" s="6" t="s">
        <v>722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76">
        <v>143</v>
      </c>
      <c r="B295" s="177">
        <v>43622</v>
      </c>
      <c r="C295" s="177"/>
      <c r="D295" s="178" t="s">
        <v>446</v>
      </c>
      <c r="E295" s="179" t="s">
        <v>537</v>
      </c>
      <c r="F295" s="179">
        <v>332.8</v>
      </c>
      <c r="G295" s="179"/>
      <c r="H295" s="179">
        <v>405</v>
      </c>
      <c r="I295" s="181">
        <v>419</v>
      </c>
      <c r="J295" s="151" t="s">
        <v>741</v>
      </c>
      <c r="K295" s="152">
        <f t="shared" si="146"/>
        <v>72.199999999999989</v>
      </c>
      <c r="L295" s="153">
        <f t="shared" si="147"/>
        <v>0.21694711538461534</v>
      </c>
      <c r="M295" s="148" t="s">
        <v>535</v>
      </c>
      <c r="N295" s="154">
        <v>43860</v>
      </c>
      <c r="O295" s="1"/>
      <c r="P295" s="1"/>
      <c r="Q295" s="1"/>
      <c r="R295" s="6" t="s">
        <v>726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70">
        <v>144</v>
      </c>
      <c r="B296" s="169">
        <v>43641</v>
      </c>
      <c r="C296" s="169"/>
      <c r="D296" s="170" t="s">
        <v>149</v>
      </c>
      <c r="E296" s="171" t="s">
        <v>565</v>
      </c>
      <c r="F296" s="171">
        <v>386</v>
      </c>
      <c r="G296" s="172"/>
      <c r="H296" s="172">
        <v>395</v>
      </c>
      <c r="I296" s="172">
        <v>452</v>
      </c>
      <c r="J296" s="173" t="s">
        <v>742</v>
      </c>
      <c r="K296" s="174">
        <f t="shared" si="146"/>
        <v>9</v>
      </c>
      <c r="L296" s="175">
        <f t="shared" si="147"/>
        <v>2.3316062176165803E-2</v>
      </c>
      <c r="M296" s="171" t="s">
        <v>656</v>
      </c>
      <c r="N296" s="169">
        <v>43868</v>
      </c>
      <c r="O296" s="1"/>
      <c r="P296" s="1"/>
      <c r="Q296" s="1"/>
      <c r="R296" s="6" t="s">
        <v>726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70">
        <v>145</v>
      </c>
      <c r="B297" s="169">
        <v>43707</v>
      </c>
      <c r="C297" s="169"/>
      <c r="D297" s="170" t="s">
        <v>130</v>
      </c>
      <c r="E297" s="171" t="s">
        <v>565</v>
      </c>
      <c r="F297" s="171">
        <v>137.5</v>
      </c>
      <c r="G297" s="172"/>
      <c r="H297" s="172">
        <v>138.5</v>
      </c>
      <c r="I297" s="172">
        <v>190</v>
      </c>
      <c r="J297" s="173" t="s">
        <v>760</v>
      </c>
      <c r="K297" s="174">
        <f>H297-F297</f>
        <v>1</v>
      </c>
      <c r="L297" s="175">
        <f>K297/F297</f>
        <v>7.2727272727272727E-3</v>
      </c>
      <c r="M297" s="171" t="s">
        <v>656</v>
      </c>
      <c r="N297" s="169">
        <v>44432</v>
      </c>
      <c r="O297" s="1"/>
      <c r="P297" s="1"/>
      <c r="Q297" s="1"/>
      <c r="R297" s="6" t="s">
        <v>722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76">
        <v>146</v>
      </c>
      <c r="B298" s="177">
        <v>43731</v>
      </c>
      <c r="C298" s="177"/>
      <c r="D298" s="178" t="s">
        <v>402</v>
      </c>
      <c r="E298" s="179" t="s">
        <v>565</v>
      </c>
      <c r="F298" s="179">
        <v>235</v>
      </c>
      <c r="G298" s="179"/>
      <c r="H298" s="179">
        <v>295</v>
      </c>
      <c r="I298" s="181">
        <v>296</v>
      </c>
      <c r="J298" s="151" t="s">
        <v>743</v>
      </c>
      <c r="K298" s="152">
        <f t="shared" ref="K298:K304" si="148">H298-F298</f>
        <v>60</v>
      </c>
      <c r="L298" s="153">
        <f t="shared" ref="L298:L304" si="149">K298/F298</f>
        <v>0.25531914893617019</v>
      </c>
      <c r="M298" s="148" t="s">
        <v>535</v>
      </c>
      <c r="N298" s="154">
        <v>43844</v>
      </c>
      <c r="O298" s="1"/>
      <c r="P298" s="1"/>
      <c r="Q298" s="1"/>
      <c r="R298" s="6" t="s">
        <v>726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76">
        <v>147</v>
      </c>
      <c r="B299" s="177">
        <v>43752</v>
      </c>
      <c r="C299" s="177"/>
      <c r="D299" s="178" t="s">
        <v>744</v>
      </c>
      <c r="E299" s="179" t="s">
        <v>565</v>
      </c>
      <c r="F299" s="179">
        <v>277.5</v>
      </c>
      <c r="G299" s="179"/>
      <c r="H299" s="179">
        <v>333</v>
      </c>
      <c r="I299" s="181">
        <v>333</v>
      </c>
      <c r="J299" s="151" t="s">
        <v>745</v>
      </c>
      <c r="K299" s="152">
        <f t="shared" si="148"/>
        <v>55.5</v>
      </c>
      <c r="L299" s="153">
        <f t="shared" si="149"/>
        <v>0.2</v>
      </c>
      <c r="M299" s="148" t="s">
        <v>535</v>
      </c>
      <c r="N299" s="154">
        <v>43846</v>
      </c>
      <c r="O299" s="1"/>
      <c r="P299" s="1"/>
      <c r="Q299" s="1"/>
      <c r="R299" s="6" t="s">
        <v>722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76">
        <v>148</v>
      </c>
      <c r="B300" s="177">
        <v>43752</v>
      </c>
      <c r="C300" s="177"/>
      <c r="D300" s="178" t="s">
        <v>746</v>
      </c>
      <c r="E300" s="179" t="s">
        <v>565</v>
      </c>
      <c r="F300" s="179">
        <v>930</v>
      </c>
      <c r="G300" s="179"/>
      <c r="H300" s="179">
        <v>1165</v>
      </c>
      <c r="I300" s="181">
        <v>1200</v>
      </c>
      <c r="J300" s="151" t="s">
        <v>747</v>
      </c>
      <c r="K300" s="152">
        <f t="shared" si="148"/>
        <v>235</v>
      </c>
      <c r="L300" s="153">
        <f t="shared" si="149"/>
        <v>0.25268817204301075</v>
      </c>
      <c r="M300" s="148" t="s">
        <v>535</v>
      </c>
      <c r="N300" s="154">
        <v>43847</v>
      </c>
      <c r="O300" s="1"/>
      <c r="P300" s="1"/>
      <c r="Q300" s="1"/>
      <c r="R300" s="6" t="s">
        <v>726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76">
        <v>149</v>
      </c>
      <c r="B301" s="177">
        <v>43753</v>
      </c>
      <c r="C301" s="177"/>
      <c r="D301" s="178" t="s">
        <v>748</v>
      </c>
      <c r="E301" s="179" t="s">
        <v>565</v>
      </c>
      <c r="F301" s="149">
        <v>111</v>
      </c>
      <c r="G301" s="179"/>
      <c r="H301" s="179">
        <v>141</v>
      </c>
      <c r="I301" s="181">
        <v>141</v>
      </c>
      <c r="J301" s="151" t="s">
        <v>550</v>
      </c>
      <c r="K301" s="152">
        <f t="shared" si="148"/>
        <v>30</v>
      </c>
      <c r="L301" s="153">
        <f t="shared" si="149"/>
        <v>0.27027027027027029</v>
      </c>
      <c r="M301" s="148" t="s">
        <v>535</v>
      </c>
      <c r="N301" s="154">
        <v>44328</v>
      </c>
      <c r="O301" s="1"/>
      <c r="P301" s="1"/>
      <c r="Q301" s="1"/>
      <c r="R301" s="6" t="s">
        <v>726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76">
        <v>150</v>
      </c>
      <c r="B302" s="177">
        <v>43753</v>
      </c>
      <c r="C302" s="177"/>
      <c r="D302" s="178" t="s">
        <v>749</v>
      </c>
      <c r="E302" s="179" t="s">
        <v>565</v>
      </c>
      <c r="F302" s="149">
        <v>296</v>
      </c>
      <c r="G302" s="179"/>
      <c r="H302" s="179">
        <v>370</v>
      </c>
      <c r="I302" s="181">
        <v>370</v>
      </c>
      <c r="J302" s="151" t="s">
        <v>623</v>
      </c>
      <c r="K302" s="152">
        <f t="shared" si="148"/>
        <v>74</v>
      </c>
      <c r="L302" s="153">
        <f t="shared" si="149"/>
        <v>0.25</v>
      </c>
      <c r="M302" s="148" t="s">
        <v>535</v>
      </c>
      <c r="N302" s="154">
        <v>43853</v>
      </c>
      <c r="O302" s="1"/>
      <c r="P302" s="1"/>
      <c r="Q302" s="1"/>
      <c r="R302" s="6" t="s">
        <v>726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76">
        <v>151</v>
      </c>
      <c r="B303" s="177">
        <v>43754</v>
      </c>
      <c r="C303" s="177"/>
      <c r="D303" s="178" t="s">
        <v>750</v>
      </c>
      <c r="E303" s="179" t="s">
        <v>565</v>
      </c>
      <c r="F303" s="149">
        <v>300</v>
      </c>
      <c r="G303" s="179"/>
      <c r="H303" s="179">
        <v>382.5</v>
      </c>
      <c r="I303" s="181">
        <v>344</v>
      </c>
      <c r="J303" s="151" t="s">
        <v>791</v>
      </c>
      <c r="K303" s="152">
        <f t="shared" si="148"/>
        <v>82.5</v>
      </c>
      <c r="L303" s="153">
        <f t="shared" si="149"/>
        <v>0.27500000000000002</v>
      </c>
      <c r="M303" s="148" t="s">
        <v>535</v>
      </c>
      <c r="N303" s="154">
        <v>44238</v>
      </c>
      <c r="O303" s="1"/>
      <c r="P303" s="1"/>
      <c r="Q303" s="1"/>
      <c r="R303" s="6" t="s">
        <v>726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76">
        <v>152</v>
      </c>
      <c r="B304" s="177">
        <v>43832</v>
      </c>
      <c r="C304" s="177"/>
      <c r="D304" s="178" t="s">
        <v>751</v>
      </c>
      <c r="E304" s="179" t="s">
        <v>565</v>
      </c>
      <c r="F304" s="149">
        <v>495</v>
      </c>
      <c r="G304" s="179"/>
      <c r="H304" s="179">
        <v>595</v>
      </c>
      <c r="I304" s="181">
        <v>590</v>
      </c>
      <c r="J304" s="151" t="s">
        <v>790</v>
      </c>
      <c r="K304" s="152">
        <f t="shared" si="148"/>
        <v>100</v>
      </c>
      <c r="L304" s="153">
        <f t="shared" si="149"/>
        <v>0.20202020202020202</v>
      </c>
      <c r="M304" s="148" t="s">
        <v>535</v>
      </c>
      <c r="N304" s="154">
        <v>44589</v>
      </c>
      <c r="O304" s="1"/>
      <c r="P304" s="1"/>
      <c r="Q304" s="1"/>
      <c r="R304" s="6" t="s">
        <v>726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76">
        <v>153</v>
      </c>
      <c r="B305" s="177">
        <v>43966</v>
      </c>
      <c r="C305" s="177"/>
      <c r="D305" s="178" t="s">
        <v>71</v>
      </c>
      <c r="E305" s="179" t="s">
        <v>565</v>
      </c>
      <c r="F305" s="149">
        <v>67.5</v>
      </c>
      <c r="G305" s="179"/>
      <c r="H305" s="179">
        <v>86</v>
      </c>
      <c r="I305" s="181">
        <v>86</v>
      </c>
      <c r="J305" s="151" t="s">
        <v>752</v>
      </c>
      <c r="K305" s="152">
        <f t="shared" ref="K305:K313" si="150">H305-F305</f>
        <v>18.5</v>
      </c>
      <c r="L305" s="153">
        <f t="shared" ref="L305:L313" si="151">K305/F305</f>
        <v>0.27407407407407408</v>
      </c>
      <c r="M305" s="148" t="s">
        <v>535</v>
      </c>
      <c r="N305" s="154">
        <v>44008</v>
      </c>
      <c r="O305" s="1"/>
      <c r="P305" s="1"/>
      <c r="Q305" s="1"/>
      <c r="R305" s="6" t="s">
        <v>726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76">
        <v>154</v>
      </c>
      <c r="B306" s="177">
        <v>44035</v>
      </c>
      <c r="C306" s="177"/>
      <c r="D306" s="178" t="s">
        <v>445</v>
      </c>
      <c r="E306" s="179" t="s">
        <v>565</v>
      </c>
      <c r="F306" s="149">
        <v>231</v>
      </c>
      <c r="G306" s="179"/>
      <c r="H306" s="179">
        <v>281</v>
      </c>
      <c r="I306" s="181">
        <v>281</v>
      </c>
      <c r="J306" s="151" t="s">
        <v>623</v>
      </c>
      <c r="K306" s="152">
        <f t="shared" si="150"/>
        <v>50</v>
      </c>
      <c r="L306" s="153">
        <f t="shared" si="151"/>
        <v>0.21645021645021645</v>
      </c>
      <c r="M306" s="148" t="s">
        <v>535</v>
      </c>
      <c r="N306" s="154">
        <v>44358</v>
      </c>
      <c r="O306" s="1"/>
      <c r="P306" s="1"/>
      <c r="Q306" s="1"/>
      <c r="R306" s="6" t="s">
        <v>726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76">
        <v>155</v>
      </c>
      <c r="B307" s="177">
        <v>44092</v>
      </c>
      <c r="C307" s="177"/>
      <c r="D307" s="178" t="s">
        <v>386</v>
      </c>
      <c r="E307" s="179" t="s">
        <v>565</v>
      </c>
      <c r="F307" s="179">
        <v>206</v>
      </c>
      <c r="G307" s="179"/>
      <c r="H307" s="179">
        <v>248</v>
      </c>
      <c r="I307" s="181">
        <v>248</v>
      </c>
      <c r="J307" s="151" t="s">
        <v>623</v>
      </c>
      <c r="K307" s="152">
        <f t="shared" si="150"/>
        <v>42</v>
      </c>
      <c r="L307" s="153">
        <f t="shared" si="151"/>
        <v>0.20388349514563106</v>
      </c>
      <c r="M307" s="148" t="s">
        <v>535</v>
      </c>
      <c r="N307" s="154">
        <v>44214</v>
      </c>
      <c r="O307" s="1"/>
      <c r="P307" s="1"/>
      <c r="Q307" s="1"/>
      <c r="R307" s="6" t="s">
        <v>726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76">
        <v>156</v>
      </c>
      <c r="B308" s="177">
        <v>44140</v>
      </c>
      <c r="C308" s="177"/>
      <c r="D308" s="178" t="s">
        <v>386</v>
      </c>
      <c r="E308" s="179" t="s">
        <v>565</v>
      </c>
      <c r="F308" s="179">
        <v>182.5</v>
      </c>
      <c r="G308" s="179"/>
      <c r="H308" s="179">
        <v>248</v>
      </c>
      <c r="I308" s="181">
        <v>248</v>
      </c>
      <c r="J308" s="151" t="s">
        <v>623</v>
      </c>
      <c r="K308" s="152">
        <f t="shared" si="150"/>
        <v>65.5</v>
      </c>
      <c r="L308" s="153">
        <f t="shared" si="151"/>
        <v>0.35890410958904112</v>
      </c>
      <c r="M308" s="148" t="s">
        <v>535</v>
      </c>
      <c r="N308" s="154">
        <v>44214</v>
      </c>
      <c r="O308" s="1"/>
      <c r="P308" s="1"/>
      <c r="Q308" s="1"/>
      <c r="R308" s="6" t="s">
        <v>726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76">
        <v>157</v>
      </c>
      <c r="B309" s="177">
        <v>44140</v>
      </c>
      <c r="C309" s="177"/>
      <c r="D309" s="178" t="s">
        <v>314</v>
      </c>
      <c r="E309" s="179" t="s">
        <v>565</v>
      </c>
      <c r="F309" s="179">
        <v>247.5</v>
      </c>
      <c r="G309" s="179"/>
      <c r="H309" s="179">
        <v>320</v>
      </c>
      <c r="I309" s="181">
        <v>320</v>
      </c>
      <c r="J309" s="151" t="s">
        <v>623</v>
      </c>
      <c r="K309" s="152">
        <f t="shared" si="150"/>
        <v>72.5</v>
      </c>
      <c r="L309" s="153">
        <f t="shared" si="151"/>
        <v>0.29292929292929293</v>
      </c>
      <c r="M309" s="148" t="s">
        <v>535</v>
      </c>
      <c r="N309" s="154">
        <v>44323</v>
      </c>
      <c r="O309" s="1"/>
      <c r="P309" s="1"/>
      <c r="Q309" s="1"/>
      <c r="R309" s="6" t="s">
        <v>726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76">
        <v>158</v>
      </c>
      <c r="B310" s="177">
        <v>44140</v>
      </c>
      <c r="C310" s="177"/>
      <c r="D310" s="178" t="s">
        <v>267</v>
      </c>
      <c r="E310" s="179" t="s">
        <v>565</v>
      </c>
      <c r="F310" s="149">
        <v>925</v>
      </c>
      <c r="G310" s="179"/>
      <c r="H310" s="179">
        <v>1095</v>
      </c>
      <c r="I310" s="181">
        <v>1093</v>
      </c>
      <c r="J310" s="151" t="s">
        <v>753</v>
      </c>
      <c r="K310" s="152">
        <f t="shared" si="150"/>
        <v>170</v>
      </c>
      <c r="L310" s="153">
        <f t="shared" si="151"/>
        <v>0.18378378378378379</v>
      </c>
      <c r="M310" s="148" t="s">
        <v>535</v>
      </c>
      <c r="N310" s="154">
        <v>44201</v>
      </c>
      <c r="O310" s="1"/>
      <c r="P310" s="1"/>
      <c r="Q310" s="1"/>
      <c r="R310" s="6" t="s">
        <v>726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76">
        <v>159</v>
      </c>
      <c r="B311" s="177">
        <v>44140</v>
      </c>
      <c r="C311" s="177"/>
      <c r="D311" s="178" t="s">
        <v>330</v>
      </c>
      <c r="E311" s="179" t="s">
        <v>565</v>
      </c>
      <c r="F311" s="149">
        <v>332.5</v>
      </c>
      <c r="G311" s="179"/>
      <c r="H311" s="179">
        <v>393</v>
      </c>
      <c r="I311" s="181">
        <v>406</v>
      </c>
      <c r="J311" s="151" t="s">
        <v>754</v>
      </c>
      <c r="K311" s="152">
        <f t="shared" si="150"/>
        <v>60.5</v>
      </c>
      <c r="L311" s="153">
        <f t="shared" si="151"/>
        <v>0.18195488721804512</v>
      </c>
      <c r="M311" s="148" t="s">
        <v>535</v>
      </c>
      <c r="N311" s="154">
        <v>44256</v>
      </c>
      <c r="O311" s="1"/>
      <c r="P311" s="1"/>
      <c r="Q311" s="1"/>
      <c r="R311" s="6" t="s">
        <v>726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76">
        <v>160</v>
      </c>
      <c r="B312" s="177">
        <v>44141</v>
      </c>
      <c r="C312" s="177"/>
      <c r="D312" s="178" t="s">
        <v>445</v>
      </c>
      <c r="E312" s="179" t="s">
        <v>565</v>
      </c>
      <c r="F312" s="149">
        <v>231</v>
      </c>
      <c r="G312" s="179"/>
      <c r="H312" s="179">
        <v>281</v>
      </c>
      <c r="I312" s="181">
        <v>281</v>
      </c>
      <c r="J312" s="151" t="s">
        <v>623</v>
      </c>
      <c r="K312" s="152">
        <f t="shared" si="150"/>
        <v>50</v>
      </c>
      <c r="L312" s="153">
        <f t="shared" si="151"/>
        <v>0.21645021645021645</v>
      </c>
      <c r="M312" s="148" t="s">
        <v>535</v>
      </c>
      <c r="N312" s="154">
        <v>44358</v>
      </c>
      <c r="O312" s="1"/>
      <c r="P312" s="1"/>
      <c r="Q312" s="1"/>
      <c r="R312" s="6" t="s">
        <v>726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76">
        <v>161</v>
      </c>
      <c r="B313" s="177">
        <v>44187</v>
      </c>
      <c r="C313" s="177"/>
      <c r="D313" s="178" t="s">
        <v>421</v>
      </c>
      <c r="E313" s="179" t="s">
        <v>565</v>
      </c>
      <c r="F313" s="149">
        <v>190</v>
      </c>
      <c r="G313" s="179"/>
      <c r="H313" s="179">
        <v>239</v>
      </c>
      <c r="I313" s="181">
        <v>239</v>
      </c>
      <c r="J313" s="151" t="s">
        <v>840</v>
      </c>
      <c r="K313" s="152">
        <f t="shared" si="150"/>
        <v>49</v>
      </c>
      <c r="L313" s="153">
        <f t="shared" si="151"/>
        <v>0.25789473684210529</v>
      </c>
      <c r="M313" s="148" t="s">
        <v>535</v>
      </c>
      <c r="N313" s="154">
        <v>44844</v>
      </c>
      <c r="O313" s="1"/>
      <c r="P313" s="1"/>
      <c r="Q313" s="1"/>
      <c r="R313" s="6" t="s">
        <v>726</v>
      </c>
    </row>
    <row r="314" spans="1:26" ht="12.75" customHeight="1">
      <c r="A314" s="176">
        <v>162</v>
      </c>
      <c r="B314" s="177">
        <v>44258</v>
      </c>
      <c r="C314" s="177"/>
      <c r="D314" s="178" t="s">
        <v>751</v>
      </c>
      <c r="E314" s="179" t="s">
        <v>565</v>
      </c>
      <c r="F314" s="149">
        <v>495</v>
      </c>
      <c r="G314" s="179"/>
      <c r="H314" s="179">
        <v>595</v>
      </c>
      <c r="I314" s="181">
        <v>590</v>
      </c>
      <c r="J314" s="151" t="s">
        <v>790</v>
      </c>
      <c r="K314" s="152">
        <f t="shared" ref="K314:K321" si="152">H314-F314</f>
        <v>100</v>
      </c>
      <c r="L314" s="153">
        <f t="shared" ref="L314:L321" si="153">K314/F314</f>
        <v>0.20202020202020202</v>
      </c>
      <c r="M314" s="148" t="s">
        <v>535</v>
      </c>
      <c r="N314" s="154">
        <v>44589</v>
      </c>
      <c r="O314" s="1"/>
      <c r="P314" s="1"/>
      <c r="R314" s="6" t="s">
        <v>726</v>
      </c>
    </row>
    <row r="315" spans="1:26" ht="12.75" customHeight="1">
      <c r="A315" s="176">
        <v>163</v>
      </c>
      <c r="B315" s="177">
        <v>44274</v>
      </c>
      <c r="C315" s="177"/>
      <c r="D315" s="178" t="s">
        <v>330</v>
      </c>
      <c r="E315" s="179" t="s">
        <v>565</v>
      </c>
      <c r="F315" s="149">
        <v>355</v>
      </c>
      <c r="G315" s="179"/>
      <c r="H315" s="179">
        <v>422.5</v>
      </c>
      <c r="I315" s="181">
        <v>420</v>
      </c>
      <c r="J315" s="151" t="s">
        <v>755</v>
      </c>
      <c r="K315" s="152">
        <f t="shared" si="152"/>
        <v>67.5</v>
      </c>
      <c r="L315" s="153">
        <f t="shared" si="153"/>
        <v>0.19014084507042253</v>
      </c>
      <c r="M315" s="148" t="s">
        <v>535</v>
      </c>
      <c r="N315" s="154">
        <v>44361</v>
      </c>
      <c r="O315" s="1"/>
      <c r="R315" s="194" t="s">
        <v>726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76">
        <v>164</v>
      </c>
      <c r="B316" s="177">
        <v>44295</v>
      </c>
      <c r="C316" s="177"/>
      <c r="D316" s="178" t="s">
        <v>756</v>
      </c>
      <c r="E316" s="179" t="s">
        <v>565</v>
      </c>
      <c r="F316" s="149">
        <v>555</v>
      </c>
      <c r="G316" s="179"/>
      <c r="H316" s="179">
        <v>663</v>
      </c>
      <c r="I316" s="181">
        <v>663</v>
      </c>
      <c r="J316" s="151" t="s">
        <v>757</v>
      </c>
      <c r="K316" s="152">
        <f t="shared" si="152"/>
        <v>108</v>
      </c>
      <c r="L316" s="153">
        <f t="shared" si="153"/>
        <v>0.19459459459459461</v>
      </c>
      <c r="M316" s="148" t="s">
        <v>535</v>
      </c>
      <c r="N316" s="154">
        <v>44321</v>
      </c>
      <c r="O316" s="1"/>
      <c r="P316" s="1"/>
      <c r="Q316" s="1"/>
      <c r="R316" s="194" t="s">
        <v>726</v>
      </c>
    </row>
    <row r="317" spans="1:26" ht="12.75" customHeight="1">
      <c r="A317" s="176">
        <v>165</v>
      </c>
      <c r="B317" s="177">
        <v>44308</v>
      </c>
      <c r="C317" s="177"/>
      <c r="D317" s="178" t="s">
        <v>358</v>
      </c>
      <c r="E317" s="179" t="s">
        <v>565</v>
      </c>
      <c r="F317" s="149">
        <v>126.5</v>
      </c>
      <c r="G317" s="179"/>
      <c r="H317" s="179">
        <v>155</v>
      </c>
      <c r="I317" s="181">
        <v>155</v>
      </c>
      <c r="J317" s="151" t="s">
        <v>623</v>
      </c>
      <c r="K317" s="152">
        <f t="shared" si="152"/>
        <v>28.5</v>
      </c>
      <c r="L317" s="153">
        <f t="shared" si="153"/>
        <v>0.22529644268774704</v>
      </c>
      <c r="M317" s="148" t="s">
        <v>535</v>
      </c>
      <c r="N317" s="154">
        <v>44362</v>
      </c>
      <c r="O317" s="1"/>
      <c r="R317" s="194" t="s">
        <v>726</v>
      </c>
    </row>
    <row r="318" spans="1:26" ht="12.75" customHeight="1">
      <c r="A318" s="220">
        <v>166</v>
      </c>
      <c r="B318" s="221">
        <v>44368</v>
      </c>
      <c r="C318" s="221"/>
      <c r="D318" s="222" t="s">
        <v>375</v>
      </c>
      <c r="E318" s="223" t="s">
        <v>565</v>
      </c>
      <c r="F318" s="224">
        <v>287.5</v>
      </c>
      <c r="G318" s="223"/>
      <c r="H318" s="223">
        <v>245</v>
      </c>
      <c r="I318" s="225">
        <v>344</v>
      </c>
      <c r="J318" s="161" t="s">
        <v>786</v>
      </c>
      <c r="K318" s="162">
        <f t="shared" si="152"/>
        <v>-42.5</v>
      </c>
      <c r="L318" s="163">
        <f t="shared" si="153"/>
        <v>-0.14782608695652175</v>
      </c>
      <c r="M318" s="159" t="s">
        <v>547</v>
      </c>
      <c r="N318" s="156">
        <v>44508</v>
      </c>
      <c r="O318" s="1"/>
      <c r="R318" s="194" t="s">
        <v>726</v>
      </c>
    </row>
    <row r="319" spans="1:26" ht="12.75" customHeight="1">
      <c r="A319" s="176">
        <v>167</v>
      </c>
      <c r="B319" s="177">
        <v>44368</v>
      </c>
      <c r="C319" s="177"/>
      <c r="D319" s="178" t="s">
        <v>445</v>
      </c>
      <c r="E319" s="179" t="s">
        <v>565</v>
      </c>
      <c r="F319" s="149">
        <v>241</v>
      </c>
      <c r="G319" s="179"/>
      <c r="H319" s="179">
        <v>298</v>
      </c>
      <c r="I319" s="181">
        <v>320</v>
      </c>
      <c r="J319" s="151" t="s">
        <v>623</v>
      </c>
      <c r="K319" s="152">
        <f t="shared" si="152"/>
        <v>57</v>
      </c>
      <c r="L319" s="153">
        <f t="shared" si="153"/>
        <v>0.23651452282157676</v>
      </c>
      <c r="M319" s="148" t="s">
        <v>535</v>
      </c>
      <c r="N319" s="154">
        <v>44802</v>
      </c>
      <c r="O319" s="41"/>
      <c r="R319" s="194" t="s">
        <v>726</v>
      </c>
    </row>
    <row r="320" spans="1:26" ht="12.75" customHeight="1">
      <c r="A320" s="176">
        <v>168</v>
      </c>
      <c r="B320" s="177">
        <v>44406</v>
      </c>
      <c r="C320" s="177"/>
      <c r="D320" s="178" t="s">
        <v>358</v>
      </c>
      <c r="E320" s="179" t="s">
        <v>565</v>
      </c>
      <c r="F320" s="149">
        <v>162.5</v>
      </c>
      <c r="G320" s="179"/>
      <c r="H320" s="179">
        <v>200</v>
      </c>
      <c r="I320" s="181">
        <v>200</v>
      </c>
      <c r="J320" s="151" t="s">
        <v>623</v>
      </c>
      <c r="K320" s="152">
        <f t="shared" si="152"/>
        <v>37.5</v>
      </c>
      <c r="L320" s="153">
        <f t="shared" si="153"/>
        <v>0.23076923076923078</v>
      </c>
      <c r="M320" s="148" t="s">
        <v>535</v>
      </c>
      <c r="N320" s="154">
        <v>44802</v>
      </c>
      <c r="O320" s="1"/>
      <c r="R320" s="194" t="s">
        <v>726</v>
      </c>
    </row>
    <row r="321" spans="1:18" ht="12.75" customHeight="1">
      <c r="A321" s="176">
        <v>169</v>
      </c>
      <c r="B321" s="177">
        <v>44462</v>
      </c>
      <c r="C321" s="177"/>
      <c r="D321" s="178" t="s">
        <v>762</v>
      </c>
      <c r="E321" s="179" t="s">
        <v>565</v>
      </c>
      <c r="F321" s="149">
        <v>1235</v>
      </c>
      <c r="G321" s="179"/>
      <c r="H321" s="179">
        <v>1505</v>
      </c>
      <c r="I321" s="181">
        <v>1500</v>
      </c>
      <c r="J321" s="151" t="s">
        <v>623</v>
      </c>
      <c r="K321" s="152">
        <f t="shared" si="152"/>
        <v>270</v>
      </c>
      <c r="L321" s="153">
        <f t="shared" si="153"/>
        <v>0.21862348178137653</v>
      </c>
      <c r="M321" s="148" t="s">
        <v>535</v>
      </c>
      <c r="N321" s="154">
        <v>44564</v>
      </c>
      <c r="O321" s="1"/>
      <c r="R321" s="194" t="s">
        <v>726</v>
      </c>
    </row>
    <row r="322" spans="1:18" ht="12.75" customHeight="1">
      <c r="A322" s="206">
        <v>170</v>
      </c>
      <c r="B322" s="207">
        <v>44480</v>
      </c>
      <c r="C322" s="207"/>
      <c r="D322" s="208" t="s">
        <v>764</v>
      </c>
      <c r="E322" s="209" t="s">
        <v>565</v>
      </c>
      <c r="F322" s="54">
        <v>58.75</v>
      </c>
      <c r="G322" s="209"/>
      <c r="H322" s="209"/>
      <c r="I322" s="54">
        <v>72.5</v>
      </c>
      <c r="J322" s="210" t="s">
        <v>538</v>
      </c>
      <c r="K322" s="206"/>
      <c r="L322" s="207"/>
      <c r="M322" s="207"/>
      <c r="N322" s="208"/>
      <c r="O322" s="41"/>
      <c r="R322" s="194" t="s">
        <v>726</v>
      </c>
    </row>
    <row r="323" spans="1:18" ht="12.75" customHeight="1">
      <c r="A323" s="211">
        <v>171</v>
      </c>
      <c r="B323" s="212">
        <v>44481</v>
      </c>
      <c r="C323" s="212"/>
      <c r="D323" s="213" t="s">
        <v>256</v>
      </c>
      <c r="E323" s="214" t="s">
        <v>565</v>
      </c>
      <c r="F323" s="215" t="s">
        <v>766</v>
      </c>
      <c r="G323" s="214"/>
      <c r="H323" s="214"/>
      <c r="I323" s="214">
        <v>380</v>
      </c>
      <c r="J323" s="216" t="s">
        <v>538</v>
      </c>
      <c r="K323" s="211"/>
      <c r="L323" s="212"/>
      <c r="M323" s="212"/>
      <c r="N323" s="213"/>
      <c r="O323" s="41"/>
      <c r="R323" s="194" t="s">
        <v>726</v>
      </c>
    </row>
    <row r="324" spans="1:18" ht="12.75" customHeight="1">
      <c r="A324" s="176">
        <v>172</v>
      </c>
      <c r="B324" s="177">
        <v>44481</v>
      </c>
      <c r="C324" s="177"/>
      <c r="D324" s="178" t="s">
        <v>381</v>
      </c>
      <c r="E324" s="179" t="s">
        <v>565</v>
      </c>
      <c r="F324" s="149">
        <v>45.5</v>
      </c>
      <c r="G324" s="179"/>
      <c r="H324" s="179">
        <v>56.5</v>
      </c>
      <c r="I324" s="181">
        <v>56</v>
      </c>
      <c r="J324" s="151" t="s">
        <v>864</v>
      </c>
      <c r="K324" s="152">
        <f>H324-F324</f>
        <v>11</v>
      </c>
      <c r="L324" s="153">
        <f>K324/F324</f>
        <v>0.24175824175824176</v>
      </c>
      <c r="M324" s="148" t="s">
        <v>535</v>
      </c>
      <c r="N324" s="154">
        <v>44881</v>
      </c>
      <c r="O324" s="41"/>
      <c r="R324" s="194"/>
    </row>
    <row r="325" spans="1:18" ht="12.75" customHeight="1">
      <c r="A325" s="176">
        <v>173</v>
      </c>
      <c r="B325" s="177">
        <v>44551</v>
      </c>
      <c r="C325" s="177"/>
      <c r="D325" s="178" t="s">
        <v>118</v>
      </c>
      <c r="E325" s="179" t="s">
        <v>565</v>
      </c>
      <c r="F325" s="149">
        <v>2300</v>
      </c>
      <c r="G325" s="179"/>
      <c r="H325" s="179">
        <f>(2820+2200)/2</f>
        <v>2510</v>
      </c>
      <c r="I325" s="181">
        <v>3000</v>
      </c>
      <c r="J325" s="151" t="s">
        <v>798</v>
      </c>
      <c r="K325" s="152">
        <f>H325-F325</f>
        <v>210</v>
      </c>
      <c r="L325" s="153">
        <f>K325/F325</f>
        <v>9.1304347826086957E-2</v>
      </c>
      <c r="M325" s="148" t="s">
        <v>535</v>
      </c>
      <c r="N325" s="154">
        <v>44649</v>
      </c>
      <c r="O325" s="1"/>
      <c r="R325" s="194"/>
    </row>
    <row r="326" spans="1:18" ht="12.75" customHeight="1">
      <c r="A326" s="217">
        <v>174</v>
      </c>
      <c r="B326" s="212">
        <v>44606</v>
      </c>
      <c r="C326" s="217"/>
      <c r="D326" s="217" t="s">
        <v>400</v>
      </c>
      <c r="E326" s="214" t="s">
        <v>565</v>
      </c>
      <c r="F326" s="214" t="s">
        <v>793</v>
      </c>
      <c r="G326" s="214"/>
      <c r="H326" s="214"/>
      <c r="I326" s="214">
        <v>764</v>
      </c>
      <c r="J326" s="214" t="s">
        <v>538</v>
      </c>
      <c r="K326" s="214"/>
      <c r="L326" s="214"/>
      <c r="M326" s="214"/>
      <c r="N326" s="217"/>
      <c r="O326" s="41"/>
      <c r="R326" s="194"/>
    </row>
    <row r="327" spans="1:18" ht="12.75" customHeight="1">
      <c r="A327" s="176">
        <v>175</v>
      </c>
      <c r="B327" s="177">
        <v>44613</v>
      </c>
      <c r="C327" s="177"/>
      <c r="D327" s="178" t="s">
        <v>762</v>
      </c>
      <c r="E327" s="179" t="s">
        <v>565</v>
      </c>
      <c r="F327" s="149">
        <v>1255</v>
      </c>
      <c r="G327" s="179"/>
      <c r="H327" s="179">
        <v>1515</v>
      </c>
      <c r="I327" s="181">
        <v>1510</v>
      </c>
      <c r="J327" s="151" t="s">
        <v>623</v>
      </c>
      <c r="K327" s="152">
        <f>H327-F327</f>
        <v>260</v>
      </c>
      <c r="L327" s="153">
        <f>K327/F327</f>
        <v>0.20717131474103587</v>
      </c>
      <c r="M327" s="148" t="s">
        <v>535</v>
      </c>
      <c r="N327" s="154">
        <v>44834</v>
      </c>
      <c r="O327" s="41"/>
      <c r="R327" s="194"/>
    </row>
    <row r="328" spans="1:18" ht="12.75" customHeight="1">
      <c r="A328">
        <v>176</v>
      </c>
      <c r="B328" s="212">
        <v>44670</v>
      </c>
      <c r="C328" s="212"/>
      <c r="D328" s="217" t="s">
        <v>500</v>
      </c>
      <c r="E328" s="243" t="s">
        <v>565</v>
      </c>
      <c r="F328" s="214" t="s">
        <v>800</v>
      </c>
      <c r="G328" s="214"/>
      <c r="H328" s="214"/>
      <c r="I328" s="214">
        <v>553</v>
      </c>
      <c r="J328" s="214" t="s">
        <v>538</v>
      </c>
      <c r="K328" s="214"/>
      <c r="L328" s="214"/>
      <c r="M328" s="214"/>
      <c r="N328" s="214"/>
      <c r="O328" s="41"/>
      <c r="R328" s="194"/>
    </row>
    <row r="329" spans="1:18" ht="12.75" customHeight="1">
      <c r="A329" s="176">
        <v>177</v>
      </c>
      <c r="B329" s="177">
        <v>44746</v>
      </c>
      <c r="C329" s="177"/>
      <c r="D329" s="178" t="s">
        <v>833</v>
      </c>
      <c r="E329" s="179" t="s">
        <v>565</v>
      </c>
      <c r="F329" s="149">
        <v>207.5</v>
      </c>
      <c r="G329" s="179"/>
      <c r="H329" s="179">
        <v>254</v>
      </c>
      <c r="I329" s="181">
        <v>254</v>
      </c>
      <c r="J329" s="151" t="s">
        <v>623</v>
      </c>
      <c r="K329" s="152">
        <f>H329-F329</f>
        <v>46.5</v>
      </c>
      <c r="L329" s="153">
        <f>K329/F329</f>
        <v>0.22409638554216868</v>
      </c>
      <c r="M329" s="148" t="s">
        <v>535</v>
      </c>
      <c r="N329" s="154">
        <v>44792</v>
      </c>
      <c r="O329" s="1"/>
      <c r="R329" s="194"/>
    </row>
    <row r="330" spans="1:18" ht="12.75" customHeight="1">
      <c r="A330" s="176">
        <v>178</v>
      </c>
      <c r="B330" s="177">
        <v>44775</v>
      </c>
      <c r="C330" s="177"/>
      <c r="D330" s="178" t="s">
        <v>447</v>
      </c>
      <c r="E330" s="179" t="s">
        <v>565</v>
      </c>
      <c r="F330" s="149">
        <v>31.25</v>
      </c>
      <c r="G330" s="179"/>
      <c r="H330" s="179">
        <v>38.75</v>
      </c>
      <c r="I330" s="181">
        <v>38</v>
      </c>
      <c r="J330" s="151" t="s">
        <v>623</v>
      </c>
      <c r="K330" s="152">
        <f t="shared" ref="K330" si="154">H330-F330</f>
        <v>7.5</v>
      </c>
      <c r="L330" s="153">
        <f t="shared" ref="L330" si="155">K330/F330</f>
        <v>0.24</v>
      </c>
      <c r="M330" s="148" t="s">
        <v>535</v>
      </c>
      <c r="N330" s="154">
        <v>44844</v>
      </c>
      <c r="O330" s="41"/>
      <c r="R330" s="54"/>
    </row>
    <row r="331" spans="1:18" ht="12.75" customHeight="1">
      <c r="A331" s="211">
        <v>179</v>
      </c>
      <c r="B331" s="212">
        <v>44841</v>
      </c>
      <c r="C331" s="217"/>
      <c r="D331" s="217" t="s">
        <v>838</v>
      </c>
      <c r="E331" s="243" t="s">
        <v>565</v>
      </c>
      <c r="F331" s="214" t="s">
        <v>839</v>
      </c>
      <c r="G331" s="214"/>
      <c r="H331" s="214"/>
      <c r="I331" s="214">
        <v>840</v>
      </c>
      <c r="J331" s="214" t="s">
        <v>538</v>
      </c>
      <c r="K331" s="214"/>
      <c r="L331" s="214"/>
      <c r="M331" s="214"/>
      <c r="N331" s="214"/>
      <c r="O331" s="41"/>
      <c r="Q331" s="197"/>
      <c r="R331" s="54"/>
    </row>
    <row r="332" spans="1:18" ht="12.75" customHeight="1">
      <c r="A332" s="211">
        <v>180</v>
      </c>
      <c r="B332" s="212">
        <v>44844</v>
      </c>
      <c r="C332" s="217"/>
      <c r="D332" s="217" t="s">
        <v>402</v>
      </c>
      <c r="E332" s="243" t="s">
        <v>565</v>
      </c>
      <c r="F332" s="214" t="s">
        <v>841</v>
      </c>
      <c r="G332" s="214"/>
      <c r="H332" s="214"/>
      <c r="I332" s="214">
        <v>291</v>
      </c>
      <c r="J332" s="214" t="s">
        <v>538</v>
      </c>
      <c r="K332" s="214"/>
      <c r="L332" s="214"/>
      <c r="M332" s="214"/>
      <c r="N332" s="214"/>
      <c r="O332" s="41"/>
      <c r="Q332" s="197"/>
      <c r="R332" s="54"/>
    </row>
    <row r="333" spans="1:18" ht="12.75" customHeight="1">
      <c r="A333" s="211">
        <v>181</v>
      </c>
      <c r="B333" s="212">
        <v>44845</v>
      </c>
      <c r="C333" s="217"/>
      <c r="D333" s="217" t="s">
        <v>400</v>
      </c>
      <c r="E333" s="243" t="s">
        <v>565</v>
      </c>
      <c r="F333" s="214" t="s">
        <v>863</v>
      </c>
      <c r="G333" s="214"/>
      <c r="H333" s="214"/>
      <c r="I333" s="214">
        <v>765</v>
      </c>
      <c r="J333" s="214" t="s">
        <v>538</v>
      </c>
      <c r="K333" s="214"/>
      <c r="L333" s="214"/>
      <c r="M333" s="214"/>
      <c r="N333" s="214"/>
      <c r="O333" s="41"/>
      <c r="Q333" s="197"/>
      <c r="R333" s="54"/>
    </row>
    <row r="334" spans="1:18" ht="12.75" customHeight="1">
      <c r="A334" s="290">
        <v>182</v>
      </c>
      <c r="B334" s="212">
        <v>44981</v>
      </c>
      <c r="C334" s="212"/>
      <c r="D334" s="217" t="s">
        <v>819</v>
      </c>
      <c r="E334" s="243" t="s">
        <v>565</v>
      </c>
      <c r="F334" s="243" t="s">
        <v>893</v>
      </c>
      <c r="G334" s="214"/>
      <c r="H334" s="214"/>
      <c r="I334" s="214">
        <v>2080</v>
      </c>
      <c r="J334" s="214" t="s">
        <v>538</v>
      </c>
      <c r="K334" s="214"/>
      <c r="L334" s="214"/>
      <c r="M334" s="214"/>
      <c r="N334" s="214"/>
      <c r="O334" s="41"/>
      <c r="R334" s="54"/>
    </row>
    <row r="335" spans="1:18" ht="12.75" customHeight="1">
      <c r="A335" s="211">
        <v>183</v>
      </c>
      <c r="B335" s="212">
        <v>44986</v>
      </c>
      <c r="C335" s="217"/>
      <c r="D335" s="217" t="s">
        <v>447</v>
      </c>
      <c r="E335" s="243" t="s">
        <v>565</v>
      </c>
      <c r="F335" s="214" t="s">
        <v>1056</v>
      </c>
      <c r="G335" s="214"/>
      <c r="H335" s="214"/>
      <c r="I335" s="214">
        <v>120</v>
      </c>
      <c r="J335" s="214" t="s">
        <v>538</v>
      </c>
      <c r="K335" s="214"/>
      <c r="L335" s="214"/>
      <c r="M335" s="214"/>
      <c r="N335" s="214"/>
      <c r="O335" s="41"/>
      <c r="R335" s="54"/>
    </row>
    <row r="336" spans="1:18" ht="12.75" customHeight="1">
      <c r="A336" s="290">
        <v>184</v>
      </c>
      <c r="B336" s="212">
        <v>45008</v>
      </c>
      <c r="C336" s="212"/>
      <c r="D336" s="217" t="s">
        <v>460</v>
      </c>
      <c r="E336" s="243" t="s">
        <v>565</v>
      </c>
      <c r="F336" s="243" t="s">
        <v>1066</v>
      </c>
      <c r="G336" s="214"/>
      <c r="H336" s="214"/>
      <c r="I336" s="214">
        <v>3523</v>
      </c>
      <c r="J336" s="214" t="s">
        <v>538</v>
      </c>
      <c r="K336" s="214"/>
      <c r="L336" s="214"/>
      <c r="M336" s="214"/>
      <c r="N336" s="214"/>
      <c r="O336" s="41"/>
      <c r="R336" s="54"/>
    </row>
    <row r="337" spans="1:18" ht="12.75" customHeight="1">
      <c r="A337" s="211"/>
      <c r="B337" s="212"/>
      <c r="C337" s="217"/>
      <c r="D337" s="217"/>
      <c r="E337" s="243"/>
      <c r="F337" s="214"/>
      <c r="G337" s="214"/>
      <c r="H337" s="214"/>
      <c r="I337" s="214"/>
      <c r="J337" s="214"/>
      <c r="K337" s="214"/>
      <c r="L337" s="214"/>
      <c r="M337" s="214"/>
      <c r="N337" s="214"/>
      <c r="O337" s="41"/>
      <c r="R337" s="54"/>
    </row>
    <row r="338" spans="1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1:18" ht="12.75" customHeight="1">
      <c r="B339" s="195" t="s">
        <v>758</v>
      </c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1:18" ht="12.75" customHeight="1">
      <c r="A340" s="196"/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1:18" ht="12.75" customHeight="1">
      <c r="A341" s="196"/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1:18" ht="12.75" customHeight="1">
      <c r="A342" s="53"/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1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1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1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1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1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1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1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1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1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1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2.7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  <row r="508" spans="6:18" ht="12.75" customHeight="1">
      <c r="F508" s="54"/>
      <c r="G508" s="54"/>
      <c r="H508" s="54"/>
      <c r="I508" s="54"/>
      <c r="J508" s="41"/>
      <c r="K508" s="54"/>
      <c r="L508" s="54"/>
      <c r="M508" s="54"/>
      <c r="O508" s="41"/>
      <c r="R508" s="54"/>
    </row>
    <row r="509" spans="6:18" ht="12.75" customHeight="1">
      <c r="F509" s="54"/>
      <c r="G509" s="54"/>
      <c r="H509" s="54"/>
      <c r="I509" s="54"/>
      <c r="J509" s="41"/>
      <c r="K509" s="54"/>
      <c r="L509" s="54"/>
      <c r="M509" s="54"/>
      <c r="O509" s="41"/>
      <c r="R509" s="54"/>
    </row>
    <row r="510" spans="6:18" ht="12.75" customHeight="1">
      <c r="F510" s="54"/>
      <c r="G510" s="54"/>
      <c r="H510" s="54"/>
      <c r="I510" s="54"/>
      <c r="J510" s="41"/>
      <c r="K510" s="54"/>
      <c r="L510" s="54"/>
      <c r="M510" s="54"/>
      <c r="O510" s="41"/>
      <c r="R510" s="54"/>
    </row>
    <row r="511" spans="6:18" ht="12.75" customHeight="1">
      <c r="F511" s="54"/>
      <c r="G511" s="54"/>
      <c r="H511" s="54"/>
      <c r="I511" s="54"/>
      <c r="J511" s="41"/>
      <c r="K511" s="54"/>
      <c r="L511" s="54"/>
      <c r="M511" s="54"/>
      <c r="O511" s="41"/>
      <c r="R511" s="54"/>
    </row>
    <row r="512" spans="6:18" ht="12.75" customHeight="1">
      <c r="F512" s="54"/>
      <c r="G512" s="54"/>
      <c r="H512" s="54"/>
      <c r="I512" s="54"/>
      <c r="J512" s="41"/>
      <c r="K512" s="54"/>
      <c r="L512" s="54"/>
      <c r="M512" s="54"/>
      <c r="O512" s="41"/>
      <c r="R512" s="54"/>
    </row>
    <row r="513" spans="6:18" ht="12.75" customHeight="1">
      <c r="F513" s="54"/>
      <c r="G513" s="54"/>
      <c r="H513" s="54"/>
      <c r="I513" s="54"/>
      <c r="J513" s="41"/>
      <c r="K513" s="54"/>
      <c r="L513" s="54"/>
      <c r="M513" s="54"/>
      <c r="O513" s="41"/>
      <c r="R513" s="54"/>
    </row>
    <row r="514" spans="6:18" ht="12.75" customHeight="1">
      <c r="F514" s="54"/>
      <c r="G514" s="54"/>
      <c r="H514" s="54"/>
      <c r="I514" s="54"/>
      <c r="J514" s="41"/>
      <c r="K514" s="54"/>
      <c r="L514" s="54"/>
      <c r="M514" s="54"/>
      <c r="O514" s="41"/>
      <c r="R514" s="54"/>
    </row>
    <row r="515" spans="6:18" ht="15" customHeight="1">
      <c r="F515" s="54"/>
      <c r="G515" s="54"/>
      <c r="H515" s="54"/>
      <c r="I515" s="54"/>
      <c r="J515" s="41"/>
      <c r="K515" s="54"/>
      <c r="L515" s="54"/>
      <c r="M515" s="54"/>
      <c r="O515" s="41"/>
      <c r="R515" s="54"/>
    </row>
  </sheetData>
  <autoFilter ref="R1:R338"/>
  <mergeCells count="10">
    <mergeCell ref="N66:N67"/>
    <mergeCell ref="O66:O67"/>
    <mergeCell ref="P66:P67"/>
    <mergeCell ref="B83:B84"/>
    <mergeCell ref="A83:A84"/>
    <mergeCell ref="J83:J84"/>
    <mergeCell ref="G66:G67"/>
    <mergeCell ref="J66:J67"/>
    <mergeCell ref="B66:B67"/>
    <mergeCell ref="A66:A67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7 M6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2023-03-29T02:37:47Z</dcterms:modified>
</cp:coreProperties>
</file>