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mlesh Jain\Downloads\"/>
    </mc:Choice>
  </mc:AlternateContent>
  <bookViews>
    <workbookView xWindow="0" yWindow="0" windowWidth="23040" windowHeight="9072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F&amp;O)'!$A$146:$B$357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7" i="6" l="1"/>
  <c r="K126" i="6"/>
  <c r="M126" i="6" s="1"/>
  <c r="L14" i="6"/>
  <c r="K14" i="6"/>
  <c r="M14" i="6" s="1"/>
  <c r="K335" i="6" l="1"/>
  <c r="L335" i="6" s="1"/>
  <c r="L67" i="6"/>
  <c r="K67" i="6"/>
  <c r="M67" i="6" s="1"/>
  <c r="P133" i="6"/>
  <c r="L70" i="6"/>
  <c r="K70" i="6"/>
  <c r="M70" i="6" s="1"/>
  <c r="P26" i="6"/>
  <c r="L68" i="6"/>
  <c r="M68" i="6" s="1"/>
  <c r="K68" i="6"/>
  <c r="K122" i="6" l="1"/>
  <c r="K121" i="6"/>
  <c r="L24" i="6"/>
  <c r="K24" i="6"/>
  <c r="M24" i="6" s="1"/>
  <c r="K125" i="6"/>
  <c r="M125" i="6" s="1"/>
  <c r="K356" i="6"/>
  <c r="L356" i="6" s="1"/>
  <c r="P25" i="6" l="1"/>
  <c r="L62" i="6" l="1"/>
  <c r="K62" i="6"/>
  <c r="L66" i="6"/>
  <c r="K66" i="6"/>
  <c r="L65" i="6"/>
  <c r="K65" i="6"/>
  <c r="M65" i="6" s="1"/>
  <c r="L13" i="6"/>
  <c r="K13" i="6"/>
  <c r="L64" i="6"/>
  <c r="K64" i="6"/>
  <c r="M13" i="6" l="1"/>
  <c r="M62" i="6"/>
  <c r="M66" i="6"/>
  <c r="M64" i="6"/>
  <c r="P23" i="6"/>
  <c r="L63" i="6" l="1"/>
  <c r="K63" i="6"/>
  <c r="M63" i="6" l="1"/>
  <c r="L61" i="6"/>
  <c r="K61" i="6"/>
  <c r="L57" i="6"/>
  <c r="K57" i="6"/>
  <c r="K120" i="6"/>
  <c r="K119" i="6"/>
  <c r="K118" i="6"/>
  <c r="M118" i="6" s="1"/>
  <c r="L20" i="6"/>
  <c r="K20" i="6"/>
  <c r="L18" i="6"/>
  <c r="K18" i="6"/>
  <c r="M18" i="6" s="1"/>
  <c r="M57" i="6" l="1"/>
  <c r="M61" i="6"/>
  <c r="M20" i="6"/>
  <c r="K117" i="6"/>
  <c r="M117" i="6" s="1"/>
  <c r="K105" i="6"/>
  <c r="K104" i="6"/>
  <c r="L60" i="6"/>
  <c r="K60" i="6"/>
  <c r="L56" i="6"/>
  <c r="K56" i="6"/>
  <c r="L22" i="6"/>
  <c r="K22" i="6"/>
  <c r="M60" i="6" l="1"/>
  <c r="M56" i="6"/>
  <c r="M22" i="6"/>
  <c r="K59" i="6"/>
  <c r="L58" i="6"/>
  <c r="K58" i="6"/>
  <c r="L55" i="6"/>
  <c r="K55" i="6"/>
  <c r="K116" i="6"/>
  <c r="K115" i="6"/>
  <c r="K114" i="6"/>
  <c r="K113" i="6"/>
  <c r="M55" i="6" l="1"/>
  <c r="L54" i="6"/>
  <c r="K54" i="6"/>
  <c r="K112" i="6"/>
  <c r="M112" i="6" s="1"/>
  <c r="K111" i="6"/>
  <c r="M111" i="6" s="1"/>
  <c r="K109" i="6"/>
  <c r="M109" i="6" s="1"/>
  <c r="K110" i="6"/>
  <c r="M110" i="6" s="1"/>
  <c r="L15" i="6"/>
  <c r="K15" i="6"/>
  <c r="K107" i="6"/>
  <c r="M107" i="6" s="1"/>
  <c r="L53" i="6"/>
  <c r="K53" i="6"/>
  <c r="M53" i="6" s="1"/>
  <c r="M15" i="6" l="1"/>
  <c r="M54" i="6"/>
  <c r="K108" i="6"/>
  <c r="M108" i="6" s="1"/>
  <c r="L16" i="6"/>
  <c r="K16" i="6"/>
  <c r="K100" i="6"/>
  <c r="K99" i="6"/>
  <c r="L50" i="6"/>
  <c r="K50" i="6"/>
  <c r="L49" i="6"/>
  <c r="K49" i="6"/>
  <c r="K46" i="6"/>
  <c r="L17" i="6"/>
  <c r="K17" i="6"/>
  <c r="K103" i="6"/>
  <c r="M103" i="6" s="1"/>
  <c r="L51" i="6"/>
  <c r="K51" i="6"/>
  <c r="L52" i="6"/>
  <c r="K52" i="6"/>
  <c r="K106" i="6"/>
  <c r="M106" i="6" s="1"/>
  <c r="K102" i="6"/>
  <c r="K101" i="6"/>
  <c r="M17" i="6" l="1"/>
  <c r="M16" i="6"/>
  <c r="M50" i="6"/>
  <c r="M52" i="6"/>
  <c r="M49" i="6"/>
  <c r="M51" i="6"/>
  <c r="L48" i="6"/>
  <c r="K48" i="6"/>
  <c r="K98" i="6"/>
  <c r="M98" i="6" s="1"/>
  <c r="K79" i="6"/>
  <c r="K78" i="6"/>
  <c r="L46" i="6"/>
  <c r="L47" i="6"/>
  <c r="K47" i="6"/>
  <c r="M47" i="6" l="1"/>
  <c r="M46" i="6"/>
  <c r="M48" i="6"/>
  <c r="K45" i="6"/>
  <c r="K97" i="6" l="1"/>
  <c r="M97" i="6" s="1"/>
  <c r="K96" i="6"/>
  <c r="K95" i="6"/>
  <c r="L44" i="6"/>
  <c r="K44" i="6"/>
  <c r="L45" i="6"/>
  <c r="M45" i="6" s="1"/>
  <c r="K94" i="6"/>
  <c r="M94" i="6" s="1"/>
  <c r="K89" i="6"/>
  <c r="K88" i="6"/>
  <c r="K86" i="6"/>
  <c r="K87" i="6"/>
  <c r="K93" i="6"/>
  <c r="M93" i="6" s="1"/>
  <c r="P21" i="6"/>
  <c r="M44" i="6" l="1"/>
  <c r="K92" i="6"/>
  <c r="M92" i="6" s="1"/>
  <c r="L12" i="6"/>
  <c r="K12" i="6"/>
  <c r="M12" i="6" l="1"/>
  <c r="L43" i="6"/>
  <c r="K43" i="6"/>
  <c r="M43" i="6" l="1"/>
  <c r="K85" i="6"/>
  <c r="K84" i="6"/>
  <c r="L40" i="6"/>
  <c r="K40" i="6"/>
  <c r="L41" i="6"/>
  <c r="K41" i="6"/>
  <c r="L42" i="6"/>
  <c r="K42" i="6"/>
  <c r="M42" i="6" l="1"/>
  <c r="M41" i="6"/>
  <c r="M40" i="6"/>
  <c r="K90" i="6" l="1"/>
  <c r="M90" i="6" s="1"/>
  <c r="K91" i="6"/>
  <c r="M91" i="6" s="1"/>
  <c r="K83" i="6"/>
  <c r="M83" i="6" s="1"/>
  <c r="K82" i="6"/>
  <c r="M82" i="6" s="1"/>
  <c r="K81" i="6"/>
  <c r="K80" i="6"/>
  <c r="P19" i="6"/>
  <c r="K357" i="6" l="1"/>
  <c r="L357" i="6" s="1"/>
  <c r="K323" i="6" l="1"/>
  <c r="L323" i="6" s="1"/>
  <c r="K342" i="6" l="1"/>
  <c r="L342" i="6" s="1"/>
  <c r="K348" i="6" l="1"/>
  <c r="L348" i="6" s="1"/>
  <c r="K354" i="6" l="1"/>
  <c r="L354" i="6" s="1"/>
  <c r="P11" i="6"/>
  <c r="P131" i="6" l="1"/>
  <c r="P10" i="6" l="1"/>
  <c r="K333" i="6" l="1"/>
  <c r="L333" i="6" s="1"/>
  <c r="K343" i="6" l="1"/>
  <c r="L343" i="6" s="1"/>
  <c r="K349" i="6" l="1"/>
  <c r="L349" i="6" s="1"/>
  <c r="K317" i="6" l="1"/>
  <c r="L317" i="6" s="1"/>
  <c r="K318" i="6" l="1"/>
  <c r="L318" i="6" s="1"/>
  <c r="K344" i="6" l="1"/>
  <c r="L344" i="6" s="1"/>
  <c r="K336" i="6" l="1"/>
  <c r="L336" i="6" s="1"/>
  <c r="K340" i="6" l="1"/>
  <c r="L340" i="6" s="1"/>
  <c r="K345" i="6" l="1"/>
  <c r="L345" i="6" s="1"/>
  <c r="K337" i="6" l="1"/>
  <c r="L337" i="6" s="1"/>
  <c r="K331" i="6"/>
  <c r="L331" i="6" s="1"/>
  <c r="K339" i="6" l="1"/>
  <c r="L339" i="6" s="1"/>
  <c r="K327" i="6" l="1"/>
  <c r="L327" i="6" s="1"/>
  <c r="K328" i="6" l="1"/>
  <c r="L328" i="6" s="1"/>
  <c r="K321" i="6"/>
  <c r="L321" i="6" s="1"/>
  <c r="K338" i="6" l="1"/>
  <c r="L338" i="6" s="1"/>
  <c r="K332" i="6"/>
  <c r="L332" i="6" s="1"/>
  <c r="K334" i="6" l="1"/>
  <c r="L334" i="6" s="1"/>
  <c r="L6" i="2" l="1"/>
  <c r="K6" i="3"/>
  <c r="D7" i="5" l="1"/>
  <c r="M7" i="6"/>
  <c r="K329" i="6" l="1"/>
  <c r="L329" i="6" s="1"/>
  <c r="K326" i="6" l="1"/>
  <c r="L326" i="6" s="1"/>
  <c r="K330" i="6" l="1"/>
  <c r="L330" i="6" s="1"/>
  <c r="K325" i="6"/>
  <c r="L325" i="6" s="1"/>
  <c r="K324" i="6"/>
  <c r="L324" i="6" s="1"/>
  <c r="K322" i="6"/>
  <c r="L322" i="6" s="1"/>
  <c r="H320" i="6"/>
  <c r="K320" i="6" s="1"/>
  <c r="L320" i="6" s="1"/>
  <c r="K319" i="6"/>
  <c r="L319" i="6" s="1"/>
  <c r="K316" i="6"/>
  <c r="L316" i="6" s="1"/>
  <c r="K315" i="6"/>
  <c r="L315" i="6" s="1"/>
  <c r="K314" i="6"/>
  <c r="L314" i="6" s="1"/>
  <c r="K313" i="6"/>
  <c r="L313" i="6" s="1"/>
  <c r="K312" i="6"/>
  <c r="L312" i="6" s="1"/>
  <c r="K311" i="6"/>
  <c r="L311" i="6" s="1"/>
  <c r="K310" i="6"/>
  <c r="L310" i="6" s="1"/>
  <c r="K309" i="6"/>
  <c r="L309" i="6" s="1"/>
  <c r="K308" i="6"/>
  <c r="L308" i="6" s="1"/>
  <c r="K307" i="6"/>
  <c r="L307" i="6" s="1"/>
  <c r="K306" i="6"/>
  <c r="L306" i="6" s="1"/>
  <c r="K305" i="6"/>
  <c r="L305" i="6" s="1"/>
  <c r="K304" i="6"/>
  <c r="L304" i="6" s="1"/>
  <c r="K303" i="6"/>
  <c r="L303" i="6" s="1"/>
  <c r="K302" i="6"/>
  <c r="L302" i="6" s="1"/>
  <c r="K301" i="6"/>
  <c r="L301" i="6" s="1"/>
  <c r="K300" i="6"/>
  <c r="L300" i="6" s="1"/>
  <c r="K299" i="6"/>
  <c r="L299" i="6" s="1"/>
  <c r="K298" i="6"/>
  <c r="L298" i="6" s="1"/>
  <c r="K297" i="6"/>
  <c r="L297" i="6" s="1"/>
  <c r="K296" i="6"/>
  <c r="L296" i="6" s="1"/>
  <c r="K295" i="6"/>
  <c r="L295" i="6" s="1"/>
  <c r="K294" i="6"/>
  <c r="L294" i="6" s="1"/>
  <c r="K293" i="6"/>
  <c r="L293" i="6" s="1"/>
  <c r="K292" i="6"/>
  <c r="L292" i="6" s="1"/>
  <c r="K291" i="6"/>
  <c r="L291" i="6" s="1"/>
  <c r="K290" i="6"/>
  <c r="L290" i="6" s="1"/>
  <c r="K289" i="6"/>
  <c r="L289" i="6" s="1"/>
  <c r="F288" i="6"/>
  <c r="K288" i="6" s="1"/>
  <c r="L288" i="6" s="1"/>
  <c r="K287" i="6"/>
  <c r="L287" i="6" s="1"/>
  <c r="K286" i="6"/>
  <c r="L286" i="6" s="1"/>
  <c r="K285" i="6"/>
  <c r="L285" i="6" s="1"/>
  <c r="K284" i="6"/>
  <c r="L284" i="6" s="1"/>
  <c r="K283" i="6"/>
  <c r="L283" i="6" s="1"/>
  <c r="F282" i="6"/>
  <c r="K282" i="6" s="1"/>
  <c r="L282" i="6" s="1"/>
  <c r="F281" i="6"/>
  <c r="K281" i="6" s="1"/>
  <c r="L281" i="6" s="1"/>
  <c r="K280" i="6"/>
  <c r="L280" i="6" s="1"/>
  <c r="F279" i="6"/>
  <c r="K279" i="6" s="1"/>
  <c r="L279" i="6" s="1"/>
  <c r="K278" i="6"/>
  <c r="L278" i="6" s="1"/>
  <c r="K277" i="6"/>
  <c r="L277" i="6" s="1"/>
  <c r="K276" i="6"/>
  <c r="L276" i="6" s="1"/>
  <c r="K275" i="6"/>
  <c r="L275" i="6" s="1"/>
  <c r="K274" i="6"/>
  <c r="L274" i="6" s="1"/>
  <c r="K273" i="6"/>
  <c r="L273" i="6" s="1"/>
  <c r="K272" i="6"/>
  <c r="L272" i="6" s="1"/>
  <c r="K271" i="6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K263" i="6"/>
  <c r="L263" i="6" s="1"/>
  <c r="K261" i="6"/>
  <c r="L261" i="6" s="1"/>
  <c r="K260" i="6"/>
  <c r="L260" i="6" s="1"/>
  <c r="F259" i="6"/>
  <c r="K259" i="6" s="1"/>
  <c r="L259" i="6" s="1"/>
  <c r="K258" i="6"/>
  <c r="L258" i="6" s="1"/>
  <c r="K255" i="6"/>
  <c r="L255" i="6" s="1"/>
  <c r="K254" i="6"/>
  <c r="L254" i="6" s="1"/>
  <c r="K253" i="6"/>
  <c r="L253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3" i="6"/>
  <c r="L233" i="6" s="1"/>
  <c r="K231" i="6"/>
  <c r="L231" i="6" s="1"/>
  <c r="K229" i="6"/>
  <c r="L229" i="6" s="1"/>
  <c r="K227" i="6"/>
  <c r="L227" i="6" s="1"/>
  <c r="K226" i="6"/>
  <c r="L226" i="6" s="1"/>
  <c r="K225" i="6"/>
  <c r="L225" i="6" s="1"/>
  <c r="K223" i="6"/>
  <c r="L223" i="6" s="1"/>
  <c r="K222" i="6"/>
  <c r="L222" i="6" s="1"/>
  <c r="K221" i="6"/>
  <c r="L221" i="6" s="1"/>
  <c r="K220" i="6"/>
  <c r="K219" i="6"/>
  <c r="L219" i="6" s="1"/>
  <c r="K218" i="6"/>
  <c r="L218" i="6" s="1"/>
  <c r="K216" i="6"/>
  <c r="L216" i="6" s="1"/>
  <c r="K215" i="6"/>
  <c r="L215" i="6" s="1"/>
  <c r="K214" i="6"/>
  <c r="L214" i="6" s="1"/>
  <c r="K213" i="6"/>
  <c r="L213" i="6" s="1"/>
  <c r="K212" i="6"/>
  <c r="L212" i="6" s="1"/>
  <c r="F211" i="6"/>
  <c r="K211" i="6" s="1"/>
  <c r="L211" i="6" s="1"/>
  <c r="H210" i="6"/>
  <c r="K210" i="6" s="1"/>
  <c r="L210" i="6" s="1"/>
  <c r="K207" i="6"/>
  <c r="L207" i="6" s="1"/>
  <c r="K206" i="6"/>
  <c r="L206" i="6" s="1"/>
  <c r="K205" i="6"/>
  <c r="L205" i="6" s="1"/>
  <c r="K204" i="6"/>
  <c r="L204" i="6" s="1"/>
  <c r="K203" i="6"/>
  <c r="L203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H176" i="6"/>
  <c r="K176" i="6" s="1"/>
  <c r="L176" i="6" s="1"/>
  <c r="F175" i="6"/>
  <c r="K175" i="6" s="1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6" i="4"/>
</calcChain>
</file>

<file path=xl/sharedStrings.xml><?xml version="1.0" encoding="utf-8"?>
<sst xmlns="http://schemas.openxmlformats.org/spreadsheetml/2006/main" count="3538" uniqueCount="1295">
  <si>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</si>
  <si>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</si>
  <si>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</si>
  <si>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</si>
  <si>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</si>
  <si>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</si>
  <si>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</si>
  <si>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</si>
  <si>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</si>
  <si>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</si>
  <si>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</si>
  <si>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</si>
  <si>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</si>
  <si>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</si>
  <si>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</si>
  <si>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</si>
  <si>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</si>
  <si>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</si>
  <si>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</si>
  <si>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</si>
  <si>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</si>
  <si>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</si>
  <si>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</si>
  <si>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</si>
  <si>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</si>
  <si>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</si>
  <si>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</si>
  <si>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</si>
  <si>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</si>
  <si>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</si>
  <si>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</si>
  <si>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</si>
  <si>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</si>
  <si>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</si>
  <si>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</si>
  <si>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</si>
  <si>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</si>
  <si>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</si>
  <si>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</si>
  <si>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AARTIIND</t>
  </si>
  <si>
    <t>Capital_Goods</t>
  </si>
  <si>
    <t>ABB</t>
  </si>
  <si>
    <t>Pharma</t>
  </si>
  <si>
    <t>ABBOTINDIA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</si>
  <si>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</si>
  <si>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</si>
  <si>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</si>
  <si>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</si>
  <si>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</si>
  <si>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</si>
  <si>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</si>
  <si>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</si>
  <si>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</si>
  <si>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</si>
  <si>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</si>
  <si>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</si>
  <si>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</si>
  <si>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</si>
  <si>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</si>
  <si>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</si>
  <si>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</si>
  <si>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</si>
  <si>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</si>
  <si>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</si>
  <si>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</si>
  <si>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</si>
  <si>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</si>
  <si>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</si>
  <si>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</si>
  <si>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</si>
  <si>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</si>
  <si>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</si>
  <si>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</si>
  <si>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</si>
  <si>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</si>
  <si>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</si>
  <si>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</si>
  <si>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</si>
  <si>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</si>
  <si>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</si>
  <si>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</si>
  <si>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</si>
  <si>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</si>
  <si>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</si>
  <si>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</si>
  <si>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</si>
  <si>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</si>
  <si>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</si>
  <si>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</si>
  <si>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</si>
  <si>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</si>
  <si>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</si>
  <si>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</si>
  <si>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</si>
  <si>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</si>
  <si>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</si>
  <si>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</si>
  <si>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</si>
  <si>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</si>
  <si>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</si>
  <si>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</si>
  <si>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</si>
  <si>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</si>
  <si>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</si>
  <si>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</si>
  <si>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</si>
  <si>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</si>
  <si>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</si>
  <si>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</si>
  <si>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</si>
  <si>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</si>
  <si>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</si>
  <si>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</si>
  <si>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</si>
  <si>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</si>
  <si>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</si>
  <si>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</si>
  <si>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</si>
  <si>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</si>
  <si>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</si>
  <si>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</si>
  <si>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</si>
  <si>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</si>
  <si>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</si>
  <si>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</si>
  <si>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</si>
  <si>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</si>
  <si>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</si>
  <si>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</si>
  <si>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</si>
  <si>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</si>
  <si>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</si>
  <si>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</si>
  <si>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</si>
  <si>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</si>
  <si>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</si>
  <si>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</si>
  <si>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</si>
  <si>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</si>
  <si>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</si>
  <si>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</si>
  <si>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</si>
  <si>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</si>
  <si>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</si>
  <si>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</si>
  <si>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</si>
  <si>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</si>
  <si>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</si>
  <si>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</si>
  <si>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</si>
  <si>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</si>
  <si>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</si>
  <si>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</si>
  <si>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</si>
  <si>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</si>
  <si>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</si>
  <si>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</si>
  <si>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</si>
  <si>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</si>
  <si>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</si>
  <si>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</si>
  <si>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</si>
  <si>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</si>
  <si>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</si>
  <si>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</si>
  <si>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</si>
  <si>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</si>
  <si>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</si>
  <si>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</si>
  <si>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</si>
  <si>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</si>
  <si>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</si>
  <si>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</si>
  <si>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</si>
  <si>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</si>
  <si>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</si>
  <si>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</si>
  <si>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</si>
  <si>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</si>
  <si>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</si>
  <si>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</si>
  <si>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</si>
  <si>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</si>
  <si>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</si>
  <si>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</si>
  <si>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</si>
  <si>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</si>
  <si>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</si>
  <si>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</si>
  <si>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</si>
  <si>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</si>
  <si>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</si>
  <si>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</si>
  <si>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</si>
  <si>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</si>
  <si>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</si>
  <si>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</si>
  <si>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</si>
  <si>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</si>
  <si>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</si>
  <si>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</si>
  <si>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</si>
  <si>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</si>
  <si>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</si>
  <si>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</si>
  <si>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</si>
  <si>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</si>
  <si>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</si>
  <si>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</si>
  <si>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</si>
  <si>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</si>
  <si>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</si>
  <si>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</si>
  <si>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</si>
  <si>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</si>
  <si>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</si>
  <si>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</si>
  <si>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</si>
  <si>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</si>
  <si>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</si>
  <si>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</si>
  <si>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</si>
  <si>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</si>
  <si>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</si>
  <si>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</si>
  <si>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</si>
  <si>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</si>
  <si>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</si>
  <si>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</si>
  <si>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</si>
  <si>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</si>
  <si>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</si>
  <si>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</si>
  <si>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</si>
  <si>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</si>
  <si>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</si>
  <si>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</si>
  <si>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</si>
  <si>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</si>
  <si>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</si>
  <si>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</si>
  <si>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</si>
  <si>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</si>
  <si>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</si>
  <si>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</si>
  <si>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</si>
  <si>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</si>
  <si>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</si>
  <si>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</si>
  <si>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</si>
  <si>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</si>
  <si>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</si>
  <si>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</si>
  <si>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</si>
  <si>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</si>
  <si>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</si>
  <si>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</si>
  <si>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</si>
  <si>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</si>
  <si>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</si>
  <si>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</si>
  <si>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</si>
  <si>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</si>
  <si>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</si>
  <si>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</si>
  <si>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</si>
  <si>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</si>
  <si>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</si>
  <si>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</si>
  <si>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</si>
  <si>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</si>
  <si>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</si>
  <si>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</si>
  <si>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</si>
  <si>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</si>
  <si>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</si>
  <si>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</si>
  <si>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</si>
  <si>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</si>
  <si>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</si>
  <si>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</si>
  <si>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</si>
  <si>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</si>
  <si>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</si>
  <si>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</si>
  <si>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</si>
  <si>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</si>
  <si>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</si>
  <si>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</si>
  <si>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</si>
  <si>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</si>
  <si>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</si>
  <si>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</si>
  <si>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</si>
  <si>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</si>
  <si>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</si>
  <si>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</si>
  <si>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</si>
  <si>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</si>
  <si>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</si>
  <si>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</si>
  <si>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</si>
  <si>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</si>
  <si>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</si>
  <si>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</si>
  <si>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</si>
  <si>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</si>
  <si>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</si>
  <si>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</si>
  <si>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</si>
  <si>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</si>
  <si>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</si>
  <si>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</si>
  <si>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</si>
  <si>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</si>
  <si>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</si>
  <si>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</si>
  <si>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</si>
  <si>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</si>
  <si>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</si>
  <si>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</si>
  <si>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</si>
  <si>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</si>
  <si>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</si>
  <si>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</si>
  <si>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</si>
  <si>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</si>
  <si>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</si>
  <si>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</si>
  <si>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</si>
  <si>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</si>
  <si>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</si>
  <si>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</si>
  <si>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</si>
  <si>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</si>
  <si>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</si>
  <si>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</si>
  <si>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</si>
  <si>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</si>
  <si>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</si>
  <si>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</si>
  <si>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</si>
  <si>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</si>
  <si>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</si>
  <si>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</si>
  <si>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</si>
  <si>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</si>
  <si>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</si>
  <si>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</si>
  <si>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</si>
  <si>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</si>
  <si>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</si>
  <si>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</si>
  <si>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</si>
  <si>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</si>
  <si>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</si>
  <si>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</si>
  <si>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</si>
  <si>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</si>
  <si>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</si>
  <si>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</si>
  <si>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</si>
  <si>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</si>
  <si>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</si>
  <si>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</si>
  <si>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</si>
  <si>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</si>
  <si>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</si>
  <si>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</si>
  <si>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</si>
  <si>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</si>
  <si>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</si>
  <si>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</si>
  <si>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</si>
  <si>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</si>
  <si>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</si>
  <si>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</si>
  <si>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GMMPFAUDLR</t>
  </si>
  <si>
    <t>GICRE</t>
  </si>
  <si>
    <t>GLAXO</t>
  </si>
  <si>
    <t>GODFRYPHLP</t>
  </si>
  <si>
    <t>GODREJIND</t>
  </si>
  <si>
    <t>GRAPHITE</t>
  </si>
  <si>
    <t>GESHIP</t>
  </si>
  <si>
    <t>GRINDWELL</t>
  </si>
  <si>
    <t>GAEL</t>
  </si>
  <si>
    <t>FLUOROCHEM</t>
  </si>
  <si>
    <t>GPPL</t>
  </si>
  <si>
    <t>GSFC</t>
  </si>
  <si>
    <t>HEG</t>
  </si>
  <si>
    <t>HFCL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</si>
  <si>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</si>
  <si>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</si>
  <si>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</si>
  <si>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</si>
  <si>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</si>
  <si>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</si>
  <si>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</si>
  <si>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</si>
  <si>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</si>
  <si>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</si>
  <si>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</si>
  <si>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</si>
  <si>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</si>
  <si>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JBCHEPHARM</t>
  </si>
  <si>
    <t>JBMA</t>
  </si>
  <si>
    <t>JKLAKSHMI</t>
  </si>
  <si>
    <t>JKPAPER</t>
  </si>
  <si>
    <t>JMFINANCIL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</si>
  <si>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</si>
  <si>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</si>
  <si>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</si>
  <si>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</si>
  <si>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</si>
  <si>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</si>
  <si>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</si>
  <si>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</si>
  <si>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</si>
  <si>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</si>
  <si>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</si>
  <si>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</si>
  <si>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</si>
  <si>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</si>
  <si>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</si>
  <si>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</si>
  <si>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LATENTVIEW</t>
  </si>
  <si>
    <t>LXCHEM</t>
  </si>
  <si>
    <t>LEMONTREE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</si>
  <si>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</si>
  <si>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</si>
  <si>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</si>
  <si>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</si>
  <si>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</si>
  <si>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</si>
  <si>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</si>
  <si>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</si>
  <si>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</si>
  <si>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</si>
  <si>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</si>
  <si>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</si>
  <si>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</si>
  <si>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</si>
  <si>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</si>
  <si>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</si>
  <si>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</si>
  <si>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</si>
  <si>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NETWORK18</t>
  </si>
  <si>
    <t>NUVOCO</t>
  </si>
  <si>
    <t>OLECTRA</t>
  </si>
  <si>
    <t>PCBL</t>
  </si>
  <si>
    <t>PNBHOUSING</t>
  </si>
  <si>
    <t>PNCINFRA</t>
  </si>
  <si>
    <t>PHOENIXLTD</t>
  </si>
  <si>
    <t>PPLPHARMA</t>
  </si>
  <si>
    <t>POLYMED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</si>
  <si>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</si>
  <si>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</si>
  <si>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</si>
  <si>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</si>
  <si>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</si>
  <si>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</si>
  <si>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</si>
  <si>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</si>
  <si>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</si>
  <si>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</si>
  <si>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RCF</t>
  </si>
  <si>
    <t>RATNAMANI</t>
  </si>
  <si>
    <t>RTNINDIA</t>
  </si>
  <si>
    <t>RAYMOND</t>
  </si>
  <si>
    <t>REDINGTON</t>
  </si>
  <si>
    <t>RBA</t>
  </si>
  <si>
    <t>ROUTE</t>
  </si>
  <si>
    <t>SJVN</t>
  </si>
  <si>
    <t>SKFINDIA</t>
  </si>
  <si>
    <t>SANOFI</t>
  </si>
  <si>
    <t>SAPPHIRE</t>
  </si>
  <si>
    <t>SCHAEFFLER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</si>
  <si>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</si>
  <si>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</si>
  <si>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</si>
  <si>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</si>
  <si>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</si>
  <si>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</si>
  <si>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</si>
  <si>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</si>
  <si>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</si>
  <si>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</si>
  <si>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</si>
  <si>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</si>
  <si>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</si>
  <si>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SUPREMEIND</t>
  </si>
  <si>
    <t>SUVENPHAR</t>
  </si>
  <si>
    <t>SUZLON</t>
  </si>
  <si>
    <t>SWANENERGY</t>
  </si>
  <si>
    <t>TV18BRDCST</t>
  </si>
  <si>
    <t>TANLA</t>
  </si>
  <si>
    <t>TATAINVEST</t>
  </si>
  <si>
    <t>TATAMTRDVR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</si>
  <si>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</si>
  <si>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</si>
  <si>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</si>
  <si>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</si>
  <si>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</si>
  <si>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</si>
  <si>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</si>
  <si>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</si>
  <si>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</si>
  <si>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</si>
  <si>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</si>
  <si>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VIPIND</t>
  </si>
  <si>
    <t>VAIBHAVGBL</t>
  </si>
  <si>
    <t>VTL</t>
  </si>
  <si>
    <t>VARROC</t>
  </si>
  <si>
    <t>MANYAVAR</t>
  </si>
  <si>
    <t>VIJAYA</t>
  </si>
  <si>
    <t>WELCORP</t>
  </si>
  <si>
    <t>WESTLIFE</t>
  </si>
  <si>
    <t>ZFCVINDIA</t>
  </si>
  <si>
    <t>ZENSARTECH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</si>
  <si>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</si>
  <si>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</si>
  <si>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</si>
  <si>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</si>
  <si>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</si>
  <si>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</si>
  <si>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</si>
  <si>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</si>
  <si>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</si>
  <si>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</si>
  <si>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</si>
  <si>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</si>
  <si>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</si>
  <si>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</si>
  <si>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</si>
  <si>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</si>
  <si>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</si>
  <si>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</si>
  <si>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</si>
  <si>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</si>
  <si>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</si>
  <si>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</si>
  <si>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</si>
  <si>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</si>
  <si>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</si>
  <si>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</si>
  <si>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</si>
  <si>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</si>
  <si>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</si>
  <si>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</si>
  <si>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</si>
  <si>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</si>
  <si>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</si>
  <si>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</si>
  <si>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</si>
  <si>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</si>
  <si>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</si>
  <si>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</si>
  <si>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</si>
  <si>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</si>
  <si>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</si>
  <si>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</si>
  <si>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</si>
  <si>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</si>
  <si>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</si>
  <si>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</si>
  <si>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</si>
  <si>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</si>
  <si>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</si>
  <si>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</si>
  <si>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</si>
  <si>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</si>
  <si>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</si>
  <si>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</si>
  <si>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</si>
  <si>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</si>
  <si>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</si>
  <si>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</si>
  <si>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</si>
  <si>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</si>
  <si>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</si>
  <si>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</si>
  <si>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</si>
  <si>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</si>
  <si>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</si>
  <si>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</si>
  <si>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</si>
  <si>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</si>
  <si>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</si>
  <si>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</si>
  <si>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</si>
  <si>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</si>
  <si>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</si>
  <si>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</si>
  <si>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</si>
  <si>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</si>
  <si>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</si>
  <si>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</si>
  <si>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</si>
  <si>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</si>
  <si>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</si>
  <si>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</si>
  <si>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</si>
  <si>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</si>
  <si>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</si>
  <si>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</si>
  <si>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</si>
  <si>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</si>
  <si>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</si>
  <si>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</si>
  <si>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</si>
  <si>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</si>
  <si>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</si>
  <si>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</si>
  <si>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</si>
  <si>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</si>
  <si>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</si>
  <si>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</si>
  <si>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</si>
  <si>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</si>
  <si>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</si>
  <si>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</si>
  <si>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</si>
  <si>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</si>
  <si>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</si>
  <si>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</si>
  <si>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</si>
  <si>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</si>
  <si>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</si>
  <si>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</si>
  <si>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</si>
  <si>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</si>
  <si>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</si>
  <si>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</si>
  <si>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</si>
  <si>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</si>
  <si>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</si>
  <si>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</si>
  <si>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</si>
  <si>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</si>
  <si>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</si>
  <si>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</si>
  <si>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</si>
  <si>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</si>
  <si>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</si>
  <si>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</si>
  <si>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</si>
  <si>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</si>
  <si>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</si>
  <si>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</si>
  <si>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</si>
  <si>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</si>
  <si>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</si>
  <si>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</si>
  <si>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</si>
  <si>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</si>
  <si>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</si>
  <si>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</si>
  <si>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</si>
  <si>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</si>
  <si>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</si>
  <si>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</si>
  <si>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</si>
  <si>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</si>
  <si>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</si>
  <si>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</si>
  <si>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</si>
  <si>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</si>
  <si>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</si>
  <si>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</si>
  <si>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</si>
  <si>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</si>
  <si>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</si>
  <si>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</si>
  <si>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</si>
  <si>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</si>
  <si>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</si>
  <si>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</si>
  <si>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</si>
  <si>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</si>
  <si>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</si>
  <si>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</si>
  <si>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</si>
  <si>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</si>
  <si>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</si>
  <si>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</si>
  <si>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</si>
  <si>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</si>
  <si>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</si>
  <si>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</si>
  <si>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</si>
  <si>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</si>
  <si>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</si>
  <si>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</si>
  <si>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</si>
  <si>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</si>
  <si>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</si>
  <si>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</si>
  <si>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</si>
  <si>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</si>
  <si>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</si>
  <si>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</si>
  <si>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</si>
  <si>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</si>
  <si>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</si>
  <si>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</si>
  <si>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</si>
  <si>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</si>
  <si>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</si>
  <si>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</si>
  <si>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</si>
  <si>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</si>
  <si>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</si>
  <si>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</si>
  <si>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</si>
  <si>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</si>
  <si>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</si>
  <si>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</si>
  <si>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</si>
  <si>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</si>
  <si>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</si>
  <si>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</si>
  <si>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</si>
  <si>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</si>
  <si>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</si>
  <si>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</si>
  <si>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</si>
  <si>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</si>
  <si>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</si>
  <si>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</si>
  <si>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</si>
  <si>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</si>
  <si>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</si>
  <si>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</si>
  <si>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</si>
  <si>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</si>
  <si>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Profit of Rs.61.25/-</t>
  </si>
  <si>
    <t>ITDCEM</t>
  </si>
  <si>
    <t>Loss of Rs.65 /-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</si>
  <si>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</si>
  <si>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</si>
  <si>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</si>
  <si>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</si>
  <si>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</si>
  <si>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</si>
  <si>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</si>
  <si>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</si>
  <si>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</si>
  <si>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</si>
  <si>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</si>
  <si>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</si>
  <si>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</si>
  <si>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</si>
  <si>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</si>
  <si>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</si>
  <si>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</si>
  <si>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</si>
  <si>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</si>
  <si>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</si>
  <si>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</si>
  <si>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</si>
  <si>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</si>
  <si>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</si>
  <si>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</si>
  <si>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</si>
  <si>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</si>
  <si>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</si>
  <si>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</si>
  <si>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</si>
  <si>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</si>
  <si>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</si>
  <si>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</si>
  <si>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</si>
  <si>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</si>
  <si>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</si>
  <si>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</si>
  <si>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</si>
  <si>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</si>
  <si>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</si>
  <si>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</si>
  <si>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</si>
  <si>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</si>
  <si>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</si>
  <si>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</si>
  <si>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ACE</t>
  </si>
  <si>
    <t>DHANUKA</t>
  </si>
  <si>
    <t>GRSE</t>
  </si>
  <si>
    <t>GRAVITA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</si>
  <si>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</si>
  <si>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</si>
  <si>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</si>
  <si>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</si>
  <si>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</si>
  <si>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</si>
  <si>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</si>
  <si>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</si>
  <si>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</si>
  <si>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</si>
  <si>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</si>
  <si>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</si>
  <si>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KFINTECH</t>
  </si>
  <si>
    <t>KSB</t>
  </si>
  <si>
    <t>MEDANTA</t>
  </si>
  <si>
    <t>NSLNISP</t>
  </si>
  <si>
    <t>% Change in OI</t>
  </si>
  <si>
    <t>MINDACORP</t>
  </si>
  <si>
    <t>MANKIND</t>
  </si>
  <si>
    <t>RKFORGE</t>
  </si>
  <si>
    <t>Profiit of Rs.65/-</t>
  </si>
  <si>
    <t>Profiit of Rs.145/-</t>
  </si>
  <si>
    <t>Profiit of Rs.42.50/-</t>
  </si>
  <si>
    <t>ISGEC</t>
  </si>
  <si>
    <t>370-375</t>
  </si>
  <si>
    <t>CAPLIPOINT</t>
  </si>
  <si>
    <t>Second Buying Date</t>
  </si>
  <si>
    <t>ARE&amp;M</t>
  </si>
  <si>
    <t>ADORWELD</t>
  </si>
  <si>
    <t>AHLUCONT</t>
  </si>
  <si>
    <t>800-815</t>
  </si>
  <si>
    <t>1500-1520</t>
  </si>
  <si>
    <t>Sell</t>
  </si>
  <si>
    <t>POWERMECH</t>
  </si>
  <si>
    <t>3650-3690</t>
  </si>
  <si>
    <t>825-835</t>
  </si>
  <si>
    <t>Profiit of Rs.20/-</t>
  </si>
  <si>
    <t>1495-1505</t>
  </si>
  <si>
    <t>AUTOAXLES</t>
  </si>
  <si>
    <t>2120-2130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</si>
  <si>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</si>
  <si>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</si>
  <si>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</si>
  <si>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</si>
  <si>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</si>
  <si>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</si>
  <si>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</si>
  <si>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</si>
  <si>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SAFARI</t>
  </si>
  <si>
    <t>SAREGAMA</t>
  </si>
  <si>
    <t>SYRMA</t>
  </si>
  <si>
    <t>UJJIVANSFB</t>
  </si>
  <si>
    <t>USHAMART</t>
  </si>
  <si>
    <t>WELSPUNLIV</t>
  </si>
  <si>
    <t>2080-2100</t>
  </si>
  <si>
    <t>48-52</t>
  </si>
  <si>
    <t>37.3-41.30</t>
  </si>
  <si>
    <t>2485-2585</t>
  </si>
  <si>
    <t>2800-3000</t>
  </si>
  <si>
    <t>MULTIPLIER SHARE &amp; STOCK ADVISORS PRIVATE LIMITED</t>
  </si>
  <si>
    <t>2150-2350</t>
  </si>
  <si>
    <t>Chemicals</t>
  </si>
  <si>
    <t>Profit of Rs.20/-</t>
  </si>
  <si>
    <t>5050-5300</t>
  </si>
  <si>
    <t>730-740</t>
  </si>
  <si>
    <t>NILKAMAL</t>
  </si>
  <si>
    <t>1875-2000</t>
  </si>
  <si>
    <t>Profiit of Rs.15/-</t>
  </si>
  <si>
    <t>180-195</t>
  </si>
  <si>
    <t>Profit of Rs.24/-</t>
  </si>
  <si>
    <t>1320-1330</t>
  </si>
  <si>
    <t>LTF</t>
  </si>
  <si>
    <t>TATACONSUM MAY FUT</t>
  </si>
  <si>
    <t>1128-1150</t>
  </si>
  <si>
    <t>NSE</t>
  </si>
  <si>
    <t>NIFTY 21800 PE 30 MAY</t>
  </si>
  <si>
    <t>NIFTY 23200 CE 30 MAY</t>
  </si>
  <si>
    <t>695-730</t>
  </si>
  <si>
    <t>180-190</t>
  </si>
  <si>
    <t>1600-1700</t>
  </si>
  <si>
    <t>SIPTL</t>
  </si>
  <si>
    <t>KOTAKBANK 1600 CE 30 MAY</t>
  </si>
  <si>
    <t>KOTAKBANK 1660 CE 30 MAY</t>
  </si>
  <si>
    <t>Profit of Rs.7/-</t>
  </si>
  <si>
    <t>NIFTY 22700 PE 2-MAY</t>
  </si>
  <si>
    <t>80-120</t>
  </si>
  <si>
    <t>Profit of Rs.25.5/-</t>
  </si>
  <si>
    <t>NIFTY 22600 CE 2-MAY</t>
  </si>
  <si>
    <t>NIFTY 22750 CE 2-MAY</t>
  </si>
  <si>
    <t>JUBLFOOD MAY FUT</t>
  </si>
  <si>
    <t>468-478</t>
  </si>
  <si>
    <t>ASIANPAINT MAY FUT</t>
  </si>
  <si>
    <t>3055-3108</t>
  </si>
  <si>
    <t>Retail Research Technical Calls &amp; Fundamental Performance Report for the month of May-2024</t>
  </si>
  <si>
    <t>NIFTY 22800 PE 9-MAY</t>
  </si>
  <si>
    <t>NIFTY 22600 PE 9-MAY</t>
  </si>
  <si>
    <t>Profit of Rs.33/-</t>
  </si>
  <si>
    <t>FINNIFTY 21950 CE 7-MAY</t>
  </si>
  <si>
    <t>160-200</t>
  </si>
  <si>
    <t>BANKNIFTY 49200 CE 8-MAY</t>
  </si>
  <si>
    <t>400-500</t>
  </si>
  <si>
    <t>Profit of Rs.65/-</t>
  </si>
  <si>
    <t>Loss of Rs.42/-</t>
  </si>
  <si>
    <t>Loss of Rs.52.5/-</t>
  </si>
  <si>
    <t>Profit of Rs.8.5/-</t>
  </si>
  <si>
    <t>Profit of Rs.11.5/-</t>
  </si>
  <si>
    <t>Loss of Rs.04/-</t>
  </si>
  <si>
    <t>464-473</t>
  </si>
  <si>
    <t>490-500</t>
  </si>
  <si>
    <t>Profit of Rs.10.5/-</t>
  </si>
  <si>
    <t>Profit of Rs.205/-</t>
  </si>
  <si>
    <t>SBIN MAY FUT</t>
  </si>
  <si>
    <t>820-835</t>
  </si>
  <si>
    <t>BANKNIFTY 48900 CE 8-MAY</t>
  </si>
  <si>
    <t>480-580</t>
  </si>
  <si>
    <t>Loss of Rs.105/-</t>
  </si>
  <si>
    <t>HDFCLIFE MAY FUT</t>
  </si>
  <si>
    <t>550-542</t>
  </si>
  <si>
    <t>NIFTY 22400 PE 09-MAY</t>
  </si>
  <si>
    <t>110-140</t>
  </si>
  <si>
    <t>432-442</t>
  </si>
  <si>
    <t>468-495</t>
  </si>
  <si>
    <t>FINNIFTY 21650 CE 07-MAY</t>
  </si>
  <si>
    <t>90-130</t>
  </si>
  <si>
    <t>Loss of Rs.36/-</t>
  </si>
  <si>
    <t>Loss of Rs.15/-</t>
  </si>
  <si>
    <t>UPL MAY FUT</t>
  </si>
  <si>
    <t>466-458</t>
  </si>
  <si>
    <t>HAVELLS MAY FUT</t>
  </si>
  <si>
    <t>1701-1722</t>
  </si>
  <si>
    <t>FEDERALBNK MAY FUT</t>
  </si>
  <si>
    <t>163-165</t>
  </si>
  <si>
    <t>VEDL 390 PE MAY</t>
  </si>
  <si>
    <t>VEDL 380 PE MAY</t>
  </si>
  <si>
    <t>Profit of Rs.0.90/-</t>
  </si>
  <si>
    <t>BANKNIFTY 48300 PE 08-MAY</t>
  </si>
  <si>
    <t>350-450</t>
  </si>
  <si>
    <t>Profit of Rs.0.5/-</t>
  </si>
  <si>
    <t>Profit of Rs.17/-</t>
  </si>
  <si>
    <t>AXISBANK MAY FUT</t>
  </si>
  <si>
    <t>1148-1165</t>
  </si>
  <si>
    <t>Loss of Rs.8/-</t>
  </si>
  <si>
    <t>NIFTY 22300 PE 09-MAY</t>
  </si>
  <si>
    <t>120-200</t>
  </si>
  <si>
    <t>NIFTY 23000 CE 30 MAY</t>
  </si>
  <si>
    <t>Profit of Rs.26/-</t>
  </si>
  <si>
    <t>Loss of Rs.2.5/-</t>
  </si>
  <si>
    <t>NIFTY 22200 PE 9 MAY</t>
  </si>
  <si>
    <t>NIFTY 22250 CE 9 MAY</t>
  </si>
  <si>
    <t>Profit of Rs.39.5/-</t>
  </si>
  <si>
    <t>RELIANCE MAY FUT</t>
  </si>
  <si>
    <t>2868-2910</t>
  </si>
  <si>
    <t>NIFTY 22150 CE 9 MAY</t>
  </si>
  <si>
    <t>100-150</t>
  </si>
  <si>
    <t>LT 3380 CE MAY</t>
  </si>
  <si>
    <t>LT 3460 CE MAY</t>
  </si>
  <si>
    <t>BANKNIFTY 48000 CE 15 MAY</t>
  </si>
  <si>
    <t>450-550</t>
  </si>
  <si>
    <t>DIXON MAY FUT</t>
  </si>
  <si>
    <t>8545-8650</t>
  </si>
  <si>
    <t>ASTRAL MAY FUT</t>
  </si>
  <si>
    <t>2108-2140</t>
  </si>
  <si>
    <t>Loss of Rs.85/-</t>
  </si>
  <si>
    <t>Profit of Rs.4/-</t>
  </si>
  <si>
    <t>Loss of Rs.50/-</t>
  </si>
  <si>
    <t>Loss of Rs.7/-</t>
  </si>
  <si>
    <t>Profit of Rs.2/-</t>
  </si>
  <si>
    <t>NIFTY 22000 PE 16 MAY</t>
  </si>
  <si>
    <t>200-250</t>
  </si>
  <si>
    <t>BANKNIFTY 47700 PE 15 MAY</t>
  </si>
  <si>
    <t>Profit of Rs.3/-</t>
  </si>
  <si>
    <t>Profit of Rs.13/-</t>
  </si>
  <si>
    <t>Profit of Rs.27/-</t>
  </si>
  <si>
    <t>Profit of Rs.72.5/-</t>
  </si>
  <si>
    <t>ETT</t>
  </si>
  <si>
    <t>BANKNIFTY 47300 CE 15 MAY</t>
  </si>
  <si>
    <t>Profit of Rs.16/-</t>
  </si>
  <si>
    <t>Profit of Rs.7.5/-</t>
  </si>
  <si>
    <t>Loss of Rs.12.5 /-</t>
  </si>
  <si>
    <t>NIFTY 21900 CE 16 MAY</t>
  </si>
  <si>
    <t>200-280</t>
  </si>
  <si>
    <t>Profit of Rs.35/-</t>
  </si>
  <si>
    <t>Profit of Rs.80/-</t>
  </si>
  <si>
    <t>MIDCPNIFTY 10825 CE 13 MAY</t>
  </si>
  <si>
    <t>50-65</t>
  </si>
  <si>
    <t>Profit of Rs.11.5-</t>
  </si>
  <si>
    <t>FINNIFTY 21200 CE 14 MAY</t>
  </si>
  <si>
    <t>95-125</t>
  </si>
  <si>
    <t>Loss of Rs.26/-</t>
  </si>
  <si>
    <t>JINDALSTEL MAY FUT</t>
  </si>
  <si>
    <t>957-974</t>
  </si>
  <si>
    <t>Profit of Rs.2.5/-</t>
  </si>
  <si>
    <t>CUMMINSIND MAY FUT</t>
  </si>
  <si>
    <t>3544-3579</t>
  </si>
  <si>
    <t>FINNIFTY 21300 PE 14 MAY</t>
  </si>
  <si>
    <t>440-460</t>
  </si>
  <si>
    <t>FINNIFTY 21250 CE 14 MAY</t>
  </si>
  <si>
    <t>NIFTY MAY FUT</t>
  </si>
  <si>
    <t>NIFTY 22300 CE 16-MAY</t>
  </si>
  <si>
    <t>Profit of Rs.108.5/-</t>
  </si>
  <si>
    <t>480-490</t>
  </si>
  <si>
    <t>Profit of Rs.14.5/-</t>
  </si>
  <si>
    <t>TVSMOTOR MAY FUT</t>
  </si>
  <si>
    <t>HCLTECH MAY FUT</t>
  </si>
  <si>
    <t>1355-1385</t>
  </si>
  <si>
    <t>2155-2185</t>
  </si>
  <si>
    <t>BANKNIFTY 47600 CE 15 MAY</t>
  </si>
  <si>
    <t>180-270</t>
  </si>
  <si>
    <t>Profit of Rs.19.5/-</t>
  </si>
  <si>
    <t>Loss of Rs.29/-</t>
  </si>
  <si>
    <t>Profit of Rs.9.5/-</t>
  </si>
  <si>
    <t>Accu &lt;&gt;</t>
  </si>
  <si>
    <t>3752-3852</t>
  </si>
  <si>
    <t>4072-4172</t>
  </si>
  <si>
    <t>1610.5-1730.5</t>
  </si>
  <si>
    <t>1805-1955</t>
  </si>
  <si>
    <t>1292-1342</t>
  </si>
  <si>
    <t>1417-1492</t>
  </si>
  <si>
    <t>MANSI SHARE &amp; STOCK ADVISORS PRIVATE LIMITED</t>
  </si>
  <si>
    <t>NIKHIL RAJESH SINGH</t>
  </si>
  <si>
    <t>Profit of Rs.19/-</t>
  </si>
  <si>
    <t>H</t>
  </si>
  <si>
    <t>K</t>
  </si>
  <si>
    <t>N</t>
  </si>
  <si>
    <t>V</t>
  </si>
  <si>
    <t>J</t>
  </si>
  <si>
    <t>R</t>
  </si>
  <si>
    <t>D</t>
  </si>
  <si>
    <t>Profit of Rs.24.5/-</t>
  </si>
  <si>
    <t>NIFTY 22200 CE 16 MAY</t>
  </si>
  <si>
    <t>BANKNIFTY 47700 CE 22 MAY</t>
  </si>
  <si>
    <t>BANKNIFTY 48000 CE 22 MAY</t>
  </si>
  <si>
    <t>810-830</t>
  </si>
  <si>
    <t>2500-2600</t>
  </si>
  <si>
    <t>Profit of Rs.12.75/-</t>
  </si>
  <si>
    <t>Profit of Rs.10/-</t>
  </si>
  <si>
    <t>INFY MAY FUT</t>
  </si>
  <si>
    <t>1481-1508</t>
  </si>
  <si>
    <t>2307.5-2237.5</t>
  </si>
  <si>
    <t>NIFTYNXT50</t>
  </si>
  <si>
    <t>ANANDRATHI</t>
  </si>
  <si>
    <t>ASTRAZEN</t>
  </si>
  <si>
    <t>CELLO</t>
  </si>
  <si>
    <t>CHENNPETRO</t>
  </si>
  <si>
    <t>DOMS</t>
  </si>
  <si>
    <t>ELECON</t>
  </si>
  <si>
    <t>GMDCLTD</t>
  </si>
  <si>
    <t>HBLPOWER</t>
  </si>
  <si>
    <t>HAPPYFORGE</t>
  </si>
  <si>
    <t>HSCL</t>
  </si>
  <si>
    <t>HONASA</t>
  </si>
  <si>
    <t>INOXWIND</t>
  </si>
  <si>
    <t>JSWINFRA</t>
  </si>
  <si>
    <t>JAIBALAJI</t>
  </si>
  <si>
    <t>J&amp;KBANK</t>
  </si>
  <si>
    <t>JIOFIN</t>
  </si>
  <si>
    <t>JWL</t>
  </si>
  <si>
    <t>LLOYDSME</t>
  </si>
  <si>
    <t>MAHSEAMLES</t>
  </si>
  <si>
    <t>NUVAMA</t>
  </si>
  <si>
    <t>RRKABEL</t>
  </si>
  <si>
    <t>RAILTEL</t>
  </si>
  <si>
    <t>SBFC</t>
  </si>
  <si>
    <t>SCHNEIDER</t>
  </si>
  <si>
    <t>SIGNATURE</t>
  </si>
  <si>
    <t>TVSSCS</t>
  </si>
  <si>
    <t>TMB</t>
  </si>
  <si>
    <t>TATATECH</t>
  </si>
  <si>
    <t>TITAGARH</t>
  </si>
  <si>
    <t>ECLERX</t>
  </si>
  <si>
    <t>22520-22640</t>
  </si>
  <si>
    <t>Profit of Rs.87.5/-</t>
  </si>
  <si>
    <t>NIFTY 22500 PE 30 MAY</t>
  </si>
  <si>
    <t>NIFTY 22200 PE 30 MAY</t>
  </si>
  <si>
    <t>BANKNIFTY 48100 CE 22 MAY</t>
  </si>
  <si>
    <t>BANKNIFTY 48500 CE 22 MAY</t>
  </si>
  <si>
    <t>Loss of Rs.37.5/-</t>
  </si>
  <si>
    <t>SANTOSH KUMAR KUSHAWAHA</t>
  </si>
  <si>
    <t>Loss of Rs.25/-</t>
  </si>
  <si>
    <t>RATEGAIN</t>
  </si>
  <si>
    <t>820-880</t>
  </si>
  <si>
    <t>COLPAL MAY FUT</t>
  </si>
  <si>
    <t>CIPLA MAY FUT</t>
  </si>
  <si>
    <t>2698-2728</t>
  </si>
  <si>
    <t>1461-1477</t>
  </si>
  <si>
    <t>JAI VINAYAK SECURITIES</t>
  </si>
  <si>
    <t>KAUSHAL HITESHBHAI PARIKH</t>
  </si>
  <si>
    <t>FRANKLININD</t>
  </si>
  <si>
    <t>SETU SECURITIES PVT. LTD.</t>
  </si>
  <si>
    <t>GRAVITON RESEARCH CAPITAL LLP</t>
  </si>
  <si>
    <t>Profit of Rs.99.5/-</t>
  </si>
  <si>
    <t>Profit of Rs.16.5/-</t>
  </si>
  <si>
    <t>MCDOWELL-N MAY FUT</t>
  </si>
  <si>
    <t>Profit of Rs.12.5/-</t>
  </si>
  <si>
    <t>1186-1200</t>
  </si>
  <si>
    <t>618-638</t>
  </si>
  <si>
    <t>680-720</t>
  </si>
  <si>
    <t>AKASH GOYAL</t>
  </si>
  <si>
    <t>MAHACORP</t>
  </si>
  <si>
    <t>SCANPGEOM</t>
  </si>
  <si>
    <t>SELLWIN</t>
  </si>
  <si>
    <t>NIFTY 22750 PE 23 MAY</t>
  </si>
  <si>
    <t>Loss of Rs.42.5/-</t>
  </si>
  <si>
    <t>Loss of Rs.43/-</t>
  </si>
  <si>
    <t>BHARTIARTL MAY FUT</t>
  </si>
  <si>
    <t>1389-1410</t>
  </si>
  <si>
    <t>1190-1200</t>
  </si>
  <si>
    <t>1468-1470</t>
  </si>
  <si>
    <t>1499-1525</t>
  </si>
  <si>
    <t>ADANIPORTS MAY FUT</t>
  </si>
  <si>
    <t>1470-1500</t>
  </si>
  <si>
    <t>Loss of Rs.70.50/-</t>
  </si>
  <si>
    <t>SUNIL HUKUMAT RAJDEV</t>
  </si>
  <si>
    <t>PIOTEX</t>
  </si>
  <si>
    <t>SAI</t>
  </si>
  <si>
    <t>CAMELLIA TRADEX PRIVATE LIMITED</t>
  </si>
  <si>
    <t>VISHAL BIPINKUMAR DOSHI</t>
  </si>
  <si>
    <t>2535-2605</t>
  </si>
  <si>
    <t>2750-2850</t>
  </si>
  <si>
    <t>Loss of Rs.30/-</t>
  </si>
  <si>
    <t>322-352</t>
  </si>
  <si>
    <t>450-500</t>
  </si>
  <si>
    <t>KAMAL JEET GUPTA</t>
  </si>
  <si>
    <t>SEIFER RICHARD MASCARENHAS</t>
  </si>
  <si>
    <t>GOLKONDA</t>
  </si>
  <si>
    <t>GUJTLRM</t>
  </si>
  <si>
    <t>NOBLE POLYMERS LIMITED NOBLE</t>
  </si>
  <si>
    <t>JETMALL</t>
  </si>
  <si>
    <t>PURAN CHAND CHORDIA MAHAVEER CHAND JAIN</t>
  </si>
  <si>
    <t>SRESTHA FINVEST LIMITED</t>
  </si>
  <si>
    <t>SANJEEV HARBANSLAL BHATIA</t>
  </si>
  <si>
    <t>NBFOOT</t>
  </si>
  <si>
    <t>SYNEMATIC MEDIA AND CONSULTING PRIVATE LIMITED</t>
  </si>
  <si>
    <t>DEV GANPAT PAWAR</t>
  </si>
  <si>
    <t>LEMON MANAGEMENT CONSULTANCY PRIVATE LIMITED</t>
  </si>
  <si>
    <t>PARLEIND</t>
  </si>
  <si>
    <t>YASH AMOL LOHARIKAR</t>
  </si>
  <si>
    <t>SOMAPPR</t>
  </si>
  <si>
    <t>GUTTIKONDA VARA LAKSHMI</t>
  </si>
  <si>
    <t>HRTI PRIVATE LIMITED</t>
  </si>
  <si>
    <t>PARAS</t>
  </si>
  <si>
    <t>Paras Def and Spce Tech L</t>
  </si>
  <si>
    <t>NK SECURITIES RESEARCH PRIVATE LIMITED</t>
  </si>
  <si>
    <t>QE SECURITIES LLP</t>
  </si>
  <si>
    <t>REFRACTORY</t>
  </si>
  <si>
    <t>Refractory Shapes Limited</t>
  </si>
  <si>
    <t>TRU</t>
  </si>
  <si>
    <t>TruCap Finance Limited</t>
  </si>
  <si>
    <t>IND SWIFT LABORATORIES LIMITED</t>
  </si>
  <si>
    <t>MARUTI JUNE FUT</t>
  </si>
  <si>
    <t>12990-13010</t>
  </si>
  <si>
    <t>13240-13450</t>
  </si>
  <si>
    <t>Profit of Rs.83.5/-</t>
  </si>
  <si>
    <t>FINNIFTY 22050 CE 28 MAY</t>
  </si>
  <si>
    <t>100-140</t>
  </si>
  <si>
    <t>3590-3730</t>
  </si>
  <si>
    <t>4000-4300</t>
  </si>
  <si>
    <t>AAPLUSTRAD</t>
  </si>
  <si>
    <t>NNM SECURITIES PVT LTD</t>
  </si>
  <si>
    <t>SHUBHAM ASHOKBHAI PATEL</t>
  </si>
  <si>
    <t>MAHADEV MANUBHAI MAKVANA</t>
  </si>
  <si>
    <t>ABCGAS</t>
  </si>
  <si>
    <t>JAINAM UDAY SHAH</t>
  </si>
  <si>
    <t>ARJUN LEASING AND FINANCE PVT LTD .</t>
  </si>
  <si>
    <t>KANTA DEVI SAMDARIA</t>
  </si>
  <si>
    <t>BRIDGESE</t>
  </si>
  <si>
    <t>URVI SNEHAL SHAH</t>
  </si>
  <si>
    <t>CONFINT</t>
  </si>
  <si>
    <t>VORA FINANCIAL SERVICES PVT LTD</t>
  </si>
  <si>
    <t>DML</t>
  </si>
  <si>
    <t>PANKAJ BABULAL VORA</t>
  </si>
  <si>
    <t>GREEN PEAKS ENTERPRISES LLP</t>
  </si>
  <si>
    <t>DIPAN MEHTA COMMODITIES PRIVATE LIMITED</t>
  </si>
  <si>
    <t>BONANZA PORTFOLIO LIMITED</t>
  </si>
  <si>
    <t>CHETAN RASIKLAL SHAH</t>
  </si>
  <si>
    <t>FORTISMLR</t>
  </si>
  <si>
    <t>SAHASTRAA ADVISORS PRIVATE LIMITED</t>
  </si>
  <si>
    <t>YUGA STOCKS AND COMMODITIES PRIVATE LIMITED .</t>
  </si>
  <si>
    <t>HJS SECURITIES PRIVATE LIMITED</t>
  </si>
  <si>
    <t>PRAKASH KUMAR AGARWAL</t>
  </si>
  <si>
    <t>SAJM GLOBAL IMPEX PRIVATE LIMITED</t>
  </si>
  <si>
    <t>TOPGAIN FINANCE PRIVATE LIMITED</t>
  </si>
  <si>
    <t>GCKL</t>
  </si>
  <si>
    <t>HARDIK BHARAT PATEL</t>
  </si>
  <si>
    <t>MIKY KIRTIKUMAR SHAH</t>
  </si>
  <si>
    <t>ANTRIKSH TAYAL HUF</t>
  </si>
  <si>
    <t>HEALTHYLIFE</t>
  </si>
  <si>
    <t>PUSHPA BHAJU</t>
  </si>
  <si>
    <t>INDRAIND</t>
  </si>
  <si>
    <t>SUNITA</t>
  </si>
  <si>
    <t>SHAILESH KANJIBHAI DHAMELIYA</t>
  </si>
  <si>
    <t>VIDIT SHARMA</t>
  </si>
  <si>
    <t>SUBHASHIS MAHAPATRA</t>
  </si>
  <si>
    <t>ITCONS</t>
  </si>
  <si>
    <t>CORPORATE MAKERS CAPITAL LIMITED</t>
  </si>
  <si>
    <t>JETINFRA</t>
  </si>
  <si>
    <t>ATUL B MEHTA</t>
  </si>
  <si>
    <t>MPFSL</t>
  </si>
  <si>
    <t>LIFE INSURANCE CORPORATION OF INDIA</t>
  </si>
  <si>
    <t>NATURAL</t>
  </si>
  <si>
    <t>MAHARSHI HASMUKHBHAI PANCHAL</t>
  </si>
  <si>
    <t>NAZARA</t>
  </si>
  <si>
    <t>PLUTUS WEALTH MANAGEMENT LLP</t>
  </si>
  <si>
    <t>MITTER INFOTECH LLP</t>
  </si>
  <si>
    <t>YOGESH JOTIRAM KALE</t>
  </si>
  <si>
    <t>NETLINK</t>
  </si>
  <si>
    <t>JAYVILASKATE</t>
  </si>
  <si>
    <t>ODYSSEY</t>
  </si>
  <si>
    <t>ARUN KUMAR MUKHERJEE</t>
  </si>
  <si>
    <t>SPREAD X SECURITIES PRIVATE LIMITED</t>
  </si>
  <si>
    <t>RGF</t>
  </si>
  <si>
    <t>GOURAVKUMAR</t>
  </si>
  <si>
    <t>VEDANKIT TRADERS PRIVATE LIMITED</t>
  </si>
  <si>
    <t>ANJALI YASH RAJPUT</t>
  </si>
  <si>
    <t>SUMEETINDS</t>
  </si>
  <si>
    <t>VIKAS GUPTA &amp; SONS HUF</t>
  </si>
  <si>
    <t>CNM FINVEST PRIVATE LIMITED .</t>
  </si>
  <si>
    <t>SWADHATURE</t>
  </si>
  <si>
    <t>KEYUR SURESHBHAI SHAH</t>
  </si>
  <si>
    <t>PRATIK VIJAYKUMAR PARIKH</t>
  </si>
  <si>
    <t>PRANAV CHANDRESH PATEL HUF</t>
  </si>
  <si>
    <t>TAPASYA KAMALKUMAR SHETH</t>
  </si>
  <si>
    <t>MINABEN HASMUKHLAL SHAH</t>
  </si>
  <si>
    <t>KINJALBEN SNEHALKUMAR SHAH</t>
  </si>
  <si>
    <t>SHAH FALGUNI JIGNESHKUMAR</t>
  </si>
  <si>
    <t>TGIF</t>
  </si>
  <si>
    <t>UNISTRMU</t>
  </si>
  <si>
    <t>GARJITA CORPORATION LLP</t>
  </si>
  <si>
    <t>TITIKSHU TRADENT LLP</t>
  </si>
  <si>
    <t>RANDEEP SINGH</t>
  </si>
  <si>
    <t>YOGISUNG</t>
  </si>
  <si>
    <t>ANASHUSAIN SHAIKH</t>
  </si>
  <si>
    <t>GIRIDHAR SOMISETTY GUPTA</t>
  </si>
  <si>
    <t>AHLADA</t>
  </si>
  <si>
    <t>Ahlada Engineers Limited</t>
  </si>
  <si>
    <t>LAROIA MONA</t>
  </si>
  <si>
    <t>ARIHANT CAPITAL MARKETS LIMTED</t>
  </si>
  <si>
    <t>ASAL</t>
  </si>
  <si>
    <t>Automotive Stampings and</t>
  </si>
  <si>
    <t>ASTRAMICRO</t>
  </si>
  <si>
    <t>Astra Microwave Products</t>
  </si>
  <si>
    <t>BAIDFIN</t>
  </si>
  <si>
    <t>Baid Finserv Limited</t>
  </si>
  <si>
    <t>POOVATHUMTHODY NIDISH VELAYUDHAN</t>
  </si>
  <si>
    <t>BMETRICS</t>
  </si>
  <si>
    <t>Bombay Metrics S C Ltd</t>
  </si>
  <si>
    <t>EXCEL</t>
  </si>
  <si>
    <t>Excel Realty N Infra Ltd</t>
  </si>
  <si>
    <t>VIBRANT SECURITIES PVT. LTD</t>
  </si>
  <si>
    <t>GODHA</t>
  </si>
  <si>
    <t>Godha Cabcon Insulat Ltd</t>
  </si>
  <si>
    <t>JCHAC</t>
  </si>
  <si>
    <t>Johnson Contrl-Hitachi Ar</t>
  </si>
  <si>
    <t>LUMAXTECH</t>
  </si>
  <si>
    <t>Lumax Auto Technologies L</t>
  </si>
  <si>
    <t>AMARA PARTNERS GROWTH FUND I</t>
  </si>
  <si>
    <t>MMFL</t>
  </si>
  <si>
    <t>MM Forgings Ltd.</t>
  </si>
  <si>
    <t>Nazara Technologies Ltd</t>
  </si>
  <si>
    <t>PANAMAPET</t>
  </si>
  <si>
    <t>Panama Petrochem Ltd</t>
  </si>
  <si>
    <t>AAKRAYA RESEARCH LLP</t>
  </si>
  <si>
    <t>SANGINITA</t>
  </si>
  <si>
    <t>Sanginita Chemicals Limit</t>
  </si>
  <si>
    <t>SERVICE</t>
  </si>
  <si>
    <t>Service Care Limited</t>
  </si>
  <si>
    <t>PROGNOSIS SECURITIES PVT. LTD</t>
  </si>
  <si>
    <t>SLONE</t>
  </si>
  <si>
    <t>Slone Infosystems Limited</t>
  </si>
  <si>
    <t>RCSPL SHARE BROKING PRIVATE LIMITED</t>
  </si>
  <si>
    <t>RAJEEV SUBHASHCHAND MAHESHWARI</t>
  </si>
  <si>
    <t>SOHAM FINCARE INDIA LLP</t>
  </si>
  <si>
    <t>VINEETLAB</t>
  </si>
  <si>
    <t>Vineet Laboratories Ltd</t>
  </si>
  <si>
    <t>AMIT KUMAR JAIN HUF</t>
  </si>
  <si>
    <t>VPRPL</t>
  </si>
  <si>
    <t>Vishnu Prakash R Pungli L</t>
  </si>
  <si>
    <t>VT CAPITAL MARKET PVT LTD</t>
  </si>
  <si>
    <t>WANBURY</t>
  </si>
  <si>
    <t>Wanbury Limited</t>
  </si>
  <si>
    <t>SURBHI INVESTMENTS AND TRADING COMPANY PRIVATE LIMITED</t>
  </si>
  <si>
    <t>AJOONI-RE1</t>
  </si>
  <si>
    <t>Ajooni Biotech Limited</t>
  </si>
  <si>
    <t>CHACKO JACOB</t>
  </si>
  <si>
    <t>AKG</t>
  </si>
  <si>
    <t>AKG Exim Limited</t>
  </si>
  <si>
    <t>MSB E TRADE SECURITIES LIMITED</t>
  </si>
  <si>
    <t>Ganesha Ecosphere Limited</t>
  </si>
  <si>
    <t>ESSEL INDUSTRIES PVT LTD</t>
  </si>
  <si>
    <t>KAMOPAINTS</t>
  </si>
  <si>
    <t>Kamdhenu Ventures Limited</t>
  </si>
  <si>
    <t>PUNIT DUGAR</t>
  </si>
  <si>
    <t>KRYSTAL</t>
  </si>
  <si>
    <t>Krystal Integrated Ser L</t>
  </si>
  <si>
    <t>ANKIT MAHENDRABHAI PARLESHA</t>
  </si>
  <si>
    <t>ALBULA INVESTMENT FUND LTD</t>
  </si>
  <si>
    <t>MCON</t>
  </si>
  <si>
    <t>Mcon Rasayan India Ltd</t>
  </si>
  <si>
    <t>SAURABH TRIPATHI</t>
  </si>
  <si>
    <t>MAMTA JAIN</t>
  </si>
  <si>
    <t>SHUBHLAXMI</t>
  </si>
  <si>
    <t>Shubhlaxmi Jewel Art Ltd</t>
  </si>
  <si>
    <t>SOHAM NARENDRASINH CHAUHAN</t>
  </si>
  <si>
    <t>EVERMORE SHARE BROKING PRIVATE LIMITED</t>
  </si>
  <si>
    <t>TRIDHYA</t>
  </si>
  <si>
    <t>Tridhya Tech Limited</t>
  </si>
  <si>
    <t>CRAFT EMERGING MARKET FUND PCC- ELITE CAPITAL FUND</t>
  </si>
  <si>
    <t>VIJAY KUNDANMAL CHORARIA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</si>
</sst>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9CC0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4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2">
    <xf numFmtId="0" fontId="0" fillId="0" borderId="0"/>
    <xf numFmtId="0" fontId="3" fillId="0" borderId="22"/>
    <xf numFmtId="0" fontId="3" fillId="0" borderId="22"/>
    <xf numFmtId="0" fontId="40" fillId="0" borderId="30" applyNumberFormat="0" applyFill="0" applyAlignment="0" applyProtection="0"/>
    <xf numFmtId="0" fontId="41" fillId="0" borderId="31" applyNumberFormat="0" applyFill="0" applyAlignment="0" applyProtection="0"/>
    <xf numFmtId="0" fontId="42" fillId="0" borderId="32" applyNumberFormat="0" applyFill="0" applyAlignment="0" applyProtection="0"/>
    <xf numFmtId="0" fontId="46" fillId="12" borderId="33" applyNumberFormat="0" applyAlignment="0" applyProtection="0"/>
    <xf numFmtId="0" fontId="47" fillId="13" borderId="34" applyNumberFormat="0" applyAlignment="0" applyProtection="0"/>
    <xf numFmtId="0" fontId="48" fillId="13" borderId="33" applyNumberFormat="0" applyAlignment="0" applyProtection="0"/>
    <xf numFmtId="0" fontId="49" fillId="0" borderId="35" applyNumberFormat="0" applyFill="0" applyAlignment="0" applyProtection="0"/>
    <xf numFmtId="0" fontId="50" fillId="14" borderId="36" applyNumberFormat="0" applyAlignment="0" applyProtection="0"/>
    <xf numFmtId="0" fontId="53" fillId="0" borderId="38" applyNumberFormat="0" applyFill="0" applyAlignment="0" applyProtection="0"/>
    <xf numFmtId="0" fontId="2" fillId="0" borderId="22"/>
    <xf numFmtId="0" fontId="2" fillId="17" borderId="22" applyNumberFormat="0" applyBorder="0" applyAlignment="0" applyProtection="0"/>
    <xf numFmtId="0" fontId="2" fillId="21" borderId="22" applyNumberFormat="0" applyBorder="0" applyAlignment="0" applyProtection="0"/>
    <xf numFmtId="0" fontId="2" fillId="25" borderId="22" applyNumberFormat="0" applyBorder="0" applyAlignment="0" applyProtection="0"/>
    <xf numFmtId="0" fontId="2" fillId="29" borderId="22" applyNumberFormat="0" applyBorder="0" applyAlignment="0" applyProtection="0"/>
    <xf numFmtId="0" fontId="2" fillId="33" borderId="22" applyNumberFormat="0" applyBorder="0" applyAlignment="0" applyProtection="0"/>
    <xf numFmtId="0" fontId="2" fillId="37" borderId="22" applyNumberFormat="0" applyBorder="0" applyAlignment="0" applyProtection="0"/>
    <xf numFmtId="0" fontId="2" fillId="18" borderId="22" applyNumberFormat="0" applyBorder="0" applyAlignment="0" applyProtection="0"/>
    <xf numFmtId="0" fontId="2" fillId="22" borderId="22" applyNumberFormat="0" applyBorder="0" applyAlignment="0" applyProtection="0"/>
    <xf numFmtId="0" fontId="2" fillId="26" borderId="22" applyNumberFormat="0" applyBorder="0" applyAlignment="0" applyProtection="0"/>
    <xf numFmtId="0" fontId="2" fillId="30" borderId="22" applyNumberFormat="0" applyBorder="0" applyAlignment="0" applyProtection="0"/>
    <xf numFmtId="0" fontId="2" fillId="34" borderId="22" applyNumberFormat="0" applyBorder="0" applyAlignment="0" applyProtection="0"/>
    <xf numFmtId="0" fontId="2" fillId="38" borderId="22" applyNumberFormat="0" applyBorder="0" applyAlignment="0" applyProtection="0"/>
    <xf numFmtId="0" fontId="54" fillId="19" borderId="22" applyNumberFormat="0" applyBorder="0" applyAlignment="0" applyProtection="0"/>
    <xf numFmtId="0" fontId="54" fillId="23" borderId="22" applyNumberFormat="0" applyBorder="0" applyAlignment="0" applyProtection="0"/>
    <xf numFmtId="0" fontId="54" fillId="27" borderId="22" applyNumberFormat="0" applyBorder="0" applyAlignment="0" applyProtection="0"/>
    <xf numFmtId="0" fontId="54" fillId="31" borderId="22" applyNumberFormat="0" applyBorder="0" applyAlignment="0" applyProtection="0"/>
    <xf numFmtId="0" fontId="54" fillId="35" borderId="22" applyNumberFormat="0" applyBorder="0" applyAlignment="0" applyProtection="0"/>
    <xf numFmtId="0" fontId="54" fillId="39" borderId="22" applyNumberFormat="0" applyBorder="0" applyAlignment="0" applyProtection="0"/>
    <xf numFmtId="0" fontId="54" fillId="16" borderId="22" applyNumberFormat="0" applyBorder="0" applyAlignment="0" applyProtection="0"/>
    <xf numFmtId="0" fontId="54" fillId="20" borderId="22" applyNumberFormat="0" applyBorder="0" applyAlignment="0" applyProtection="0"/>
    <xf numFmtId="0" fontId="54" fillId="24" borderId="22" applyNumberFormat="0" applyBorder="0" applyAlignment="0" applyProtection="0"/>
    <xf numFmtId="0" fontId="54" fillId="28" borderId="22" applyNumberFormat="0" applyBorder="0" applyAlignment="0" applyProtection="0"/>
    <xf numFmtId="0" fontId="54" fillId="32" borderId="22" applyNumberFormat="0" applyBorder="0" applyAlignment="0" applyProtection="0"/>
    <xf numFmtId="0" fontId="54" fillId="36" borderId="22" applyNumberFormat="0" applyBorder="0" applyAlignment="0" applyProtection="0"/>
    <xf numFmtId="0" fontId="44" fillId="10" borderId="22" applyNumberFormat="0" applyBorder="0" applyAlignment="0" applyProtection="0"/>
    <xf numFmtId="0" fontId="52" fillId="0" borderId="22" applyNumberFormat="0" applyFill="0" applyBorder="0" applyAlignment="0" applyProtection="0"/>
    <xf numFmtId="0" fontId="43" fillId="9" borderId="22" applyNumberFormat="0" applyBorder="0" applyAlignment="0" applyProtection="0"/>
    <xf numFmtId="0" fontId="42" fillId="0" borderId="22" applyNumberFormat="0" applyFill="0" applyBorder="0" applyAlignment="0" applyProtection="0"/>
    <xf numFmtId="0" fontId="55" fillId="0" borderId="22" applyNumberFormat="0" applyFill="0" applyBorder="0" applyAlignment="0" applyProtection="0">
      <alignment vertical="top"/>
      <protection locked="0"/>
    </xf>
    <xf numFmtId="0" fontId="56" fillId="11" borderId="22" applyNumberFormat="0" applyBorder="0" applyAlignment="0" applyProtection="0"/>
    <xf numFmtId="0" fontId="3" fillId="0" borderId="22"/>
    <xf numFmtId="0" fontId="3" fillId="0" borderId="22"/>
    <xf numFmtId="0" fontId="2" fillId="15" borderId="37" applyNumberFormat="0" applyFont="0" applyAlignment="0" applyProtection="0"/>
    <xf numFmtId="9" fontId="2" fillId="0" borderId="22" applyFont="0" applyFill="0" applyBorder="0" applyAlignment="0" applyProtection="0"/>
    <xf numFmtId="0" fontId="57" fillId="0" borderId="22" applyNumberFormat="0" applyFill="0" applyBorder="0" applyAlignment="0" applyProtection="0"/>
    <xf numFmtId="0" fontId="51" fillId="0" borderId="22" applyNumberFormat="0" applyFill="0" applyBorder="0" applyAlignment="0" applyProtection="0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2" fillId="15" borderId="37" applyNumberFormat="0" applyFont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9" fillId="0" borderId="22" applyNumberFormat="0" applyFill="0" applyBorder="0" applyAlignment="0" applyProtection="0"/>
    <xf numFmtId="0" fontId="45" fillId="11" borderId="22" applyNumberFormat="0" applyBorder="0" applyAlignment="0" applyProtection="0"/>
    <xf numFmtId="0" fontId="2" fillId="19" borderId="22" applyNumberFormat="0" applyBorder="0" applyAlignment="0" applyProtection="0"/>
    <xf numFmtId="0" fontId="2" fillId="23" borderId="22" applyNumberFormat="0" applyBorder="0" applyAlignment="0" applyProtection="0"/>
    <xf numFmtId="0" fontId="2" fillId="27" borderId="22" applyNumberFormat="0" applyBorder="0" applyAlignment="0" applyProtection="0"/>
    <xf numFmtId="0" fontId="2" fillId="31" borderId="22" applyNumberFormat="0" applyBorder="0" applyAlignment="0" applyProtection="0"/>
    <xf numFmtId="0" fontId="2" fillId="35" borderId="22" applyNumberFormat="0" applyBorder="0" applyAlignment="0" applyProtection="0"/>
    <xf numFmtId="0" fontId="2" fillId="39" borderId="22" applyNumberFormat="0" applyBorder="0" applyAlignment="0" applyProtection="0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58" fillId="0" borderId="22"/>
  </cellStyleXfs>
  <cellXfs count="448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8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7" xfId="0" applyNumberFormat="1" applyFont="1" applyFill="1" applyBorder="1" applyAlignment="1">
      <alignment horizontal="center"/>
    </xf>
    <xf numFmtId="2" fontId="6" fillId="4" borderId="17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0" fontId="31" fillId="0" borderId="26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7" borderId="2" xfId="0" applyNumberFormat="1" applyFont="1" applyFill="1" applyBorder="1" applyAlignment="1">
      <alignment horizontal="center" vertical="center"/>
    </xf>
    <xf numFmtId="167" fontId="3" fillId="7" borderId="2" xfId="0" applyNumberFormat="1" applyFont="1" applyFill="1" applyBorder="1" applyAlignment="1">
      <alignment horizontal="center" vertical="center"/>
    </xf>
    <xf numFmtId="167" fontId="3" fillId="7" borderId="2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 vertical="center"/>
    </xf>
    <xf numFmtId="2" fontId="3" fillId="7" borderId="2" xfId="0" applyNumberFormat="1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 vertical="center" wrapText="1"/>
    </xf>
    <xf numFmtId="10" fontId="3" fillId="7" borderId="2" xfId="0" applyNumberFormat="1" applyFont="1" applyFill="1" applyBorder="1" applyAlignment="1">
      <alignment horizontal="center" vertical="center" wrapText="1"/>
    </xf>
    <xf numFmtId="167" fontId="3" fillId="7" borderId="2" xfId="0" applyNumberFormat="1" applyFont="1" applyFill="1" applyBorder="1" applyAlignment="1">
      <alignment horizontal="center" vertical="center" wrapText="1"/>
    </xf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left"/>
    </xf>
    <xf numFmtId="1" fontId="3" fillId="8" borderId="2" xfId="0" applyNumberFormat="1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10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9" fontId="3" fillId="8" borderId="2" xfId="0" applyNumberFormat="1" applyFont="1" applyFill="1" applyBorder="1" applyAlignment="1">
      <alignment horizontal="center"/>
    </xf>
    <xf numFmtId="168" fontId="3" fillId="8" borderId="2" xfId="0" applyNumberFormat="1" applyFont="1" applyFill="1" applyBorder="1" applyAlignment="1">
      <alignment horizontal="center" vertical="center" wrapText="1"/>
    </xf>
    <xf numFmtId="15" fontId="3" fillId="8" borderId="2" xfId="0" applyNumberFormat="1" applyFont="1" applyFill="1" applyBorder="1"/>
    <xf numFmtId="1" fontId="3" fillId="6" borderId="2" xfId="0" applyNumberFormat="1" applyFont="1" applyFill="1" applyBorder="1" applyAlignment="1">
      <alignment horizontal="center" vertical="center" wrapText="1"/>
    </xf>
    <xf numFmtId="167" fontId="3" fillId="6" borderId="2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/>
    <xf numFmtId="0" fontId="3" fillId="6" borderId="2" xfId="0" applyFont="1" applyFill="1" applyBorder="1" applyAlignment="1">
      <alignment horizontal="center"/>
    </xf>
    <xf numFmtId="2" fontId="3" fillId="6" borderId="2" xfId="0" applyNumberFormat="1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2" fontId="3" fillId="6" borderId="2" xfId="0" applyNumberFormat="1" applyFont="1" applyFill="1" applyBorder="1" applyAlignment="1">
      <alignment horizontal="center" vertical="center" wrapText="1"/>
    </xf>
    <xf numFmtId="9" fontId="3" fillId="6" borderId="2" xfId="0" applyNumberFormat="1" applyFont="1" applyFill="1" applyBorder="1" applyAlignment="1">
      <alignment horizontal="center"/>
    </xf>
    <xf numFmtId="1" fontId="3" fillId="7" borderId="3" xfId="0" applyNumberFormat="1" applyFont="1" applyFill="1" applyBorder="1" applyAlignment="1">
      <alignment horizontal="center" vertical="center"/>
    </xf>
    <xf numFmtId="167" fontId="3" fillId="7" borderId="3" xfId="0" applyNumberFormat="1" applyFont="1" applyFill="1" applyBorder="1" applyAlignment="1">
      <alignment horizontal="center" vertical="center"/>
    </xf>
    <xf numFmtId="167" fontId="3" fillId="7" borderId="3" xfId="0" applyNumberFormat="1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2" fontId="3" fillId="7" borderId="3" xfId="0" applyNumberFormat="1" applyFont="1" applyFill="1" applyBorder="1" applyAlignment="1">
      <alignment horizontal="center" vertical="center"/>
    </xf>
    <xf numFmtId="2" fontId="3" fillId="7" borderId="3" xfId="0" applyNumberFormat="1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10" fontId="3" fillId="7" borderId="3" xfId="0" applyNumberFormat="1" applyFont="1" applyFill="1" applyBorder="1" applyAlignment="1">
      <alignment horizontal="center" vertical="center" wrapText="1"/>
    </xf>
    <xf numFmtId="167" fontId="3" fillId="7" borderId="3" xfId="0" applyNumberFormat="1" applyFont="1" applyFill="1" applyBorder="1" applyAlignment="1">
      <alignment horizontal="center" vertical="center" wrapText="1"/>
    </xf>
    <xf numFmtId="1" fontId="3" fillId="8" borderId="2" xfId="0" applyNumberFormat="1" applyFont="1" applyFill="1" applyBorder="1" applyAlignment="1">
      <alignment horizontal="center" vertical="center"/>
    </xf>
    <xf numFmtId="167" fontId="3" fillId="8" borderId="2" xfId="0" applyNumberFormat="1" applyFont="1" applyFill="1" applyBorder="1" applyAlignment="1">
      <alignment horizontal="center" vertical="center"/>
    </xf>
    <xf numFmtId="2" fontId="3" fillId="8" borderId="2" xfId="0" applyNumberFormat="1" applyFont="1" applyFill="1" applyBorder="1" applyAlignment="1">
      <alignment horizontal="center" vertical="center"/>
    </xf>
    <xf numFmtId="2" fontId="3" fillId="7" borderId="3" xfId="0" applyNumberFormat="1" applyFont="1" applyFill="1" applyBorder="1" applyAlignment="1">
      <alignment horizontal="center" vertical="center" wrapText="1"/>
    </xf>
    <xf numFmtId="1" fontId="3" fillId="8" borderId="3" xfId="0" applyNumberFormat="1" applyFont="1" applyFill="1" applyBorder="1" applyAlignment="1">
      <alignment horizontal="center" vertical="center"/>
    </xf>
    <xf numFmtId="167" fontId="3" fillId="8" borderId="3" xfId="0" applyNumberFormat="1" applyFont="1" applyFill="1" applyBorder="1" applyAlignment="1">
      <alignment horizontal="center" vertical="center"/>
    </xf>
    <xf numFmtId="0" fontId="3" fillId="8" borderId="3" xfId="0" applyFont="1" applyFill="1" applyBorder="1"/>
    <xf numFmtId="0" fontId="3" fillId="8" borderId="3" xfId="0" applyFont="1" applyFill="1" applyBorder="1" applyAlignment="1">
      <alignment horizontal="center"/>
    </xf>
    <xf numFmtId="2" fontId="3" fillId="8" borderId="3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2" fontId="3" fillId="2" borderId="28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6" fillId="0" borderId="29" xfId="0" applyFont="1" applyBorder="1" applyAlignment="1">
      <alignment horizontal="center" vertical="center"/>
    </xf>
    <xf numFmtId="165" fontId="36" fillId="0" borderId="29" xfId="0" applyNumberFormat="1" applyFont="1" applyBorder="1" applyAlignment="1">
      <alignment horizontal="center" vertical="center"/>
    </xf>
    <xf numFmtId="0" fontId="37" fillId="0" borderId="29" xfId="0" applyFont="1" applyBorder="1" applyAlignment="1">
      <alignment horizontal="center" vertical="center"/>
    </xf>
    <xf numFmtId="2" fontId="37" fillId="0" borderId="29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5" fontId="3" fillId="0" borderId="29" xfId="0" applyNumberFormat="1" applyFont="1" applyBorder="1" applyAlignment="1">
      <alignment horizontal="center" vertical="center"/>
    </xf>
    <xf numFmtId="43" fontId="36" fillId="0" borderId="29" xfId="0" applyNumberFormat="1" applyFont="1" applyBorder="1" applyAlignment="1">
      <alignment horizontal="center" vertical="top"/>
    </xf>
    <xf numFmtId="10" fontId="37" fillId="0" borderId="29" xfId="0" applyNumberFormat="1" applyFont="1" applyBorder="1" applyAlignment="1">
      <alignment horizontal="center" vertical="center" wrapText="1"/>
    </xf>
    <xf numFmtId="16" fontId="37" fillId="0" borderId="29" xfId="0" applyNumberFormat="1" applyFont="1" applyBorder="1" applyAlignment="1">
      <alignment horizontal="center" vertical="center"/>
    </xf>
    <xf numFmtId="0" fontId="36" fillId="0" borderId="29" xfId="0" applyFont="1" applyBorder="1" applyAlignment="1">
      <alignment horizontal="left"/>
    </xf>
    <xf numFmtId="0" fontId="6" fillId="4" borderId="23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/>
    </xf>
    <xf numFmtId="0" fontId="3" fillId="2" borderId="22" xfId="0" applyFont="1" applyFill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29" xfId="1" applyFont="1" applyBorder="1"/>
    <xf numFmtId="2" fontId="6" fillId="0" borderId="29" xfId="1" applyNumberFormat="1" applyFont="1" applyBorder="1" applyAlignment="1">
      <alignment horizontal="right"/>
    </xf>
    <xf numFmtId="2" fontId="6" fillId="0" borderId="29" xfId="1" applyNumberFormat="1" applyFont="1" applyBorder="1"/>
    <xf numFmtId="10" fontId="6" fillId="0" borderId="29" xfId="46" applyNumberFormat="1" applyFont="1" applyBorder="1"/>
    <xf numFmtId="0" fontId="6" fillId="4" borderId="7" xfId="0" applyFont="1" applyFill="1" applyBorder="1" applyAlignment="1">
      <alignment horizontal="center"/>
    </xf>
    <xf numFmtId="0" fontId="3" fillId="0" borderId="22" xfId="0" applyFont="1" applyBorder="1"/>
    <xf numFmtId="15" fontId="3" fillId="0" borderId="22" xfId="0" applyNumberFormat="1" applyFont="1" applyBorder="1"/>
    <xf numFmtId="2" fontId="3" fillId="0" borderId="22" xfId="0" applyNumberFormat="1" applyFont="1" applyBorder="1"/>
    <xf numFmtId="2" fontId="3" fillId="0" borderId="22" xfId="0" applyNumberFormat="1" applyFont="1" applyBorder="1" applyAlignment="1">
      <alignment horizontal="right"/>
    </xf>
    <xf numFmtId="0" fontId="14" fillId="0" borderId="22" xfId="0" applyFont="1" applyBorder="1"/>
    <xf numFmtId="10" fontId="14" fillId="2" borderId="22" xfId="0" applyNumberFormat="1" applyFont="1" applyFill="1" applyBorder="1" applyAlignment="1">
      <alignment horizontal="center"/>
    </xf>
    <xf numFmtId="0" fontId="3" fillId="0" borderId="29" xfId="0" applyFont="1" applyBorder="1"/>
    <xf numFmtId="0" fontId="15" fillId="0" borderId="29" xfId="0" applyFont="1" applyBorder="1"/>
    <xf numFmtId="2" fontId="3" fillId="0" borderId="29" xfId="0" applyNumberFormat="1" applyFont="1" applyBorder="1"/>
    <xf numFmtId="15" fontId="53" fillId="0" borderId="29" xfId="12" applyNumberFormat="1" applyFont="1" applyBorder="1"/>
    <xf numFmtId="2" fontId="3" fillId="0" borderId="29" xfId="1" applyNumberFormat="1" applyBorder="1"/>
    <xf numFmtId="15" fontId="1" fillId="0" borderId="29" xfId="12" applyNumberFormat="1" applyFont="1" applyBorder="1"/>
    <xf numFmtId="2" fontId="3" fillId="0" borderId="29" xfId="1" applyNumberFormat="1" applyBorder="1" applyAlignment="1">
      <alignment horizontal="right"/>
    </xf>
    <xf numFmtId="0" fontId="3" fillId="0" borderId="29" xfId="1" applyBorder="1"/>
    <xf numFmtId="10" fontId="3" fillId="0" borderId="29" xfId="46" applyNumberFormat="1" applyFont="1" applyBorder="1"/>
    <xf numFmtId="0" fontId="1" fillId="0" borderId="29" xfId="12" applyFont="1" applyBorder="1" applyAlignment="1">
      <alignment horizontal="left"/>
    </xf>
    <xf numFmtId="49" fontId="1" fillId="0" borderId="29" xfId="12" applyNumberFormat="1" applyFont="1" applyBorder="1"/>
    <xf numFmtId="0" fontId="1" fillId="0" borderId="29" xfId="12" applyFont="1" applyBorder="1"/>
    <xf numFmtId="0" fontId="3" fillId="0" borderId="29" xfId="0" applyFont="1" applyBorder="1" applyAlignment="1">
      <alignment horizontal="left"/>
    </xf>
    <xf numFmtId="16" fontId="36" fillId="0" borderId="22" xfId="0" applyNumberFormat="1" applyFont="1" applyBorder="1" applyAlignment="1">
      <alignment horizontal="center" vertical="center"/>
    </xf>
    <xf numFmtId="0" fontId="36" fillId="0" borderId="29" xfId="0" applyFont="1" applyBorder="1"/>
    <xf numFmtId="16" fontId="36" fillId="0" borderId="2" xfId="0" applyNumberFormat="1" applyFont="1" applyBorder="1" applyAlignment="1">
      <alignment horizontal="center" vertical="center"/>
    </xf>
    <xf numFmtId="0" fontId="6" fillId="4" borderId="22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16" fontId="36" fillId="0" borderId="29" xfId="0" applyNumberFormat="1" applyFont="1" applyBorder="1" applyAlignment="1">
      <alignment horizontal="center" vertical="center"/>
    </xf>
    <xf numFmtId="1" fontId="3" fillId="7" borderId="7" xfId="0" applyNumberFormat="1" applyFont="1" applyFill="1" applyBorder="1" applyAlignment="1">
      <alignment horizontal="center" vertical="center"/>
    </xf>
    <xf numFmtId="167" fontId="3" fillId="7" borderId="7" xfId="0" applyNumberFormat="1" applyFont="1" applyFill="1" applyBorder="1" applyAlignment="1">
      <alignment horizontal="center" vertical="center"/>
    </xf>
    <xf numFmtId="167" fontId="3" fillId="7" borderId="7" xfId="0" applyNumberFormat="1" applyFont="1" applyFill="1" applyBorder="1" applyAlignment="1">
      <alignment horizontal="left"/>
    </xf>
    <xf numFmtId="0" fontId="3" fillId="7" borderId="7" xfId="0" applyFont="1" applyFill="1" applyBorder="1" applyAlignment="1">
      <alignment horizontal="center"/>
    </xf>
    <xf numFmtId="2" fontId="3" fillId="7" borderId="7" xfId="0" applyNumberFormat="1" applyFont="1" applyFill="1" applyBorder="1" applyAlignment="1">
      <alignment horizontal="center"/>
    </xf>
    <xf numFmtId="0" fontId="3" fillId="7" borderId="18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left" vertical="center" wrapText="1"/>
    </xf>
    <xf numFmtId="0" fontId="36" fillId="40" borderId="29" xfId="0" applyFont="1" applyFill="1" applyBorder="1" applyAlignment="1">
      <alignment horizontal="center" vertical="center"/>
    </xf>
    <xf numFmtId="16" fontId="36" fillId="40" borderId="29" xfId="0" applyNumberFormat="1" applyFont="1" applyFill="1" applyBorder="1" applyAlignment="1">
      <alignment horizontal="center" vertical="center"/>
    </xf>
    <xf numFmtId="0" fontId="36" fillId="40" borderId="29" xfId="0" applyFont="1" applyFill="1" applyBorder="1"/>
    <xf numFmtId="0" fontId="37" fillId="40" borderId="29" xfId="0" applyFont="1" applyFill="1" applyBorder="1" applyAlignment="1">
      <alignment horizontal="center" vertical="center"/>
    </xf>
    <xf numFmtId="16" fontId="36" fillId="40" borderId="22" xfId="0" applyNumberFormat="1" applyFont="1" applyFill="1" applyBorder="1" applyAlignment="1">
      <alignment horizontal="center" vertical="center"/>
    </xf>
    <xf numFmtId="0" fontId="36" fillId="40" borderId="0" xfId="0" applyFont="1" applyFill="1"/>
    <xf numFmtId="0" fontId="36" fillId="40" borderId="0" xfId="0" applyFont="1" applyFill="1" applyAlignment="1">
      <alignment horizontal="center" vertical="center"/>
    </xf>
    <xf numFmtId="165" fontId="36" fillId="40" borderId="0" xfId="0" applyNumberFormat="1" applyFont="1" applyFill="1" applyAlignment="1">
      <alignment horizontal="center" vertical="center"/>
    </xf>
    <xf numFmtId="0" fontId="0" fillId="40" borderId="0" xfId="0" applyFill="1"/>
    <xf numFmtId="166" fontId="36" fillId="40" borderId="29" xfId="0" applyNumberFormat="1" applyFont="1" applyFill="1" applyBorder="1" applyAlignment="1">
      <alignment horizontal="center" vertical="center"/>
    </xf>
    <xf numFmtId="2" fontId="36" fillId="40" borderId="29" xfId="0" applyNumberFormat="1" applyFont="1" applyFill="1" applyBorder="1" applyAlignment="1">
      <alignment horizontal="center" vertical="center"/>
    </xf>
    <xf numFmtId="165" fontId="36" fillId="0" borderId="22" xfId="0" applyNumberFormat="1" applyFont="1" applyBorder="1" applyAlignment="1">
      <alignment horizontal="center" vertical="center"/>
    </xf>
    <xf numFmtId="2" fontId="36" fillId="0" borderId="29" xfId="0" applyNumberFormat="1" applyFont="1" applyBorder="1" applyAlignment="1">
      <alignment horizontal="center" vertical="center"/>
    </xf>
    <xf numFmtId="10" fontId="36" fillId="0" borderId="29" xfId="0" applyNumberFormat="1" applyFont="1" applyBorder="1" applyAlignment="1">
      <alignment horizontal="center" vertical="center" wrapText="1"/>
    </xf>
    <xf numFmtId="166" fontId="36" fillId="0" borderId="40" xfId="0" applyNumberFormat="1" applyFont="1" applyBorder="1" applyAlignment="1">
      <alignment horizontal="center" vertical="center"/>
    </xf>
    <xf numFmtId="0" fontId="37" fillId="41" borderId="29" xfId="0" applyFont="1" applyFill="1" applyBorder="1" applyAlignment="1">
      <alignment horizontal="center" vertical="center"/>
    </xf>
    <xf numFmtId="0" fontId="36" fillId="41" borderId="29" xfId="0" applyFont="1" applyFill="1" applyBorder="1" applyAlignment="1">
      <alignment horizontal="center" vertical="center"/>
    </xf>
    <xf numFmtId="2" fontId="37" fillId="41" borderId="29" xfId="0" applyNumberFormat="1" applyFont="1" applyFill="1" applyBorder="1" applyAlignment="1">
      <alignment horizontal="center" vertical="center"/>
    </xf>
    <xf numFmtId="166" fontId="36" fillId="41" borderId="29" xfId="0" applyNumberFormat="1" applyFont="1" applyFill="1" applyBorder="1" applyAlignment="1">
      <alignment horizontal="center" vertical="center"/>
    </xf>
    <xf numFmtId="16" fontId="36" fillId="42" borderId="29" xfId="0" applyNumberFormat="1" applyFont="1" applyFill="1" applyBorder="1" applyAlignment="1">
      <alignment horizontal="center" vertical="center"/>
    </xf>
    <xf numFmtId="0" fontId="36" fillId="42" borderId="29" xfId="0" applyFont="1" applyFill="1" applyBorder="1"/>
    <xf numFmtId="0" fontId="36" fillId="42" borderId="29" xfId="0" applyFont="1" applyFill="1" applyBorder="1" applyAlignment="1">
      <alignment horizontal="center" vertical="center"/>
    </xf>
    <xf numFmtId="0" fontId="37" fillId="42" borderId="29" xfId="0" applyFont="1" applyFill="1" applyBorder="1" applyAlignment="1">
      <alignment horizontal="center" vertical="center"/>
    </xf>
    <xf numFmtId="167" fontId="3" fillId="44" borderId="2" xfId="0" applyNumberFormat="1" applyFont="1" applyFill="1" applyBorder="1" applyAlignment="1">
      <alignment horizontal="center" vertical="center"/>
    </xf>
    <xf numFmtId="0" fontId="15" fillId="43" borderId="2" xfId="0" applyFont="1" applyFill="1" applyBorder="1"/>
    <xf numFmtId="0" fontId="15" fillId="43" borderId="2" xfId="0" applyFont="1" applyFill="1" applyBorder="1" applyAlignment="1">
      <alignment horizontal="center"/>
    </xf>
    <xf numFmtId="0" fontId="3" fillId="43" borderId="2" xfId="0" applyFont="1" applyFill="1" applyBorder="1" applyAlignment="1">
      <alignment horizontal="center"/>
    </xf>
    <xf numFmtId="0" fontId="3" fillId="45" borderId="4" xfId="0" applyFont="1" applyFill="1" applyBorder="1" applyAlignment="1">
      <alignment horizontal="center"/>
    </xf>
    <xf numFmtId="2" fontId="3" fillId="45" borderId="2" xfId="0" applyNumberFormat="1" applyFont="1" applyFill="1" applyBorder="1" applyAlignment="1">
      <alignment horizontal="center" vertical="center" wrapText="1"/>
    </xf>
    <xf numFmtId="10" fontId="3" fillId="45" borderId="2" xfId="0" applyNumberFormat="1" applyFont="1" applyFill="1" applyBorder="1" applyAlignment="1">
      <alignment horizontal="center" vertical="center" wrapText="1"/>
    </xf>
    <xf numFmtId="0" fontId="3" fillId="45" borderId="2" xfId="0" applyFont="1" applyFill="1" applyBorder="1" applyAlignment="1">
      <alignment horizontal="center"/>
    </xf>
    <xf numFmtId="167" fontId="3" fillId="45" borderId="2" xfId="0" applyNumberFormat="1" applyFont="1" applyFill="1" applyBorder="1" applyAlignment="1">
      <alignment horizontal="center" vertical="center" wrapText="1"/>
    </xf>
    <xf numFmtId="0" fontId="0" fillId="43" borderId="0" xfId="0" applyFill="1" applyAlignment="1">
      <alignment horizontal="center" vertical="center"/>
    </xf>
    <xf numFmtId="0" fontId="37" fillId="41" borderId="39" xfId="0" applyFont="1" applyFill="1" applyBorder="1" applyAlignment="1">
      <alignment horizontal="center" vertical="center"/>
    </xf>
    <xf numFmtId="0" fontId="36" fillId="42" borderId="41" xfId="0" applyFont="1" applyFill="1" applyBorder="1" applyAlignment="1">
      <alignment horizontal="center" vertical="center"/>
    </xf>
    <xf numFmtId="16" fontId="36" fillId="42" borderId="41" xfId="0" applyNumberFormat="1" applyFont="1" applyFill="1" applyBorder="1" applyAlignment="1">
      <alignment horizontal="center" vertical="center"/>
    </xf>
    <xf numFmtId="16" fontId="36" fillId="42" borderId="40" xfId="0" applyNumberFormat="1" applyFont="1" applyFill="1" applyBorder="1" applyAlignment="1">
      <alignment horizontal="center" vertical="center"/>
    </xf>
    <xf numFmtId="0" fontId="36" fillId="42" borderId="40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left" vertical="center" wrapText="1"/>
    </xf>
    <xf numFmtId="0" fontId="37" fillId="46" borderId="29" xfId="0" applyFont="1" applyFill="1" applyBorder="1" applyAlignment="1">
      <alignment horizontal="center" vertical="center"/>
    </xf>
    <xf numFmtId="0" fontId="36" fillId="46" borderId="29" xfId="0" applyFont="1" applyFill="1" applyBorder="1" applyAlignment="1">
      <alignment horizontal="center" vertical="center"/>
    </xf>
    <xf numFmtId="2" fontId="37" fillId="46" borderId="29" xfId="0" applyNumberFormat="1" applyFont="1" applyFill="1" applyBorder="1" applyAlignment="1">
      <alignment horizontal="center" vertical="center"/>
    </xf>
    <xf numFmtId="166" fontId="36" fillId="46" borderId="29" xfId="0" applyNumberFormat="1" applyFont="1" applyFill="1" applyBorder="1" applyAlignment="1">
      <alignment horizontal="center" vertical="center"/>
    </xf>
    <xf numFmtId="16" fontId="36" fillId="47" borderId="29" xfId="0" applyNumberFormat="1" applyFont="1" applyFill="1" applyBorder="1" applyAlignment="1">
      <alignment horizontal="center" vertical="center"/>
    </xf>
    <xf numFmtId="0" fontId="36" fillId="47" borderId="40" xfId="0" applyFont="1" applyFill="1" applyBorder="1" applyAlignment="1">
      <alignment horizontal="center" vertical="center"/>
    </xf>
    <xf numFmtId="16" fontId="36" fillId="47" borderId="40" xfId="0" applyNumberFormat="1" applyFont="1" applyFill="1" applyBorder="1" applyAlignment="1">
      <alignment horizontal="center" vertical="center"/>
    </xf>
    <xf numFmtId="0" fontId="36" fillId="47" borderId="29" xfId="0" applyFont="1" applyFill="1" applyBorder="1"/>
    <xf numFmtId="0" fontId="36" fillId="47" borderId="29" xfId="0" applyFont="1" applyFill="1" applyBorder="1" applyAlignment="1">
      <alignment horizontal="center" vertical="center"/>
    </xf>
    <xf numFmtId="0" fontId="37" fillId="47" borderId="29" xfId="0" applyFont="1" applyFill="1" applyBorder="1" applyAlignment="1">
      <alignment horizontal="center" vertical="center"/>
    </xf>
    <xf numFmtId="0" fontId="37" fillId="46" borderId="25" xfId="0" applyFont="1" applyFill="1" applyBorder="1" applyAlignment="1">
      <alignment horizontal="center" vertical="center"/>
    </xf>
    <xf numFmtId="0" fontId="36" fillId="46" borderId="2" xfId="0" applyFont="1" applyFill="1" applyBorder="1" applyAlignment="1">
      <alignment horizontal="center" vertical="center"/>
    </xf>
    <xf numFmtId="2" fontId="37" fillId="46" borderId="2" xfId="0" applyNumberFormat="1" applyFont="1" applyFill="1" applyBorder="1" applyAlignment="1">
      <alignment horizontal="center" vertical="center"/>
    </xf>
    <xf numFmtId="166" fontId="36" fillId="46" borderId="2" xfId="0" applyNumberFormat="1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16" fontId="36" fillId="47" borderId="2" xfId="0" applyNumberFormat="1" applyFont="1" applyFill="1" applyBorder="1" applyAlignment="1">
      <alignment horizontal="center" vertical="center"/>
    </xf>
    <xf numFmtId="0" fontId="37" fillId="41" borderId="25" xfId="0" applyFont="1" applyFill="1" applyBorder="1" applyAlignment="1">
      <alignment horizontal="center" vertical="center"/>
    </xf>
    <xf numFmtId="0" fontId="36" fillId="41" borderId="2" xfId="0" applyFont="1" applyFill="1" applyBorder="1" applyAlignment="1">
      <alignment horizontal="center" vertical="center"/>
    </xf>
    <xf numFmtId="2" fontId="37" fillId="41" borderId="2" xfId="0" applyNumberFormat="1" applyFont="1" applyFill="1" applyBorder="1" applyAlignment="1">
      <alignment horizontal="center" vertical="center"/>
    </xf>
    <xf numFmtId="166" fontId="36" fillId="41" borderId="2" xfId="0" applyNumberFormat="1" applyFont="1" applyFill="1" applyBorder="1" applyAlignment="1">
      <alignment horizontal="center" vertical="center"/>
    </xf>
    <xf numFmtId="0" fontId="37" fillId="41" borderId="2" xfId="0" applyFont="1" applyFill="1" applyBorder="1" applyAlignment="1">
      <alignment horizontal="center" vertical="center"/>
    </xf>
    <xf numFmtId="16" fontId="36" fillId="42" borderId="2" xfId="0" applyNumberFormat="1" applyFont="1" applyFill="1" applyBorder="1" applyAlignment="1">
      <alignment horizontal="center" vertical="center"/>
    </xf>
    <xf numFmtId="0" fontId="36" fillId="46" borderId="29" xfId="0" applyFont="1" applyFill="1" applyBorder="1" applyAlignment="1">
      <alignment horizontal="center" vertical="center" wrapText="1"/>
    </xf>
    <xf numFmtId="2" fontId="36" fillId="41" borderId="29" xfId="0" applyNumberFormat="1" applyFont="1" applyFill="1" applyBorder="1" applyAlignment="1">
      <alignment horizontal="center" vertical="center"/>
    </xf>
    <xf numFmtId="10" fontId="36" fillId="41" borderId="29" xfId="0" applyNumberFormat="1" applyFont="1" applyFill="1" applyBorder="1" applyAlignment="1">
      <alignment horizontal="center" vertical="center" wrapText="1"/>
    </xf>
    <xf numFmtId="16" fontId="36" fillId="41" borderId="29" xfId="0" applyNumberFormat="1" applyFont="1" applyFill="1" applyBorder="1" applyAlignment="1">
      <alignment horizontal="center" vertical="center"/>
    </xf>
    <xf numFmtId="2" fontId="37" fillId="42" borderId="29" xfId="0" applyNumberFormat="1" applyFont="1" applyFill="1" applyBorder="1" applyAlignment="1">
      <alignment horizontal="center" vertical="center"/>
    </xf>
    <xf numFmtId="0" fontId="3" fillId="42" borderId="29" xfId="0" applyFont="1" applyFill="1" applyBorder="1" applyAlignment="1">
      <alignment horizontal="center" vertical="center"/>
    </xf>
    <xf numFmtId="165" fontId="36" fillId="42" borderId="29" xfId="0" applyNumberFormat="1" applyFont="1" applyFill="1" applyBorder="1" applyAlignment="1">
      <alignment horizontal="center" vertical="center"/>
    </xf>
    <xf numFmtId="15" fontId="3" fillId="42" borderId="29" xfId="0" applyNumberFormat="1" applyFont="1" applyFill="1" applyBorder="1" applyAlignment="1">
      <alignment horizontal="center" vertical="center"/>
    </xf>
    <xf numFmtId="0" fontId="36" fillId="42" borderId="29" xfId="0" applyFont="1" applyFill="1" applyBorder="1" applyAlignment="1">
      <alignment horizontal="left"/>
    </xf>
    <xf numFmtId="43" fontId="36" fillId="42" borderId="29" xfId="0" applyNumberFormat="1" applyFont="1" applyFill="1" applyBorder="1" applyAlignment="1">
      <alignment horizontal="center" vertical="top"/>
    </xf>
    <xf numFmtId="0" fontId="36" fillId="43" borderId="29" xfId="0" applyFont="1" applyFill="1" applyBorder="1" applyAlignment="1">
      <alignment horizontal="center" vertical="center"/>
    </xf>
    <xf numFmtId="16" fontId="36" fillId="43" borderId="29" xfId="0" applyNumberFormat="1" applyFont="1" applyFill="1" applyBorder="1" applyAlignment="1">
      <alignment horizontal="center" vertical="center"/>
    </xf>
    <xf numFmtId="0" fontId="36" fillId="43" borderId="29" xfId="0" applyFont="1" applyFill="1" applyBorder="1"/>
    <xf numFmtId="0" fontId="37" fillId="43" borderId="29" xfId="0" applyFont="1" applyFill="1" applyBorder="1" applyAlignment="1">
      <alignment horizontal="center" vertical="center"/>
    </xf>
    <xf numFmtId="0" fontId="37" fillId="48" borderId="25" xfId="0" applyFont="1" applyFill="1" applyBorder="1" applyAlignment="1">
      <alignment horizontal="center" vertical="center"/>
    </xf>
    <xf numFmtId="0" fontId="36" fillId="48" borderId="2" xfId="0" applyFont="1" applyFill="1" applyBorder="1" applyAlignment="1">
      <alignment horizontal="center" vertical="center"/>
    </xf>
    <xf numFmtId="2" fontId="37" fillId="48" borderId="2" xfId="0" applyNumberFormat="1" applyFont="1" applyFill="1" applyBorder="1" applyAlignment="1">
      <alignment horizontal="center" vertical="center"/>
    </xf>
    <xf numFmtId="166" fontId="36" fillId="48" borderId="2" xfId="0" applyNumberFormat="1" applyFont="1" applyFill="1" applyBorder="1" applyAlignment="1">
      <alignment horizontal="center" vertical="center"/>
    </xf>
    <xf numFmtId="0" fontId="37" fillId="48" borderId="2" xfId="0" applyFont="1" applyFill="1" applyBorder="1" applyAlignment="1">
      <alignment horizontal="center" vertical="center"/>
    </xf>
    <xf numFmtId="16" fontId="36" fillId="43" borderId="2" xfId="0" applyNumberFormat="1" applyFont="1" applyFill="1" applyBorder="1" applyAlignment="1">
      <alignment horizontal="center" vertical="center"/>
    </xf>
    <xf numFmtId="0" fontId="3" fillId="47" borderId="29" xfId="0" applyFont="1" applyFill="1" applyBorder="1" applyAlignment="1">
      <alignment horizontal="center" vertical="center"/>
    </xf>
    <xf numFmtId="165" fontId="36" fillId="47" borderId="29" xfId="0" applyNumberFormat="1" applyFont="1" applyFill="1" applyBorder="1" applyAlignment="1">
      <alignment horizontal="center" vertical="center"/>
    </xf>
    <xf numFmtId="15" fontId="3" fillId="47" borderId="29" xfId="0" applyNumberFormat="1" applyFont="1" applyFill="1" applyBorder="1" applyAlignment="1">
      <alignment horizontal="center" vertical="center"/>
    </xf>
    <xf numFmtId="0" fontId="36" fillId="47" borderId="29" xfId="0" applyFont="1" applyFill="1" applyBorder="1" applyAlignment="1">
      <alignment horizontal="left"/>
    </xf>
    <xf numFmtId="43" fontId="36" fillId="47" borderId="29" xfId="0" applyNumberFormat="1" applyFont="1" applyFill="1" applyBorder="1" applyAlignment="1">
      <alignment horizontal="center" vertical="top"/>
    </xf>
    <xf numFmtId="2" fontId="36" fillId="46" borderId="29" xfId="0" applyNumberFormat="1" applyFont="1" applyFill="1" applyBorder="1" applyAlignment="1">
      <alignment horizontal="center" vertical="center"/>
    </xf>
    <xf numFmtId="10" fontId="36" fillId="46" borderId="29" xfId="0" applyNumberFormat="1" applyFont="1" applyFill="1" applyBorder="1" applyAlignment="1">
      <alignment horizontal="center" vertical="center" wrapText="1"/>
    </xf>
    <xf numFmtId="16" fontId="36" fillId="46" borderId="29" xfId="0" applyNumberFormat="1" applyFont="1" applyFill="1" applyBorder="1" applyAlignment="1">
      <alignment horizontal="center" vertical="center"/>
    </xf>
    <xf numFmtId="2" fontId="37" fillId="47" borderId="29" xfId="0" applyNumberFormat="1" applyFont="1" applyFill="1" applyBorder="1" applyAlignment="1">
      <alignment horizontal="center" vertical="center"/>
    </xf>
    <xf numFmtId="0" fontId="36" fillId="48" borderId="29" xfId="0" applyFont="1" applyFill="1" applyBorder="1" applyAlignment="1">
      <alignment horizontal="center" vertical="center"/>
    </xf>
    <xf numFmtId="2" fontId="37" fillId="48" borderId="29" xfId="0" applyNumberFormat="1" applyFont="1" applyFill="1" applyBorder="1" applyAlignment="1">
      <alignment horizontal="center" vertical="center"/>
    </xf>
    <xf numFmtId="0" fontId="36" fillId="43" borderId="39" xfId="0" applyFont="1" applyFill="1" applyBorder="1" applyAlignment="1">
      <alignment horizontal="center" vertical="center"/>
    </xf>
    <xf numFmtId="0" fontId="36" fillId="43" borderId="40" xfId="0" applyFont="1" applyFill="1" applyBorder="1" applyAlignment="1">
      <alignment horizontal="center" vertical="center"/>
    </xf>
    <xf numFmtId="16" fontId="36" fillId="43" borderId="39" xfId="0" applyNumberFormat="1" applyFont="1" applyFill="1" applyBorder="1" applyAlignment="1">
      <alignment horizontal="center" vertical="center"/>
    </xf>
    <xf numFmtId="16" fontId="36" fillId="43" borderId="40" xfId="0" applyNumberFormat="1" applyFont="1" applyFill="1" applyBorder="1" applyAlignment="1">
      <alignment horizontal="center" vertical="center"/>
    </xf>
    <xf numFmtId="0" fontId="36" fillId="0" borderId="39" xfId="0" applyFont="1" applyBorder="1"/>
    <xf numFmtId="0" fontId="3" fillId="0" borderId="22" xfId="0" applyFont="1" applyBorder="1" applyAlignment="1">
      <alignment horizontal="center"/>
    </xf>
    <xf numFmtId="0" fontId="36" fillId="0" borderId="22" xfId="0" applyFont="1" applyBorder="1" applyAlignment="1">
      <alignment horizontal="center" vertical="center"/>
    </xf>
    <xf numFmtId="0" fontId="0" fillId="0" borderId="22" xfId="0" applyBorder="1"/>
    <xf numFmtId="0" fontId="36" fillId="0" borderId="22" xfId="0" applyFont="1" applyBorder="1"/>
    <xf numFmtId="0" fontId="37" fillId="0" borderId="22" xfId="0" applyFont="1" applyBorder="1" applyAlignment="1">
      <alignment horizontal="center" vertical="center"/>
    </xf>
    <xf numFmtId="2" fontId="37" fillId="0" borderId="22" xfId="0" applyNumberFormat="1" applyFont="1" applyBorder="1" applyAlignment="1">
      <alignment horizontal="center" vertical="center"/>
    </xf>
    <xf numFmtId="166" fontId="36" fillId="0" borderId="22" xfId="0" applyNumberFormat="1" applyFont="1" applyBorder="1" applyAlignment="1">
      <alignment horizontal="center" vertical="center"/>
    </xf>
    <xf numFmtId="166" fontId="36" fillId="0" borderId="29" xfId="0" applyNumberFormat="1" applyFont="1" applyBorder="1" applyAlignment="1">
      <alignment horizontal="center" vertical="center"/>
    </xf>
    <xf numFmtId="0" fontId="37" fillId="41" borderId="28" xfId="0" applyFont="1" applyFill="1" applyBorder="1" applyAlignment="1">
      <alignment horizontal="center" vertical="center"/>
    </xf>
    <xf numFmtId="0" fontId="36" fillId="41" borderId="7" xfId="0" applyFont="1" applyFill="1" applyBorder="1" applyAlignment="1">
      <alignment horizontal="center" vertical="center"/>
    </xf>
    <xf numFmtId="2" fontId="37" fillId="41" borderId="7" xfId="0" applyNumberFormat="1" applyFont="1" applyFill="1" applyBorder="1" applyAlignment="1">
      <alignment horizontal="center" vertical="center"/>
    </xf>
    <xf numFmtId="166" fontId="36" fillId="41" borderId="7" xfId="0" applyNumberFormat="1" applyFont="1" applyFill="1" applyBorder="1" applyAlignment="1">
      <alignment horizontal="center" vertical="center"/>
    </xf>
    <xf numFmtId="0" fontId="37" fillId="41" borderId="7" xfId="0" applyFont="1" applyFill="1" applyBorder="1" applyAlignment="1">
      <alignment horizontal="center" vertical="center"/>
    </xf>
    <xf numFmtId="16" fontId="36" fillId="42" borderId="7" xfId="0" applyNumberFormat="1" applyFont="1" applyFill="1" applyBorder="1" applyAlignment="1">
      <alignment horizontal="center" vertical="center"/>
    </xf>
    <xf numFmtId="0" fontId="37" fillId="48" borderId="29" xfId="0" applyFont="1" applyFill="1" applyBorder="1" applyAlignment="1">
      <alignment horizontal="center" vertical="center"/>
    </xf>
    <xf numFmtId="166" fontId="36" fillId="48" borderId="29" xfId="0" applyNumberFormat="1" applyFont="1" applyFill="1" applyBorder="1" applyAlignment="1">
      <alignment horizontal="center" vertical="center"/>
    </xf>
    <xf numFmtId="0" fontId="36" fillId="43" borderId="39" xfId="0" applyFont="1" applyFill="1" applyBorder="1"/>
    <xf numFmtId="16" fontId="36" fillId="43" borderId="7" xfId="0" applyNumberFormat="1" applyFont="1" applyFill="1" applyBorder="1" applyAlignment="1">
      <alignment horizontal="center" vertical="center"/>
    </xf>
    <xf numFmtId="0" fontId="37" fillId="48" borderId="27" xfId="0" applyFont="1" applyFill="1" applyBorder="1" applyAlignment="1">
      <alignment horizontal="center" vertical="center"/>
    </xf>
    <xf numFmtId="0" fontId="37" fillId="42" borderId="39" xfId="0" applyFont="1" applyFill="1" applyBorder="1" applyAlignment="1">
      <alignment horizontal="center" vertical="center"/>
    </xf>
    <xf numFmtId="0" fontId="36" fillId="42" borderId="39" xfId="0" applyFont="1" applyFill="1" applyBorder="1" applyAlignment="1">
      <alignment horizontal="center" vertical="center"/>
    </xf>
    <xf numFmtId="0" fontId="36" fillId="47" borderId="39" xfId="0" applyFont="1" applyFill="1" applyBorder="1" applyAlignment="1">
      <alignment horizontal="center" vertical="center"/>
    </xf>
    <xf numFmtId="16" fontId="36" fillId="47" borderId="39" xfId="0" applyNumberFormat="1" applyFont="1" applyFill="1" applyBorder="1" applyAlignment="1">
      <alignment horizontal="center" vertical="center"/>
    </xf>
    <xf numFmtId="0" fontId="36" fillId="47" borderId="39" xfId="0" applyFont="1" applyFill="1" applyBorder="1"/>
    <xf numFmtId="0" fontId="37" fillId="47" borderId="39" xfId="0" applyFont="1" applyFill="1" applyBorder="1" applyAlignment="1">
      <alignment horizontal="center" vertical="center"/>
    </xf>
    <xf numFmtId="16" fontId="36" fillId="42" borderId="39" xfId="0" applyNumberFormat="1" applyFont="1" applyFill="1" applyBorder="1" applyAlignment="1">
      <alignment horizontal="center" vertical="center"/>
    </xf>
    <xf numFmtId="0" fontId="36" fillId="42" borderId="39" xfId="0" applyFont="1" applyFill="1" applyBorder="1"/>
    <xf numFmtId="166" fontId="36" fillId="46" borderId="25" xfId="0" applyNumberFormat="1" applyFont="1" applyFill="1" applyBorder="1" applyAlignment="1">
      <alignment horizontal="center" vertical="center"/>
    </xf>
    <xf numFmtId="0" fontId="3" fillId="0" borderId="23" xfId="0" applyFont="1" applyBorder="1"/>
    <xf numFmtId="0" fontId="15" fillId="0" borderId="39" xfId="0" applyFont="1" applyBorder="1"/>
    <xf numFmtId="2" fontId="3" fillId="0" borderId="39" xfId="0" applyNumberFormat="1" applyFont="1" applyBorder="1"/>
    <xf numFmtId="0" fontId="3" fillId="0" borderId="39" xfId="0" applyFont="1" applyBorder="1"/>
    <xf numFmtId="0" fontId="3" fillId="0" borderId="29" xfId="0" applyFont="1" applyFill="1" applyBorder="1"/>
    <xf numFmtId="0" fontId="3" fillId="2" borderId="29" xfId="0" applyFont="1" applyFill="1" applyBorder="1"/>
    <xf numFmtId="0" fontId="36" fillId="42" borderId="39" xfId="0" applyFont="1" applyFill="1" applyBorder="1" applyAlignment="1">
      <alignment horizontal="center" vertical="center"/>
    </xf>
    <xf numFmtId="0" fontId="36" fillId="42" borderId="40" xfId="0" applyFont="1" applyFill="1" applyBorder="1" applyAlignment="1">
      <alignment horizontal="center" vertical="center"/>
    </xf>
    <xf numFmtId="16" fontId="36" fillId="42" borderId="39" xfId="0" applyNumberFormat="1" applyFont="1" applyFill="1" applyBorder="1" applyAlignment="1">
      <alignment horizontal="center" vertical="center"/>
    </xf>
    <xf numFmtId="16" fontId="36" fillId="42" borderId="40" xfId="0" applyNumberFormat="1" applyFont="1" applyFill="1" applyBorder="1" applyAlignment="1">
      <alignment horizontal="center" vertical="center"/>
    </xf>
    <xf numFmtId="0" fontId="37" fillId="42" borderId="39" xfId="0" applyFont="1" applyFill="1" applyBorder="1" applyAlignment="1">
      <alignment horizontal="center" vertical="center"/>
    </xf>
    <xf numFmtId="16" fontId="36" fillId="42" borderId="29" xfId="0" applyNumberFormat="1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left"/>
    </xf>
    <xf numFmtId="0" fontId="3" fillId="2" borderId="39" xfId="0" applyFont="1" applyFill="1" applyBorder="1"/>
    <xf numFmtId="0" fontId="0" fillId="0" borderId="29" xfId="0" applyBorder="1"/>
    <xf numFmtId="16" fontId="36" fillId="42" borderId="39" xfId="0" applyNumberFormat="1" applyFont="1" applyFill="1" applyBorder="1" applyAlignment="1">
      <alignment horizontal="center" vertical="center"/>
    </xf>
    <xf numFmtId="0" fontId="36" fillId="42" borderId="39" xfId="0" applyFont="1" applyFill="1" applyBorder="1" applyAlignment="1">
      <alignment horizontal="center" vertical="center"/>
    </xf>
    <xf numFmtId="0" fontId="37" fillId="42" borderId="39" xfId="0" applyFont="1" applyFill="1" applyBorder="1" applyAlignment="1">
      <alignment horizontal="center" vertical="center"/>
    </xf>
    <xf numFmtId="0" fontId="36" fillId="41" borderId="27" xfId="0" applyFont="1" applyFill="1" applyBorder="1" applyAlignment="1">
      <alignment horizontal="center" vertical="center"/>
    </xf>
    <xf numFmtId="0" fontId="37" fillId="46" borderId="28" xfId="0" applyFont="1" applyFill="1" applyBorder="1" applyAlignment="1">
      <alignment horizontal="center" vertical="center"/>
    </xf>
    <xf numFmtId="16" fontId="36" fillId="42" borderId="39" xfId="0" applyNumberFormat="1" applyFont="1" applyFill="1" applyBorder="1" applyAlignment="1">
      <alignment horizontal="center" vertical="center"/>
    </xf>
    <xf numFmtId="0" fontId="36" fillId="42" borderId="39" xfId="0" applyFont="1" applyFill="1" applyBorder="1" applyAlignment="1">
      <alignment horizontal="center" vertical="center"/>
    </xf>
    <xf numFmtId="0" fontId="37" fillId="42" borderId="39" xfId="0" applyFont="1" applyFill="1" applyBorder="1" applyAlignment="1">
      <alignment horizontal="center" vertical="center"/>
    </xf>
    <xf numFmtId="16" fontId="36" fillId="47" borderId="40" xfId="0" applyNumberFormat="1" applyFont="1" applyFill="1" applyBorder="1" applyAlignment="1">
      <alignment horizontal="center" vertical="center"/>
    </xf>
    <xf numFmtId="0" fontId="36" fillId="0" borderId="39" xfId="0" applyFont="1" applyBorder="1" applyAlignment="1">
      <alignment horizontal="center" vertical="center"/>
    </xf>
    <xf numFmtId="0" fontId="36" fillId="0" borderId="40" xfId="0" applyFont="1" applyBorder="1" applyAlignment="1">
      <alignment horizontal="center" vertical="center"/>
    </xf>
    <xf numFmtId="16" fontId="36" fillId="0" borderId="39" xfId="0" applyNumberFormat="1" applyFont="1" applyBorder="1" applyAlignment="1">
      <alignment horizontal="center" vertical="center"/>
    </xf>
    <xf numFmtId="16" fontId="36" fillId="0" borderId="40" xfId="0" applyNumberFormat="1" applyFont="1" applyBorder="1" applyAlignment="1">
      <alignment horizontal="center" vertical="center"/>
    </xf>
    <xf numFmtId="0" fontId="36" fillId="47" borderId="40" xfId="0" applyFont="1" applyFill="1" applyBorder="1" applyAlignment="1">
      <alignment horizontal="center" vertical="center"/>
    </xf>
    <xf numFmtId="0" fontId="37" fillId="0" borderId="39" xfId="0" applyFont="1" applyBorder="1" applyAlignment="1">
      <alignment horizontal="center" vertical="center"/>
    </xf>
    <xf numFmtId="0" fontId="37" fillId="0" borderId="40" xfId="0" applyFont="1" applyBorder="1" applyAlignment="1">
      <alignment horizontal="center" vertical="center"/>
    </xf>
    <xf numFmtId="0" fontId="36" fillId="42" borderId="39" xfId="0" applyFont="1" applyFill="1" applyBorder="1" applyAlignment="1">
      <alignment horizontal="center" vertical="center"/>
    </xf>
    <xf numFmtId="16" fontId="36" fillId="42" borderId="39" xfId="0" applyNumberFormat="1" applyFont="1" applyFill="1" applyBorder="1" applyAlignment="1">
      <alignment horizontal="center" vertical="center"/>
    </xf>
    <xf numFmtId="16" fontId="36" fillId="47" borderId="39" xfId="0" applyNumberFormat="1" applyFont="1" applyFill="1" applyBorder="1" applyAlignment="1">
      <alignment horizontal="center" vertical="center"/>
    </xf>
    <xf numFmtId="0" fontId="37" fillId="42" borderId="39" xfId="0" applyFont="1" applyFill="1" applyBorder="1" applyAlignment="1">
      <alignment horizontal="center" vertical="center"/>
    </xf>
    <xf numFmtId="0" fontId="36" fillId="47" borderId="39" xfId="0" applyFont="1" applyFill="1" applyBorder="1" applyAlignment="1">
      <alignment horizontal="center" vertical="center"/>
    </xf>
    <xf numFmtId="16" fontId="36" fillId="42" borderId="40" xfId="0" applyNumberFormat="1" applyFont="1" applyFill="1" applyBorder="1" applyAlignment="1">
      <alignment horizontal="center" vertical="center"/>
    </xf>
    <xf numFmtId="0" fontId="36" fillId="42" borderId="40" xfId="0" applyFont="1" applyFill="1" applyBorder="1" applyAlignment="1">
      <alignment horizontal="center" vertical="center"/>
    </xf>
    <xf numFmtId="16" fontId="36" fillId="42" borderId="29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0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19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1" xfId="0" applyFont="1" applyFill="1" applyBorder="1"/>
    <xf numFmtId="0" fontId="13" fillId="0" borderId="22" xfId="0" applyFont="1" applyBorder="1"/>
    <xf numFmtId="2" fontId="31" fillId="2" borderId="21" xfId="0" applyNumberFormat="1" applyFont="1" applyFill="1" applyBorder="1" applyAlignment="1">
      <alignment horizontal="left" wrapText="1"/>
    </xf>
    <xf numFmtId="0" fontId="36" fillId="42" borderId="39" xfId="0" applyFont="1" applyFill="1" applyBorder="1" applyAlignment="1">
      <alignment horizontal="center" vertical="center"/>
    </xf>
    <xf numFmtId="0" fontId="36" fillId="42" borderId="40" xfId="0" applyFont="1" applyFill="1" applyBorder="1" applyAlignment="1">
      <alignment horizontal="center" vertical="center"/>
    </xf>
    <xf numFmtId="16" fontId="36" fillId="42" borderId="39" xfId="0" applyNumberFormat="1" applyFont="1" applyFill="1" applyBorder="1" applyAlignment="1">
      <alignment horizontal="center" vertical="center"/>
    </xf>
    <xf numFmtId="16" fontId="36" fillId="42" borderId="40" xfId="0" applyNumberFormat="1" applyFont="1" applyFill="1" applyBorder="1" applyAlignment="1">
      <alignment horizontal="center" vertical="center"/>
    </xf>
    <xf numFmtId="0" fontId="37" fillId="41" borderId="39" xfId="0" applyFont="1" applyFill="1" applyBorder="1" applyAlignment="1">
      <alignment horizontal="center" vertical="center"/>
    </xf>
    <xf numFmtId="0" fontId="37" fillId="41" borderId="40" xfId="0" applyFont="1" applyFill="1" applyBorder="1" applyAlignment="1">
      <alignment horizontal="center" vertical="center"/>
    </xf>
    <xf numFmtId="166" fontId="36" fillId="41" borderId="39" xfId="0" applyNumberFormat="1" applyFont="1" applyFill="1" applyBorder="1" applyAlignment="1">
      <alignment horizontal="center" vertical="center"/>
    </xf>
    <xf numFmtId="166" fontId="36" fillId="41" borderId="40" xfId="0" applyNumberFormat="1" applyFont="1" applyFill="1" applyBorder="1" applyAlignment="1">
      <alignment horizontal="center" vertical="center"/>
    </xf>
    <xf numFmtId="16" fontId="36" fillId="42" borderId="29" xfId="0" applyNumberFormat="1" applyFont="1" applyFill="1" applyBorder="1" applyAlignment="1">
      <alignment horizontal="center" vertical="center"/>
    </xf>
    <xf numFmtId="166" fontId="36" fillId="46" borderId="39" xfId="0" applyNumberFormat="1" applyFont="1" applyFill="1" applyBorder="1" applyAlignment="1">
      <alignment horizontal="center" vertical="center"/>
    </xf>
    <xf numFmtId="166" fontId="36" fillId="46" borderId="40" xfId="0" applyNumberFormat="1" applyFont="1" applyFill="1" applyBorder="1" applyAlignment="1">
      <alignment horizontal="center" vertical="center"/>
    </xf>
    <xf numFmtId="0" fontId="37" fillId="46" borderId="39" xfId="0" applyFont="1" applyFill="1" applyBorder="1" applyAlignment="1">
      <alignment horizontal="center" vertical="center"/>
    </xf>
    <xf numFmtId="0" fontId="37" fillId="46" borderId="40" xfId="0" applyFont="1" applyFill="1" applyBorder="1" applyAlignment="1">
      <alignment horizontal="center" vertical="center"/>
    </xf>
    <xf numFmtId="16" fontId="36" fillId="47" borderId="39" xfId="0" applyNumberFormat="1" applyFont="1" applyFill="1" applyBorder="1" applyAlignment="1">
      <alignment horizontal="center" vertical="center"/>
    </xf>
    <xf numFmtId="16" fontId="36" fillId="47" borderId="40" xfId="0" applyNumberFormat="1" applyFont="1" applyFill="1" applyBorder="1" applyAlignment="1">
      <alignment horizontal="center" vertical="center"/>
    </xf>
    <xf numFmtId="166" fontId="36" fillId="48" borderId="39" xfId="0" applyNumberFormat="1" applyFont="1" applyFill="1" applyBorder="1" applyAlignment="1">
      <alignment horizontal="center" vertical="center"/>
    </xf>
    <xf numFmtId="166" fontId="36" fillId="48" borderId="40" xfId="0" applyNumberFormat="1" applyFont="1" applyFill="1" applyBorder="1" applyAlignment="1">
      <alignment horizontal="center" vertical="center"/>
    </xf>
    <xf numFmtId="0" fontId="37" fillId="42" borderId="39" xfId="0" applyFont="1" applyFill="1" applyBorder="1" applyAlignment="1">
      <alignment horizontal="center" vertical="center"/>
    </xf>
    <xf numFmtId="0" fontId="37" fillId="42" borderId="40" xfId="0" applyFont="1" applyFill="1" applyBorder="1" applyAlignment="1">
      <alignment horizontal="center" vertical="center"/>
    </xf>
    <xf numFmtId="0" fontId="36" fillId="43" borderId="39" xfId="0" applyFont="1" applyFill="1" applyBorder="1" applyAlignment="1">
      <alignment horizontal="center" vertical="center"/>
    </xf>
    <xf numFmtId="0" fontId="36" fillId="43" borderId="40" xfId="0" applyFont="1" applyFill="1" applyBorder="1" applyAlignment="1">
      <alignment horizontal="center" vertical="center"/>
    </xf>
    <xf numFmtId="16" fontId="36" fillId="43" borderId="39" xfId="0" applyNumberFormat="1" applyFont="1" applyFill="1" applyBorder="1" applyAlignment="1">
      <alignment horizontal="center" vertical="center"/>
    </xf>
    <xf numFmtId="16" fontId="36" fillId="43" borderId="40" xfId="0" applyNumberFormat="1" applyFont="1" applyFill="1" applyBorder="1" applyAlignment="1">
      <alignment horizontal="center" vertical="center"/>
    </xf>
    <xf numFmtId="0" fontId="37" fillId="48" borderId="39" xfId="0" applyFont="1" applyFill="1" applyBorder="1" applyAlignment="1">
      <alignment horizontal="center" vertical="center"/>
    </xf>
    <xf numFmtId="0" fontId="37" fillId="48" borderId="40" xfId="0" applyFont="1" applyFill="1" applyBorder="1" applyAlignment="1">
      <alignment horizontal="center" vertical="center"/>
    </xf>
    <xf numFmtId="0" fontId="36" fillId="47" borderId="39" xfId="0" applyFont="1" applyFill="1" applyBorder="1" applyAlignment="1">
      <alignment horizontal="center" vertical="center"/>
    </xf>
    <xf numFmtId="0" fontId="36" fillId="47" borderId="40" xfId="0" applyFont="1" applyFill="1" applyBorder="1" applyAlignment="1">
      <alignment horizontal="center" vertical="center"/>
    </xf>
    <xf numFmtId="166" fontId="36" fillId="41" borderId="42" xfId="0" applyNumberFormat="1" applyFont="1" applyFill="1" applyBorder="1" applyAlignment="1">
      <alignment horizontal="center" vertical="center"/>
    </xf>
    <xf numFmtId="166" fontId="36" fillId="41" borderId="43" xfId="0" applyNumberFormat="1" applyFont="1" applyFill="1" applyBorder="1" applyAlignment="1">
      <alignment horizontal="center" vertical="center"/>
    </xf>
    <xf numFmtId="166" fontId="36" fillId="42" borderId="39" xfId="0" applyNumberFormat="1" applyFont="1" applyFill="1" applyBorder="1" applyAlignment="1">
      <alignment horizontal="center" vertical="center"/>
    </xf>
    <xf numFmtId="166" fontId="36" fillId="42" borderId="40" xfId="0" applyNumberFormat="1" applyFont="1" applyFill="1" applyBorder="1" applyAlignment="1">
      <alignment horizontal="center" vertical="center"/>
    </xf>
    <xf numFmtId="0" fontId="36" fillId="46" borderId="39" xfId="0" applyFont="1" applyFill="1" applyBorder="1" applyAlignment="1">
      <alignment horizontal="center" vertical="center"/>
    </xf>
    <xf numFmtId="0" fontId="36" fillId="46" borderId="40" xfId="0" applyFont="1" applyFill="1" applyBorder="1" applyAlignment="1">
      <alignment horizontal="center" vertical="center"/>
    </xf>
  </cellXfs>
  <cellStyles count="92"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64"/>
    <cellStyle name="60% - Accent1 3" xfId="25"/>
    <cellStyle name="60% - Accent2 2" xfId="65"/>
    <cellStyle name="60% - Accent2 3" xfId="26"/>
    <cellStyle name="60% - Accent3 2" xfId="66"/>
    <cellStyle name="60% - Accent3 3" xfId="27"/>
    <cellStyle name="60% - Accent4 2" xfId="67"/>
    <cellStyle name="60% - Accent4 3" xfId="28"/>
    <cellStyle name="60% - Accent5 2" xfId="68"/>
    <cellStyle name="60% - Accent5 3" xfId="29"/>
    <cellStyle name="60% - Accent6 2" xfId="69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3" xfId="52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2" xfId="1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3" xfId="45"/>
    <cellStyle name="Output" xfId="7" builtinId="21" customBuiltin="1"/>
    <cellStyle name="Percent 2" xfId="46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212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214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213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512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512</xdr:row>
      <xdr:rowOff>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305800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10" sqref="B10"/>
    </sheetView>
  </sheetViews>
  <sheetFormatPr defaultColWidth="14.44140625" defaultRowHeight="15" customHeight="1"/>
  <cols>
    <col min="1" max="1" width="7" customWidth="1"/>
    <col min="2" max="2" width="9.88671875" customWidth="1"/>
    <col min="3" max="3" width="24.109375" customWidth="1"/>
    <col min="4" max="4" width="70.5546875" customWidth="1"/>
    <col min="5" max="13" width="9.332031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306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45440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2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4140625" defaultRowHeight="15" customHeight="1"/>
  <cols>
    <col min="1" max="1" width="4.33203125" customWidth="1"/>
    <col min="2" max="2" width="14.5546875" customWidth="1"/>
    <col min="3" max="3" width="16.33203125" customWidth="1"/>
    <col min="4" max="4" width="11.6640625" customWidth="1"/>
    <col min="5" max="5" width="10.5546875" customWidth="1"/>
    <col min="6" max="7" width="10.6640625" customWidth="1"/>
    <col min="8" max="9" width="11.33203125" customWidth="1"/>
    <col min="10" max="10" width="12.6640625" customWidth="1"/>
    <col min="11" max="11" width="12.5546875" customWidth="1"/>
    <col min="12" max="12" width="11.88671875" customWidth="1"/>
    <col min="13" max="13" width="9.5546875" customWidth="1"/>
    <col min="14" max="14" width="10" customWidth="1"/>
    <col min="15" max="15" width="10.33203125" customWidth="1"/>
    <col min="16" max="16" width="9.332031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45440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06" t="s">
        <v>16</v>
      </c>
      <c r="B9" s="408" t="s">
        <v>17</v>
      </c>
      <c r="C9" s="408" t="s">
        <v>18</v>
      </c>
      <c r="D9" s="408" t="s">
        <v>19</v>
      </c>
      <c r="E9" s="26" t="s">
        <v>20</v>
      </c>
      <c r="F9" s="26" t="s">
        <v>21</v>
      </c>
      <c r="G9" s="403" t="s">
        <v>22</v>
      </c>
      <c r="H9" s="404"/>
      <c r="I9" s="405"/>
      <c r="J9" s="403" t="s">
        <v>23</v>
      </c>
      <c r="K9" s="404"/>
      <c r="L9" s="405"/>
      <c r="M9" s="26"/>
      <c r="N9" s="27"/>
      <c r="O9" s="27"/>
      <c r="P9" s="27"/>
    </row>
    <row r="10" spans="1:16" ht="40.200000000000003">
      <c r="A10" s="407"/>
      <c r="B10" s="409"/>
      <c r="C10" s="409"/>
      <c r="D10" s="409"/>
      <c r="E10" s="28" t="s">
        <v>24</v>
      </c>
      <c r="F10" s="28" t="s">
        <v>24</v>
      </c>
      <c r="G10" s="206" t="s">
        <v>25</v>
      </c>
      <c r="H10" s="206" t="s">
        <v>26</v>
      </c>
      <c r="I10" s="206" t="s">
        <v>27</v>
      </c>
      <c r="J10" s="206" t="s">
        <v>28</v>
      </c>
      <c r="K10" s="206" t="s">
        <v>29</v>
      </c>
      <c r="L10" s="206" t="s">
        <v>30</v>
      </c>
      <c r="M10" s="206" t="s">
        <v>31</v>
      </c>
      <c r="N10" s="29" t="s">
        <v>32</v>
      </c>
      <c r="O10" s="29" t="s">
        <v>33</v>
      </c>
      <c r="P10" s="30" t="s">
        <v>803</v>
      </c>
    </row>
    <row r="11" spans="1:16" ht="12.75" customHeight="1">
      <c r="A11" s="213">
        <v>1</v>
      </c>
      <c r="B11" s="225" t="s">
        <v>34</v>
      </c>
      <c r="C11" s="204" t="s">
        <v>35</v>
      </c>
      <c r="D11" s="216">
        <v>45442</v>
      </c>
      <c r="E11" s="204">
        <v>22981.5</v>
      </c>
      <c r="F11" s="204">
        <v>23026.5</v>
      </c>
      <c r="G11" s="203">
        <v>22876</v>
      </c>
      <c r="H11" s="203">
        <v>22770.5</v>
      </c>
      <c r="I11" s="203">
        <v>22620</v>
      </c>
      <c r="J11" s="203">
        <v>23132</v>
      </c>
      <c r="K11" s="203">
        <v>23282.5</v>
      </c>
      <c r="L11" s="203">
        <v>23388</v>
      </c>
      <c r="M11" s="202">
        <v>23177</v>
      </c>
      <c r="N11" s="202">
        <v>22921</v>
      </c>
      <c r="O11" s="202">
        <v>16972125</v>
      </c>
      <c r="P11" s="205">
        <v>-2.3854200366655882E-2</v>
      </c>
    </row>
    <row r="12" spans="1:16" ht="12.75" customHeight="1">
      <c r="A12" s="213">
        <v>2</v>
      </c>
      <c r="B12" s="225" t="s">
        <v>34</v>
      </c>
      <c r="C12" s="204" t="s">
        <v>36</v>
      </c>
      <c r="D12" s="216">
        <v>45441</v>
      </c>
      <c r="E12" s="204">
        <v>49297.5</v>
      </c>
      <c r="F12" s="204">
        <v>49395.833333333336</v>
      </c>
      <c r="G12" s="203">
        <v>48951.666666666672</v>
      </c>
      <c r="H12" s="203">
        <v>48605.833333333336</v>
      </c>
      <c r="I12" s="203">
        <v>48161.666666666672</v>
      </c>
      <c r="J12" s="203">
        <v>49741.666666666672</v>
      </c>
      <c r="K12" s="203">
        <v>50185.833333333343</v>
      </c>
      <c r="L12" s="203">
        <v>50531.666666666672</v>
      </c>
      <c r="M12" s="202">
        <v>49840</v>
      </c>
      <c r="N12" s="202">
        <v>49050</v>
      </c>
      <c r="O12" s="202">
        <v>2727240</v>
      </c>
      <c r="P12" s="205">
        <v>-9.0679029942934877E-2</v>
      </c>
    </row>
    <row r="13" spans="1:16" ht="12.75" customHeight="1">
      <c r="A13" s="213">
        <v>3</v>
      </c>
      <c r="B13" s="225" t="s">
        <v>34</v>
      </c>
      <c r="C13" s="224" t="s">
        <v>37</v>
      </c>
      <c r="D13" s="218">
        <v>45440</v>
      </c>
      <c r="E13" s="217">
        <v>21981.1</v>
      </c>
      <c r="F13" s="217">
        <v>22008.466666666664</v>
      </c>
      <c r="G13" s="219">
        <v>21832.583333333328</v>
      </c>
      <c r="H13" s="219">
        <v>21684.066666666666</v>
      </c>
      <c r="I13" s="219">
        <v>21508.183333333331</v>
      </c>
      <c r="J13" s="219">
        <v>22156.983333333326</v>
      </c>
      <c r="K13" s="219">
        <v>22332.866666666665</v>
      </c>
      <c r="L13" s="219">
        <v>22481.383333333324</v>
      </c>
      <c r="M13" s="220">
        <v>22184.35</v>
      </c>
      <c r="N13" s="220">
        <v>21859.95</v>
      </c>
      <c r="O13" s="220">
        <v>74530</v>
      </c>
      <c r="P13" s="221">
        <v>-6.5102860010035124E-2</v>
      </c>
    </row>
    <row r="14" spans="1:16" ht="12.75" customHeight="1">
      <c r="A14" s="213">
        <v>4</v>
      </c>
      <c r="B14" s="225" t="s">
        <v>34</v>
      </c>
      <c r="C14" s="224" t="s">
        <v>38</v>
      </c>
      <c r="D14" s="218">
        <v>45467</v>
      </c>
      <c r="E14" s="217">
        <v>11706.2</v>
      </c>
      <c r="F14" s="217">
        <v>11657.666666666666</v>
      </c>
      <c r="G14" s="219">
        <v>11522.883333333331</v>
      </c>
      <c r="H14" s="219">
        <v>11339.566666666666</v>
      </c>
      <c r="I14" s="219">
        <v>11204.783333333331</v>
      </c>
      <c r="J14" s="219">
        <v>11840.983333333332</v>
      </c>
      <c r="K14" s="219">
        <v>11975.766666666668</v>
      </c>
      <c r="L14" s="219">
        <v>12159.083333333332</v>
      </c>
      <c r="M14" s="220">
        <v>11792.45</v>
      </c>
      <c r="N14" s="220">
        <v>11474.35</v>
      </c>
      <c r="O14" s="220">
        <v>1833650</v>
      </c>
      <c r="P14" s="221">
        <v>-0.22403250037028416</v>
      </c>
    </row>
    <row r="15" spans="1:16" ht="12.75" customHeight="1">
      <c r="A15" s="213">
        <v>5</v>
      </c>
      <c r="B15" s="376" t="s">
        <v>34</v>
      </c>
      <c r="C15" s="217" t="s">
        <v>1026</v>
      </c>
      <c r="D15" s="218">
        <v>45443</v>
      </c>
      <c r="E15" s="217">
        <v>69121.3</v>
      </c>
      <c r="F15" s="217">
        <v>69056.616666666669</v>
      </c>
      <c r="G15" s="219">
        <v>68564.683333333334</v>
      </c>
      <c r="H15" s="219">
        <v>68008.066666666666</v>
      </c>
      <c r="I15" s="219">
        <v>67516.133333333331</v>
      </c>
      <c r="J15" s="219">
        <v>69613.233333333337</v>
      </c>
      <c r="K15" s="219">
        <v>70105.166666666686</v>
      </c>
      <c r="L15" s="219">
        <v>70661.78333333334</v>
      </c>
      <c r="M15" s="220">
        <v>69548.55</v>
      </c>
      <c r="N15" s="220">
        <v>68500</v>
      </c>
      <c r="O15" s="220">
        <v>11780</v>
      </c>
      <c r="P15" s="221">
        <v>3.3333333333333333E-2</v>
      </c>
    </row>
    <row r="16" spans="1:16" ht="12.75" customHeight="1">
      <c r="A16" s="213">
        <v>6</v>
      </c>
      <c r="B16" s="225" t="s">
        <v>848</v>
      </c>
      <c r="C16" s="222" t="s">
        <v>39</v>
      </c>
      <c r="D16" s="218">
        <v>45442</v>
      </c>
      <c r="E16" s="217">
        <v>619.15</v>
      </c>
      <c r="F16" s="217">
        <v>619.58333333333337</v>
      </c>
      <c r="G16" s="219">
        <v>613.56666666666672</v>
      </c>
      <c r="H16" s="219">
        <v>607.98333333333335</v>
      </c>
      <c r="I16" s="219">
        <v>601.9666666666667</v>
      </c>
      <c r="J16" s="219">
        <v>625.16666666666674</v>
      </c>
      <c r="K16" s="219">
        <v>631.18333333333339</v>
      </c>
      <c r="L16" s="219">
        <v>636.76666666666677</v>
      </c>
      <c r="M16" s="220">
        <v>625.6</v>
      </c>
      <c r="N16" s="220">
        <v>614</v>
      </c>
      <c r="O16" s="220">
        <v>13870000</v>
      </c>
      <c r="P16" s="221">
        <v>-7.8683834048640915E-3</v>
      </c>
    </row>
    <row r="17" spans="1:16" ht="12.75" customHeight="1">
      <c r="A17" s="213">
        <v>7</v>
      </c>
      <c r="B17" s="225" t="s">
        <v>40</v>
      </c>
      <c r="C17" s="222" t="s">
        <v>41</v>
      </c>
      <c r="D17" s="218">
        <v>45442</v>
      </c>
      <c r="E17" s="217">
        <v>8432.9500000000007</v>
      </c>
      <c r="F17" s="217">
        <v>8405.5833333333339</v>
      </c>
      <c r="G17" s="219">
        <v>8313.2666666666682</v>
      </c>
      <c r="H17" s="219">
        <v>8193.5833333333339</v>
      </c>
      <c r="I17" s="219">
        <v>8101.2666666666682</v>
      </c>
      <c r="J17" s="219">
        <v>8525.2666666666682</v>
      </c>
      <c r="K17" s="219">
        <v>8617.5833333333339</v>
      </c>
      <c r="L17" s="219">
        <v>8737.2666666666682</v>
      </c>
      <c r="M17" s="220">
        <v>8497.9</v>
      </c>
      <c r="N17" s="220">
        <v>8285.9</v>
      </c>
      <c r="O17" s="220">
        <v>1273000</v>
      </c>
      <c r="P17" s="221">
        <v>-2.1239788563190774E-2</v>
      </c>
    </row>
    <row r="18" spans="1:16" ht="12.75" customHeight="1">
      <c r="A18" s="213">
        <v>8</v>
      </c>
      <c r="B18" s="225" t="s">
        <v>42</v>
      </c>
      <c r="C18" s="223" t="s">
        <v>43</v>
      </c>
      <c r="D18" s="218">
        <v>45442</v>
      </c>
      <c r="E18" s="217">
        <v>26237.9</v>
      </c>
      <c r="F18" s="217">
        <v>26246.966666666664</v>
      </c>
      <c r="G18" s="219">
        <v>26045.933333333327</v>
      </c>
      <c r="H18" s="219">
        <v>25853.966666666664</v>
      </c>
      <c r="I18" s="219">
        <v>25652.933333333327</v>
      </c>
      <c r="J18" s="219">
        <v>26438.933333333327</v>
      </c>
      <c r="K18" s="219">
        <v>26639.96666666666</v>
      </c>
      <c r="L18" s="219">
        <v>26831.933333333327</v>
      </c>
      <c r="M18" s="220">
        <v>26448</v>
      </c>
      <c r="N18" s="220">
        <v>26055</v>
      </c>
      <c r="O18" s="220">
        <v>158560</v>
      </c>
      <c r="P18" s="221">
        <v>-3.5405767124954371E-2</v>
      </c>
    </row>
    <row r="19" spans="1:16" ht="12.75" customHeight="1">
      <c r="A19" s="213">
        <v>9</v>
      </c>
      <c r="B19" s="225" t="s">
        <v>66</v>
      </c>
      <c r="C19" s="220" t="s">
        <v>44</v>
      </c>
      <c r="D19" s="218">
        <v>45442</v>
      </c>
      <c r="E19" s="217">
        <v>227.95</v>
      </c>
      <c r="F19" s="217">
        <v>229.75</v>
      </c>
      <c r="G19" s="219">
        <v>225.25</v>
      </c>
      <c r="H19" s="219">
        <v>222.55</v>
      </c>
      <c r="I19" s="219">
        <v>218.05</v>
      </c>
      <c r="J19" s="219">
        <v>232.45</v>
      </c>
      <c r="K19" s="219">
        <v>236.95</v>
      </c>
      <c r="L19" s="219">
        <v>239.64999999999998</v>
      </c>
      <c r="M19" s="220">
        <v>234.25</v>
      </c>
      <c r="N19" s="220">
        <v>227.05</v>
      </c>
      <c r="O19" s="220">
        <v>66409200</v>
      </c>
      <c r="P19" s="221">
        <v>2.5688073394495414E-2</v>
      </c>
    </row>
    <row r="20" spans="1:16" ht="12.75" customHeight="1">
      <c r="A20" s="213">
        <v>10</v>
      </c>
      <c r="B20" s="225" t="s">
        <v>45</v>
      </c>
      <c r="C20" s="217" t="s">
        <v>46</v>
      </c>
      <c r="D20" s="218">
        <v>45442</v>
      </c>
      <c r="E20" s="217">
        <v>286.5</v>
      </c>
      <c r="F20" s="217">
        <v>287.45</v>
      </c>
      <c r="G20" s="219">
        <v>281.09999999999997</v>
      </c>
      <c r="H20" s="219">
        <v>275.7</v>
      </c>
      <c r="I20" s="219">
        <v>269.34999999999997</v>
      </c>
      <c r="J20" s="219">
        <v>292.84999999999997</v>
      </c>
      <c r="K20" s="219">
        <v>299.2</v>
      </c>
      <c r="L20" s="219">
        <v>304.59999999999997</v>
      </c>
      <c r="M20" s="220">
        <v>293.8</v>
      </c>
      <c r="N20" s="220">
        <v>282.05</v>
      </c>
      <c r="O20" s="220">
        <v>47314800</v>
      </c>
      <c r="P20" s="221">
        <v>-5.5737704918032791E-3</v>
      </c>
    </row>
    <row r="21" spans="1:16" ht="12.75" customHeight="1">
      <c r="A21" s="213">
        <v>11</v>
      </c>
      <c r="B21" s="225" t="s">
        <v>47</v>
      </c>
      <c r="C21" s="217" t="s">
        <v>48</v>
      </c>
      <c r="D21" s="218">
        <v>45442</v>
      </c>
      <c r="E21" s="217">
        <v>2585.75</v>
      </c>
      <c r="F21" s="217">
        <v>2595.0333333333333</v>
      </c>
      <c r="G21" s="219">
        <v>2565.0666666666666</v>
      </c>
      <c r="H21" s="219">
        <v>2544.3833333333332</v>
      </c>
      <c r="I21" s="219">
        <v>2514.4166666666665</v>
      </c>
      <c r="J21" s="219">
        <v>2615.7166666666667</v>
      </c>
      <c r="K21" s="219">
        <v>2645.6833333333329</v>
      </c>
      <c r="L21" s="219">
        <v>2666.3666666666668</v>
      </c>
      <c r="M21" s="220">
        <v>2625</v>
      </c>
      <c r="N21" s="220">
        <v>2574.35</v>
      </c>
      <c r="O21" s="220">
        <v>4982100</v>
      </c>
      <c r="P21" s="221">
        <v>-3.7792441511697661E-3</v>
      </c>
    </row>
    <row r="22" spans="1:16" ht="12.75" customHeight="1">
      <c r="A22" s="213">
        <v>12</v>
      </c>
      <c r="B22" s="225" t="s">
        <v>114</v>
      </c>
      <c r="C22" s="217" t="s">
        <v>49</v>
      </c>
      <c r="D22" s="218">
        <v>45442</v>
      </c>
      <c r="E22" s="217">
        <v>3295.7</v>
      </c>
      <c r="F22" s="217">
        <v>3306.9833333333336</v>
      </c>
      <c r="G22" s="219">
        <v>3257.7666666666673</v>
      </c>
      <c r="H22" s="219">
        <v>3219.8333333333339</v>
      </c>
      <c r="I22" s="219">
        <v>3170.6166666666677</v>
      </c>
      <c r="J22" s="219">
        <v>3344.916666666667</v>
      </c>
      <c r="K22" s="219">
        <v>3394.1333333333332</v>
      </c>
      <c r="L22" s="219">
        <v>3432.0666666666666</v>
      </c>
      <c r="M22" s="220">
        <v>3356.2</v>
      </c>
      <c r="N22" s="220">
        <v>3269.05</v>
      </c>
      <c r="O22" s="220">
        <v>15403800</v>
      </c>
      <c r="P22" s="221">
        <v>1.0489441678310668E-2</v>
      </c>
    </row>
    <row r="23" spans="1:16" ht="12.75" customHeight="1">
      <c r="A23" s="213">
        <v>13</v>
      </c>
      <c r="B23" s="225" t="s">
        <v>114</v>
      </c>
      <c r="C23" s="217" t="s">
        <v>50</v>
      </c>
      <c r="D23" s="218">
        <v>45442</v>
      </c>
      <c r="E23" s="217">
        <v>1436.1</v>
      </c>
      <c r="F23" s="217">
        <v>1441.3666666666668</v>
      </c>
      <c r="G23" s="219">
        <v>1414.7333333333336</v>
      </c>
      <c r="H23" s="219">
        <v>1393.3666666666668</v>
      </c>
      <c r="I23" s="219">
        <v>1366.7333333333336</v>
      </c>
      <c r="J23" s="219">
        <v>1462.7333333333336</v>
      </c>
      <c r="K23" s="219">
        <v>1489.3666666666668</v>
      </c>
      <c r="L23" s="219">
        <v>1510.7333333333336</v>
      </c>
      <c r="M23" s="220">
        <v>1468</v>
      </c>
      <c r="N23" s="220">
        <v>1420</v>
      </c>
      <c r="O23" s="220">
        <v>39906400</v>
      </c>
      <c r="P23" s="221">
        <v>3.7224838021650769E-3</v>
      </c>
    </row>
    <row r="24" spans="1:16" ht="12.75" customHeight="1">
      <c r="A24" s="213">
        <v>14</v>
      </c>
      <c r="B24" s="225" t="s">
        <v>42</v>
      </c>
      <c r="C24" s="217" t="s">
        <v>51</v>
      </c>
      <c r="D24" s="218">
        <v>45442</v>
      </c>
      <c r="E24" s="217">
        <v>5330.95</v>
      </c>
      <c r="F24" s="217">
        <v>5359.3666666666668</v>
      </c>
      <c r="G24" s="219">
        <v>5260.2333333333336</v>
      </c>
      <c r="H24" s="219">
        <v>5189.5166666666664</v>
      </c>
      <c r="I24" s="219">
        <v>5090.3833333333332</v>
      </c>
      <c r="J24" s="219">
        <v>5430.0833333333339</v>
      </c>
      <c r="K24" s="219">
        <v>5529.2166666666672</v>
      </c>
      <c r="L24" s="219">
        <v>5599.9333333333343</v>
      </c>
      <c r="M24" s="220">
        <v>5458.5</v>
      </c>
      <c r="N24" s="220">
        <v>5288.65</v>
      </c>
      <c r="O24" s="220">
        <v>1322400</v>
      </c>
      <c r="P24" s="221">
        <v>4.6782236998337688E-2</v>
      </c>
    </row>
    <row r="25" spans="1:16" ht="12.75" customHeight="1">
      <c r="A25" s="213">
        <v>15</v>
      </c>
      <c r="B25" s="225" t="s">
        <v>47</v>
      </c>
      <c r="C25" s="217" t="s">
        <v>52</v>
      </c>
      <c r="D25" s="218">
        <v>45442</v>
      </c>
      <c r="E25" s="217">
        <v>632.4</v>
      </c>
      <c r="F25" s="217">
        <v>632.65</v>
      </c>
      <c r="G25" s="219">
        <v>627.04999999999995</v>
      </c>
      <c r="H25" s="219">
        <v>621.69999999999993</v>
      </c>
      <c r="I25" s="219">
        <v>616.09999999999991</v>
      </c>
      <c r="J25" s="219">
        <v>638</v>
      </c>
      <c r="K25" s="219">
        <v>643.60000000000014</v>
      </c>
      <c r="L25" s="219">
        <v>648.95000000000005</v>
      </c>
      <c r="M25" s="220">
        <v>638.25</v>
      </c>
      <c r="N25" s="220">
        <v>627.29999999999995</v>
      </c>
      <c r="O25" s="220">
        <v>37438200</v>
      </c>
      <c r="P25" s="221">
        <v>-2.7243177513270819E-2</v>
      </c>
    </row>
    <row r="26" spans="1:16" ht="12.75" customHeight="1">
      <c r="A26" s="213">
        <v>16</v>
      </c>
      <c r="B26" s="225" t="s">
        <v>42</v>
      </c>
      <c r="C26" s="217" t="s">
        <v>53</v>
      </c>
      <c r="D26" s="218">
        <v>45442</v>
      </c>
      <c r="E26" s="217">
        <v>5944.05</v>
      </c>
      <c r="F26" s="217">
        <v>5945</v>
      </c>
      <c r="G26" s="219">
        <v>5922.9</v>
      </c>
      <c r="H26" s="219">
        <v>5901.75</v>
      </c>
      <c r="I26" s="219">
        <v>5879.65</v>
      </c>
      <c r="J26" s="219">
        <v>5966.15</v>
      </c>
      <c r="K26" s="219">
        <v>5988.25</v>
      </c>
      <c r="L26" s="219">
        <v>6009.4</v>
      </c>
      <c r="M26" s="220">
        <v>5967.1</v>
      </c>
      <c r="N26" s="220">
        <v>5923.85</v>
      </c>
      <c r="O26" s="220">
        <v>2289750</v>
      </c>
      <c r="P26" s="221">
        <v>1.2044198895027624E-2</v>
      </c>
    </row>
    <row r="27" spans="1:16" ht="12.75" customHeight="1">
      <c r="A27" s="213">
        <v>17</v>
      </c>
      <c r="B27" s="225" t="s">
        <v>54</v>
      </c>
      <c r="C27" s="217" t="s">
        <v>55</v>
      </c>
      <c r="D27" s="218">
        <v>45442</v>
      </c>
      <c r="E27" s="217">
        <v>479.95</v>
      </c>
      <c r="F27" s="217">
        <v>479.66666666666669</v>
      </c>
      <c r="G27" s="219">
        <v>475.38333333333338</v>
      </c>
      <c r="H27" s="219">
        <v>470.81666666666672</v>
      </c>
      <c r="I27" s="219">
        <v>466.53333333333342</v>
      </c>
      <c r="J27" s="219">
        <v>484.23333333333335</v>
      </c>
      <c r="K27" s="219">
        <v>488.51666666666665</v>
      </c>
      <c r="L27" s="219">
        <v>493.08333333333331</v>
      </c>
      <c r="M27" s="220">
        <v>483.95</v>
      </c>
      <c r="N27" s="220">
        <v>475.1</v>
      </c>
      <c r="O27" s="220">
        <v>16660000</v>
      </c>
      <c r="P27" s="221">
        <v>2.7684563758389263E-2</v>
      </c>
    </row>
    <row r="28" spans="1:16" ht="12.75" customHeight="1">
      <c r="A28" s="213">
        <v>18</v>
      </c>
      <c r="B28" s="225" t="s">
        <v>54</v>
      </c>
      <c r="C28" s="217" t="s">
        <v>56</v>
      </c>
      <c r="D28" s="218">
        <v>45442</v>
      </c>
      <c r="E28" s="217">
        <v>226.95</v>
      </c>
      <c r="F28" s="217">
        <v>222.63333333333335</v>
      </c>
      <c r="G28" s="219">
        <v>216.8666666666667</v>
      </c>
      <c r="H28" s="219">
        <v>206.78333333333336</v>
      </c>
      <c r="I28" s="219">
        <v>201.01666666666671</v>
      </c>
      <c r="J28" s="219">
        <v>232.7166666666667</v>
      </c>
      <c r="K28" s="219">
        <v>238.48333333333335</v>
      </c>
      <c r="L28" s="219">
        <v>248.56666666666669</v>
      </c>
      <c r="M28" s="220">
        <v>228.4</v>
      </c>
      <c r="N28" s="220">
        <v>212.55</v>
      </c>
      <c r="O28" s="220">
        <v>111605000</v>
      </c>
      <c r="P28" s="221">
        <v>-3.5684969974510733E-2</v>
      </c>
    </row>
    <row r="29" spans="1:16" ht="12.75" customHeight="1">
      <c r="A29" s="213">
        <v>19</v>
      </c>
      <c r="B29" s="225" t="s">
        <v>57</v>
      </c>
      <c r="C29" s="217" t="s">
        <v>58</v>
      </c>
      <c r="D29" s="218">
        <v>45442</v>
      </c>
      <c r="E29" s="217">
        <v>2880</v>
      </c>
      <c r="F29" s="217">
        <v>2883.2333333333336</v>
      </c>
      <c r="G29" s="219">
        <v>2860.1166666666672</v>
      </c>
      <c r="H29" s="219">
        <v>2840.2333333333336</v>
      </c>
      <c r="I29" s="219">
        <v>2817.1166666666672</v>
      </c>
      <c r="J29" s="219">
        <v>2903.1166666666672</v>
      </c>
      <c r="K29" s="219">
        <v>2926.233333333334</v>
      </c>
      <c r="L29" s="219">
        <v>2946.1166666666672</v>
      </c>
      <c r="M29" s="220">
        <v>2906.35</v>
      </c>
      <c r="N29" s="220">
        <v>2863.35</v>
      </c>
      <c r="O29" s="220">
        <v>13510400</v>
      </c>
      <c r="P29" s="221">
        <v>-1.0806853126372822E-2</v>
      </c>
    </row>
    <row r="30" spans="1:16" ht="12.75" customHeight="1">
      <c r="A30" s="213">
        <v>20</v>
      </c>
      <c r="B30" s="225" t="s">
        <v>40</v>
      </c>
      <c r="C30" s="222" t="s">
        <v>59</v>
      </c>
      <c r="D30" s="218">
        <v>45442</v>
      </c>
      <c r="E30" s="217">
        <v>2179.1999999999998</v>
      </c>
      <c r="F30" s="217">
        <v>2171.6999999999998</v>
      </c>
      <c r="G30" s="219">
        <v>2143.6999999999998</v>
      </c>
      <c r="H30" s="219">
        <v>2108.1999999999998</v>
      </c>
      <c r="I30" s="219">
        <v>2080.1999999999998</v>
      </c>
      <c r="J30" s="219">
        <v>2207.1999999999998</v>
      </c>
      <c r="K30" s="219">
        <v>2235.1999999999998</v>
      </c>
      <c r="L30" s="219">
        <v>2270.6999999999998</v>
      </c>
      <c r="M30" s="220">
        <v>2199.6999999999998</v>
      </c>
      <c r="N30" s="220">
        <v>2136.1999999999998</v>
      </c>
      <c r="O30" s="220">
        <v>3044999</v>
      </c>
      <c r="P30" s="221">
        <v>-0.17368787969325764</v>
      </c>
    </row>
    <row r="31" spans="1:16" ht="12.75" customHeight="1">
      <c r="A31" s="213">
        <v>21</v>
      </c>
      <c r="B31" s="225" t="s">
        <v>848</v>
      </c>
      <c r="C31" s="217" t="s">
        <v>60</v>
      </c>
      <c r="D31" s="218">
        <v>45442</v>
      </c>
      <c r="E31" s="217">
        <v>5911.3</v>
      </c>
      <c r="F31" s="217">
        <v>5908.916666666667</v>
      </c>
      <c r="G31" s="219">
        <v>5876.2333333333336</v>
      </c>
      <c r="H31" s="219">
        <v>5841.166666666667</v>
      </c>
      <c r="I31" s="219">
        <v>5808.4833333333336</v>
      </c>
      <c r="J31" s="219">
        <v>5943.9833333333336</v>
      </c>
      <c r="K31" s="219">
        <v>5976.6666666666661</v>
      </c>
      <c r="L31" s="219">
        <v>6011.7333333333336</v>
      </c>
      <c r="M31" s="220">
        <v>5941.6</v>
      </c>
      <c r="N31" s="220">
        <v>5873.85</v>
      </c>
      <c r="O31" s="220">
        <v>580950</v>
      </c>
      <c r="P31" s="221">
        <v>-6.4605723946383281E-2</v>
      </c>
    </row>
    <row r="32" spans="1:16" ht="12.75" customHeight="1">
      <c r="A32" s="213">
        <v>22</v>
      </c>
      <c r="B32" s="225" t="s">
        <v>61</v>
      </c>
      <c r="C32" s="217" t="s">
        <v>62</v>
      </c>
      <c r="D32" s="218">
        <v>45442</v>
      </c>
      <c r="E32" s="217">
        <v>636.29999999999995</v>
      </c>
      <c r="F32" s="217">
        <v>631.93333333333328</v>
      </c>
      <c r="G32" s="219">
        <v>622.91666666666652</v>
      </c>
      <c r="H32" s="219">
        <v>609.53333333333319</v>
      </c>
      <c r="I32" s="219">
        <v>600.51666666666642</v>
      </c>
      <c r="J32" s="219">
        <v>645.31666666666661</v>
      </c>
      <c r="K32" s="219">
        <v>654.33333333333326</v>
      </c>
      <c r="L32" s="219">
        <v>667.7166666666667</v>
      </c>
      <c r="M32" s="220">
        <v>640.95000000000005</v>
      </c>
      <c r="N32" s="220">
        <v>618.54999999999995</v>
      </c>
      <c r="O32" s="220">
        <v>16721000</v>
      </c>
      <c r="P32" s="221">
        <v>-5.6483466877327616E-2</v>
      </c>
    </row>
    <row r="33" spans="1:16" ht="12.75" customHeight="1">
      <c r="A33" s="213">
        <v>23</v>
      </c>
      <c r="B33" s="225" t="s">
        <v>42</v>
      </c>
      <c r="C33" s="217" t="s">
        <v>63</v>
      </c>
      <c r="D33" s="218">
        <v>45442</v>
      </c>
      <c r="E33" s="217">
        <v>1200.6500000000001</v>
      </c>
      <c r="F33" s="217">
        <v>1207.8</v>
      </c>
      <c r="G33" s="219">
        <v>1178.05</v>
      </c>
      <c r="H33" s="219">
        <v>1155.45</v>
      </c>
      <c r="I33" s="219">
        <v>1125.7</v>
      </c>
      <c r="J33" s="219">
        <v>1230.3999999999999</v>
      </c>
      <c r="K33" s="219">
        <v>1260.1499999999999</v>
      </c>
      <c r="L33" s="219">
        <v>1282.7499999999998</v>
      </c>
      <c r="M33" s="220">
        <v>1237.55</v>
      </c>
      <c r="N33" s="220">
        <v>1185.2</v>
      </c>
      <c r="O33" s="220">
        <v>14629450</v>
      </c>
      <c r="P33" s="221">
        <v>2.4874684355331096E-3</v>
      </c>
    </row>
    <row r="34" spans="1:16" ht="12.75" customHeight="1">
      <c r="A34" s="213">
        <v>24</v>
      </c>
      <c r="B34" s="225" t="s">
        <v>61</v>
      </c>
      <c r="C34" s="217" t="s">
        <v>64</v>
      </c>
      <c r="D34" s="218">
        <v>45442</v>
      </c>
      <c r="E34" s="217">
        <v>1187.25</v>
      </c>
      <c r="F34" s="217">
        <v>1183.9833333333333</v>
      </c>
      <c r="G34" s="219">
        <v>1171.2666666666667</v>
      </c>
      <c r="H34" s="219">
        <v>1155.2833333333333</v>
      </c>
      <c r="I34" s="219">
        <v>1142.5666666666666</v>
      </c>
      <c r="J34" s="219">
        <v>1199.9666666666667</v>
      </c>
      <c r="K34" s="219">
        <v>1212.6833333333334</v>
      </c>
      <c r="L34" s="219">
        <v>1228.6666666666667</v>
      </c>
      <c r="M34" s="220">
        <v>1196.7</v>
      </c>
      <c r="N34" s="220">
        <v>1168</v>
      </c>
      <c r="O34" s="220">
        <v>54483750</v>
      </c>
      <c r="P34" s="221">
        <v>-1.1509371917132522E-2</v>
      </c>
    </row>
    <row r="35" spans="1:16" ht="12.75" customHeight="1">
      <c r="A35" s="213">
        <v>25</v>
      </c>
      <c r="B35" s="225" t="s">
        <v>54</v>
      </c>
      <c r="C35" s="217" t="s">
        <v>65</v>
      </c>
      <c r="D35" s="218">
        <v>45442</v>
      </c>
      <c r="E35" s="217">
        <v>9032.2000000000007</v>
      </c>
      <c r="F35" s="217">
        <v>9014.7833333333347</v>
      </c>
      <c r="G35" s="219">
        <v>8925.3666666666686</v>
      </c>
      <c r="H35" s="219">
        <v>8818.5333333333347</v>
      </c>
      <c r="I35" s="219">
        <v>8729.1166666666686</v>
      </c>
      <c r="J35" s="219">
        <v>9121.6166666666686</v>
      </c>
      <c r="K35" s="219">
        <v>9211.0333333333365</v>
      </c>
      <c r="L35" s="219">
        <v>9317.8666666666686</v>
      </c>
      <c r="M35" s="220">
        <v>9104.2000000000007</v>
      </c>
      <c r="N35" s="220">
        <v>8907.9500000000007</v>
      </c>
      <c r="O35" s="220">
        <v>2670175</v>
      </c>
      <c r="P35" s="221">
        <v>6.6960361224326706E-2</v>
      </c>
    </row>
    <row r="36" spans="1:16" ht="12.75" customHeight="1">
      <c r="A36" s="213">
        <v>26</v>
      </c>
      <c r="B36" s="225" t="s">
        <v>66</v>
      </c>
      <c r="C36" s="217" t="s">
        <v>67</v>
      </c>
      <c r="D36" s="218">
        <v>45442</v>
      </c>
      <c r="E36" s="217">
        <v>1599.55</v>
      </c>
      <c r="F36" s="217">
        <v>1603.45</v>
      </c>
      <c r="G36" s="219">
        <v>1590.75</v>
      </c>
      <c r="H36" s="219">
        <v>1581.95</v>
      </c>
      <c r="I36" s="219">
        <v>1569.25</v>
      </c>
      <c r="J36" s="219">
        <v>1612.25</v>
      </c>
      <c r="K36" s="219">
        <v>1624.9500000000003</v>
      </c>
      <c r="L36" s="219">
        <v>1633.75</v>
      </c>
      <c r="M36" s="220">
        <v>1616.15</v>
      </c>
      <c r="N36" s="220">
        <v>1594.65</v>
      </c>
      <c r="O36" s="220">
        <v>10739000</v>
      </c>
      <c r="P36" s="221">
        <v>4.6329224923271788E-2</v>
      </c>
    </row>
    <row r="37" spans="1:16" ht="12.75" customHeight="1">
      <c r="A37" s="213">
        <v>27</v>
      </c>
      <c r="B37" s="225" t="s">
        <v>66</v>
      </c>
      <c r="C37" s="217" t="s">
        <v>68</v>
      </c>
      <c r="D37" s="218">
        <v>45442</v>
      </c>
      <c r="E37" s="217">
        <v>6903.2</v>
      </c>
      <c r="F37" s="217">
        <v>6900.8499999999995</v>
      </c>
      <c r="G37" s="219">
        <v>6824.7999999999993</v>
      </c>
      <c r="H37" s="219">
        <v>6746.4</v>
      </c>
      <c r="I37" s="219">
        <v>6670.3499999999995</v>
      </c>
      <c r="J37" s="219">
        <v>6979.2499999999991</v>
      </c>
      <c r="K37" s="219">
        <v>7055.3</v>
      </c>
      <c r="L37" s="219">
        <v>7133.6999999999989</v>
      </c>
      <c r="M37" s="220">
        <v>6976.9</v>
      </c>
      <c r="N37" s="220">
        <v>6822.45</v>
      </c>
      <c r="O37" s="220">
        <v>9036125</v>
      </c>
      <c r="P37" s="221">
        <v>-1.1189079021160765E-2</v>
      </c>
    </row>
    <row r="38" spans="1:16" ht="12.75" customHeight="1">
      <c r="A38" s="213">
        <v>28</v>
      </c>
      <c r="B38" s="225" t="s">
        <v>54</v>
      </c>
      <c r="C38" s="223" t="s">
        <v>69</v>
      </c>
      <c r="D38" s="218">
        <v>45442</v>
      </c>
      <c r="E38" s="217">
        <v>3111.45</v>
      </c>
      <c r="F38" s="217">
        <v>3079.8166666666671</v>
      </c>
      <c r="G38" s="219">
        <v>3036.6333333333341</v>
      </c>
      <c r="H38" s="219">
        <v>2961.8166666666671</v>
      </c>
      <c r="I38" s="219">
        <v>2918.6333333333341</v>
      </c>
      <c r="J38" s="219">
        <v>3154.6333333333341</v>
      </c>
      <c r="K38" s="219">
        <v>3197.8166666666675</v>
      </c>
      <c r="L38" s="219">
        <v>3272.6333333333341</v>
      </c>
      <c r="M38" s="220">
        <v>3123</v>
      </c>
      <c r="N38" s="220">
        <v>3005</v>
      </c>
      <c r="O38" s="220">
        <v>1951800</v>
      </c>
      <c r="P38" s="221">
        <v>8.9950372208436723E-3</v>
      </c>
    </row>
    <row r="39" spans="1:16" ht="12.75" customHeight="1">
      <c r="A39" s="213">
        <v>29</v>
      </c>
      <c r="B39" s="225" t="s">
        <v>57</v>
      </c>
      <c r="C39" s="217" t="s">
        <v>70</v>
      </c>
      <c r="D39" s="218">
        <v>45442</v>
      </c>
      <c r="E39" s="217">
        <v>381.5</v>
      </c>
      <c r="F39" s="217">
        <v>384.61666666666662</v>
      </c>
      <c r="G39" s="219">
        <v>376.73333333333323</v>
      </c>
      <c r="H39" s="219">
        <v>371.96666666666664</v>
      </c>
      <c r="I39" s="219">
        <v>364.08333333333326</v>
      </c>
      <c r="J39" s="219">
        <v>389.38333333333321</v>
      </c>
      <c r="K39" s="219">
        <v>397.26666666666654</v>
      </c>
      <c r="L39" s="219">
        <v>402.03333333333319</v>
      </c>
      <c r="M39" s="220">
        <v>392.5</v>
      </c>
      <c r="N39" s="220">
        <v>379.85</v>
      </c>
      <c r="O39" s="220">
        <v>14435200</v>
      </c>
      <c r="P39" s="221">
        <v>0.17214499155515137</v>
      </c>
    </row>
    <row r="40" spans="1:16" ht="12.75" customHeight="1">
      <c r="A40" s="213">
        <v>30</v>
      </c>
      <c r="B40" s="225" t="s">
        <v>61</v>
      </c>
      <c r="C40" s="217" t="s">
        <v>71</v>
      </c>
      <c r="D40" s="218">
        <v>45442</v>
      </c>
      <c r="E40" s="217">
        <v>190.05</v>
      </c>
      <c r="F40" s="217">
        <v>189.15</v>
      </c>
      <c r="G40" s="219">
        <v>187.35000000000002</v>
      </c>
      <c r="H40" s="219">
        <v>184.65</v>
      </c>
      <c r="I40" s="219">
        <v>182.85000000000002</v>
      </c>
      <c r="J40" s="219">
        <v>191.85000000000002</v>
      </c>
      <c r="K40" s="219">
        <v>193.65000000000003</v>
      </c>
      <c r="L40" s="219">
        <v>196.35000000000002</v>
      </c>
      <c r="M40" s="220">
        <v>190.95</v>
      </c>
      <c r="N40" s="220">
        <v>186.45</v>
      </c>
      <c r="O40" s="220">
        <v>100763500</v>
      </c>
      <c r="P40" s="221">
        <v>-6.4649798891839735E-2</v>
      </c>
    </row>
    <row r="41" spans="1:16" ht="12.75" customHeight="1">
      <c r="A41" s="213">
        <v>31</v>
      </c>
      <c r="B41" s="225" t="s">
        <v>61</v>
      </c>
      <c r="C41" s="217" t="s">
        <v>72</v>
      </c>
      <c r="D41" s="218">
        <v>45442</v>
      </c>
      <c r="E41" s="217">
        <v>270.85000000000002</v>
      </c>
      <c r="F41" s="217">
        <v>270.28333333333336</v>
      </c>
      <c r="G41" s="219">
        <v>266.16666666666674</v>
      </c>
      <c r="H41" s="219">
        <v>261.48333333333341</v>
      </c>
      <c r="I41" s="219">
        <v>257.36666666666679</v>
      </c>
      <c r="J41" s="219">
        <v>274.9666666666667</v>
      </c>
      <c r="K41" s="219">
        <v>279.08333333333337</v>
      </c>
      <c r="L41" s="219">
        <v>283.76666666666665</v>
      </c>
      <c r="M41" s="220">
        <v>274.39999999999998</v>
      </c>
      <c r="N41" s="220">
        <v>265.60000000000002</v>
      </c>
      <c r="O41" s="220">
        <v>186854850</v>
      </c>
      <c r="P41" s="221">
        <v>4.3550035374577472E-3</v>
      </c>
    </row>
    <row r="42" spans="1:16" ht="12.75" customHeight="1">
      <c r="A42" s="213">
        <v>32</v>
      </c>
      <c r="B42" s="225" t="s">
        <v>57</v>
      </c>
      <c r="C42" s="217" t="s">
        <v>73</v>
      </c>
      <c r="D42" s="218">
        <v>45442</v>
      </c>
      <c r="E42" s="217">
        <v>1358.7</v>
      </c>
      <c r="F42" s="217">
        <v>1355.7166666666665</v>
      </c>
      <c r="G42" s="219">
        <v>1344.4333333333329</v>
      </c>
      <c r="H42" s="219">
        <v>1330.1666666666665</v>
      </c>
      <c r="I42" s="219">
        <v>1318.883333333333</v>
      </c>
      <c r="J42" s="219">
        <v>1369.9833333333329</v>
      </c>
      <c r="K42" s="219">
        <v>1381.2666666666662</v>
      </c>
      <c r="L42" s="219">
        <v>1395.5333333333328</v>
      </c>
      <c r="M42" s="220">
        <v>1367</v>
      </c>
      <c r="N42" s="220">
        <v>1341.45</v>
      </c>
      <c r="O42" s="220">
        <v>5037375</v>
      </c>
      <c r="P42" s="221">
        <v>-6.5595436839176402E-2</v>
      </c>
    </row>
    <row r="43" spans="1:16" ht="12.75" customHeight="1">
      <c r="A43" s="213">
        <v>33</v>
      </c>
      <c r="B43" s="225" t="s">
        <v>40</v>
      </c>
      <c r="C43" s="217" t="s">
        <v>74</v>
      </c>
      <c r="D43" s="218">
        <v>45442</v>
      </c>
      <c r="E43" s="217">
        <v>295</v>
      </c>
      <c r="F43" s="217">
        <v>295.71666666666664</v>
      </c>
      <c r="G43" s="219">
        <v>288.7833333333333</v>
      </c>
      <c r="H43" s="219">
        <v>282.56666666666666</v>
      </c>
      <c r="I43" s="219">
        <v>275.63333333333333</v>
      </c>
      <c r="J43" s="219">
        <v>301.93333333333328</v>
      </c>
      <c r="K43" s="219">
        <v>308.86666666666656</v>
      </c>
      <c r="L43" s="219">
        <v>315.08333333333326</v>
      </c>
      <c r="M43" s="220">
        <v>302.64999999999998</v>
      </c>
      <c r="N43" s="220">
        <v>289.5</v>
      </c>
      <c r="O43" s="220">
        <v>148878300</v>
      </c>
      <c r="P43" s="221">
        <v>-4.8037321864635343E-2</v>
      </c>
    </row>
    <row r="44" spans="1:16" ht="12.75" customHeight="1">
      <c r="A44" s="213">
        <v>34</v>
      </c>
      <c r="B44" s="225" t="s">
        <v>57</v>
      </c>
      <c r="C44" s="217" t="s">
        <v>75</v>
      </c>
      <c r="D44" s="218">
        <v>45442</v>
      </c>
      <c r="E44" s="217">
        <v>489.05</v>
      </c>
      <c r="F44" s="217">
        <v>488.83333333333331</v>
      </c>
      <c r="G44" s="219">
        <v>484.01666666666665</v>
      </c>
      <c r="H44" s="219">
        <v>478.98333333333335</v>
      </c>
      <c r="I44" s="219">
        <v>474.16666666666669</v>
      </c>
      <c r="J44" s="219">
        <v>493.86666666666662</v>
      </c>
      <c r="K44" s="219">
        <v>498.68333333333334</v>
      </c>
      <c r="L44" s="219">
        <v>503.71666666666658</v>
      </c>
      <c r="M44" s="220">
        <v>493.65</v>
      </c>
      <c r="N44" s="220">
        <v>483.8</v>
      </c>
      <c r="O44" s="220">
        <v>24868800</v>
      </c>
      <c r="P44" s="221">
        <v>-0.12048923953130106</v>
      </c>
    </row>
    <row r="45" spans="1:16" ht="12.75" customHeight="1">
      <c r="A45" s="213">
        <v>35</v>
      </c>
      <c r="B45" s="225" t="s">
        <v>54</v>
      </c>
      <c r="C45" s="217" t="s">
        <v>76</v>
      </c>
      <c r="D45" s="218">
        <v>45442</v>
      </c>
      <c r="E45" s="217">
        <v>1578.7</v>
      </c>
      <c r="F45" s="217">
        <v>1570.3</v>
      </c>
      <c r="G45" s="219">
        <v>1546.1499999999999</v>
      </c>
      <c r="H45" s="219">
        <v>1513.6</v>
      </c>
      <c r="I45" s="219">
        <v>1489.4499999999998</v>
      </c>
      <c r="J45" s="219">
        <v>1602.85</v>
      </c>
      <c r="K45" s="219">
        <v>1627</v>
      </c>
      <c r="L45" s="219">
        <v>1659.55</v>
      </c>
      <c r="M45" s="220">
        <v>1594.45</v>
      </c>
      <c r="N45" s="220">
        <v>1537.75</v>
      </c>
      <c r="O45" s="220">
        <v>6241500</v>
      </c>
      <c r="P45" s="221">
        <v>5.0669135594646912E-2</v>
      </c>
    </row>
    <row r="46" spans="1:16" ht="12.75" customHeight="1">
      <c r="A46" s="213">
        <v>36</v>
      </c>
      <c r="B46" s="225" t="s">
        <v>77</v>
      </c>
      <c r="C46" s="217" t="s">
        <v>78</v>
      </c>
      <c r="D46" s="218">
        <v>45442</v>
      </c>
      <c r="E46" s="217">
        <v>1389.4</v>
      </c>
      <c r="F46" s="217">
        <v>1392.7</v>
      </c>
      <c r="G46" s="219">
        <v>1380.8000000000002</v>
      </c>
      <c r="H46" s="219">
        <v>1372.2</v>
      </c>
      <c r="I46" s="219">
        <v>1360.3000000000002</v>
      </c>
      <c r="J46" s="219">
        <v>1401.3000000000002</v>
      </c>
      <c r="K46" s="219">
        <v>1413.2000000000003</v>
      </c>
      <c r="L46" s="219">
        <v>1421.8000000000002</v>
      </c>
      <c r="M46" s="220">
        <v>1404.6</v>
      </c>
      <c r="N46" s="220">
        <v>1384.1</v>
      </c>
      <c r="O46" s="220">
        <v>40647175</v>
      </c>
      <c r="P46" s="221">
        <v>5.2014949226721743E-2</v>
      </c>
    </row>
    <row r="47" spans="1:16" ht="12.75" customHeight="1">
      <c r="A47" s="213">
        <v>37</v>
      </c>
      <c r="B47" s="225" t="s">
        <v>40</v>
      </c>
      <c r="C47" s="217" t="s">
        <v>79</v>
      </c>
      <c r="D47" s="218">
        <v>45442</v>
      </c>
      <c r="E47" s="217">
        <v>299.55</v>
      </c>
      <c r="F47" s="217">
        <v>301.48333333333329</v>
      </c>
      <c r="G47" s="219">
        <v>295.21666666666658</v>
      </c>
      <c r="H47" s="219">
        <v>290.88333333333327</v>
      </c>
      <c r="I47" s="219">
        <v>284.61666666666656</v>
      </c>
      <c r="J47" s="219">
        <v>305.81666666666661</v>
      </c>
      <c r="K47" s="219">
        <v>312.08333333333337</v>
      </c>
      <c r="L47" s="219">
        <v>316.41666666666663</v>
      </c>
      <c r="M47" s="220">
        <v>307.75</v>
      </c>
      <c r="N47" s="220">
        <v>297.14999999999998</v>
      </c>
      <c r="O47" s="220">
        <v>75193125</v>
      </c>
      <c r="P47" s="221">
        <v>-4.3508748497395486E-2</v>
      </c>
    </row>
    <row r="48" spans="1:16" ht="12.75" customHeight="1">
      <c r="A48" s="213">
        <v>38</v>
      </c>
      <c r="B48" s="225" t="s">
        <v>42</v>
      </c>
      <c r="C48" s="217" t="s">
        <v>80</v>
      </c>
      <c r="D48" s="218">
        <v>45442</v>
      </c>
      <c r="E48" s="217">
        <v>315.10000000000002</v>
      </c>
      <c r="F48" s="217">
        <v>312.28333333333336</v>
      </c>
      <c r="G48" s="219">
        <v>307.01666666666671</v>
      </c>
      <c r="H48" s="219">
        <v>298.93333333333334</v>
      </c>
      <c r="I48" s="219">
        <v>293.66666666666669</v>
      </c>
      <c r="J48" s="219">
        <v>320.36666666666673</v>
      </c>
      <c r="K48" s="219">
        <v>325.63333333333338</v>
      </c>
      <c r="L48" s="219">
        <v>333.71666666666675</v>
      </c>
      <c r="M48" s="220">
        <v>317.55</v>
      </c>
      <c r="N48" s="220">
        <v>304.2</v>
      </c>
      <c r="O48" s="220">
        <v>53365000</v>
      </c>
      <c r="P48" s="221">
        <v>-7.4929577464788732E-2</v>
      </c>
    </row>
    <row r="49" spans="1:16" ht="12.75" customHeight="1">
      <c r="A49" s="213">
        <v>39</v>
      </c>
      <c r="B49" s="225" t="s">
        <v>54</v>
      </c>
      <c r="C49" s="217" t="s">
        <v>81</v>
      </c>
      <c r="D49" s="218">
        <v>45442</v>
      </c>
      <c r="E49" s="217">
        <v>31525.45</v>
      </c>
      <c r="F49" s="217">
        <v>31561.866666666669</v>
      </c>
      <c r="G49" s="219">
        <v>30963.583333333336</v>
      </c>
      <c r="H49" s="219">
        <v>30401.716666666667</v>
      </c>
      <c r="I49" s="219">
        <v>29803.433333333334</v>
      </c>
      <c r="J49" s="219">
        <v>32123.733333333337</v>
      </c>
      <c r="K49" s="219">
        <v>32722.01666666667</v>
      </c>
      <c r="L49" s="219">
        <v>33283.883333333339</v>
      </c>
      <c r="M49" s="220">
        <v>32160.15</v>
      </c>
      <c r="N49" s="220">
        <v>31000</v>
      </c>
      <c r="O49" s="220">
        <v>307700</v>
      </c>
      <c r="P49" s="221">
        <v>-0.12204864826307155</v>
      </c>
    </row>
    <row r="50" spans="1:16" ht="12.75" customHeight="1">
      <c r="A50" s="213">
        <v>40</v>
      </c>
      <c r="B50" s="225" t="s">
        <v>82</v>
      </c>
      <c r="C50" s="217" t="s">
        <v>83</v>
      </c>
      <c r="D50" s="218">
        <v>45442</v>
      </c>
      <c r="E50" s="217">
        <v>658.2</v>
      </c>
      <c r="F50" s="217">
        <v>655.98333333333323</v>
      </c>
      <c r="G50" s="219">
        <v>648.06666666666649</v>
      </c>
      <c r="H50" s="219">
        <v>637.93333333333328</v>
      </c>
      <c r="I50" s="219">
        <v>630.01666666666654</v>
      </c>
      <c r="J50" s="219">
        <v>666.11666666666645</v>
      </c>
      <c r="K50" s="219">
        <v>674.03333333333319</v>
      </c>
      <c r="L50" s="219">
        <v>684.1666666666664</v>
      </c>
      <c r="M50" s="220">
        <v>663.9</v>
      </c>
      <c r="N50" s="220">
        <v>645.85</v>
      </c>
      <c r="O50" s="220">
        <v>30776400</v>
      </c>
      <c r="P50" s="221">
        <v>2.7616672175977401E-2</v>
      </c>
    </row>
    <row r="51" spans="1:16" ht="12.75" customHeight="1">
      <c r="A51" s="213">
        <v>41</v>
      </c>
      <c r="B51" s="225" t="s">
        <v>57</v>
      </c>
      <c r="C51" s="222" t="s">
        <v>84</v>
      </c>
      <c r="D51" s="218">
        <v>45442</v>
      </c>
      <c r="E51" s="217">
        <v>5225.8500000000004</v>
      </c>
      <c r="F51" s="217">
        <v>5214.4000000000005</v>
      </c>
      <c r="G51" s="219">
        <v>5151.9500000000007</v>
      </c>
      <c r="H51" s="219">
        <v>5078.05</v>
      </c>
      <c r="I51" s="219">
        <v>5015.6000000000004</v>
      </c>
      <c r="J51" s="219">
        <v>5288.3000000000011</v>
      </c>
      <c r="K51" s="219">
        <v>5350.75</v>
      </c>
      <c r="L51" s="219">
        <v>5424.6500000000015</v>
      </c>
      <c r="M51" s="220">
        <v>5276.85</v>
      </c>
      <c r="N51" s="220">
        <v>5140.5</v>
      </c>
      <c r="O51" s="220">
        <v>2742000</v>
      </c>
      <c r="P51" s="221">
        <v>3.9423805913570885E-2</v>
      </c>
    </row>
    <row r="52" spans="1:16" ht="12.75" customHeight="1">
      <c r="A52" s="213">
        <v>42</v>
      </c>
      <c r="B52" s="225" t="s">
        <v>85</v>
      </c>
      <c r="C52" s="217" t="s">
        <v>86</v>
      </c>
      <c r="D52" s="218">
        <v>45442</v>
      </c>
      <c r="E52" s="217">
        <v>635.75</v>
      </c>
      <c r="F52" s="217">
        <v>634.26666666666677</v>
      </c>
      <c r="G52" s="219">
        <v>626.83333333333348</v>
      </c>
      <c r="H52" s="219">
        <v>617.91666666666674</v>
      </c>
      <c r="I52" s="219">
        <v>610.48333333333346</v>
      </c>
      <c r="J52" s="219">
        <v>643.18333333333351</v>
      </c>
      <c r="K52" s="219">
        <v>650.61666666666667</v>
      </c>
      <c r="L52" s="219">
        <v>659.53333333333353</v>
      </c>
      <c r="M52" s="220">
        <v>641.70000000000005</v>
      </c>
      <c r="N52" s="220">
        <v>625.35</v>
      </c>
      <c r="O52" s="220">
        <v>14727000</v>
      </c>
      <c r="P52" s="221">
        <v>-2.9905803306765035E-2</v>
      </c>
    </row>
    <row r="53" spans="1:16" ht="12.75" customHeight="1">
      <c r="A53" s="213">
        <v>43</v>
      </c>
      <c r="B53" s="225" t="s">
        <v>61</v>
      </c>
      <c r="C53" s="224" t="s">
        <v>87</v>
      </c>
      <c r="D53" s="218">
        <v>45442</v>
      </c>
      <c r="E53" s="217">
        <v>117.2</v>
      </c>
      <c r="F53" s="217">
        <v>117.2</v>
      </c>
      <c r="G53" s="219">
        <v>115.65</v>
      </c>
      <c r="H53" s="219">
        <v>114.10000000000001</v>
      </c>
      <c r="I53" s="219">
        <v>112.55000000000001</v>
      </c>
      <c r="J53" s="219">
        <v>118.75</v>
      </c>
      <c r="K53" s="219">
        <v>120.29999999999998</v>
      </c>
      <c r="L53" s="219">
        <v>121.85</v>
      </c>
      <c r="M53" s="220">
        <v>118.75</v>
      </c>
      <c r="N53" s="220">
        <v>115.65</v>
      </c>
      <c r="O53" s="220">
        <v>316649250</v>
      </c>
      <c r="P53" s="221">
        <v>-3.6695552178734242E-2</v>
      </c>
    </row>
    <row r="54" spans="1:16" ht="12.75" customHeight="1">
      <c r="A54" s="213">
        <v>44</v>
      </c>
      <c r="B54" s="225" t="s">
        <v>66</v>
      </c>
      <c r="C54" s="222" t="s">
        <v>88</v>
      </c>
      <c r="D54" s="218">
        <v>45442</v>
      </c>
      <c r="E54" s="217">
        <v>746.45</v>
      </c>
      <c r="F54" s="217">
        <v>745.08333333333337</v>
      </c>
      <c r="G54" s="219">
        <v>736.86666666666679</v>
      </c>
      <c r="H54" s="219">
        <v>727.28333333333342</v>
      </c>
      <c r="I54" s="219">
        <v>719.06666666666683</v>
      </c>
      <c r="J54" s="219">
        <v>754.66666666666674</v>
      </c>
      <c r="K54" s="219">
        <v>762.88333333333321</v>
      </c>
      <c r="L54" s="219">
        <v>772.4666666666667</v>
      </c>
      <c r="M54" s="220">
        <v>753.3</v>
      </c>
      <c r="N54" s="220">
        <v>735.5</v>
      </c>
      <c r="O54" s="220">
        <v>4527900</v>
      </c>
      <c r="P54" s="221">
        <v>-0.12805107022155462</v>
      </c>
    </row>
    <row r="55" spans="1:16" ht="12.75" customHeight="1">
      <c r="A55" s="213">
        <v>45</v>
      </c>
      <c r="B55" s="225" t="s">
        <v>848</v>
      </c>
      <c r="C55" s="217" t="s">
        <v>89</v>
      </c>
      <c r="D55" s="218">
        <v>45442</v>
      </c>
      <c r="E55" s="217">
        <v>410.15</v>
      </c>
      <c r="F55" s="217">
        <v>410.86666666666662</v>
      </c>
      <c r="G55" s="219">
        <v>405.33333333333326</v>
      </c>
      <c r="H55" s="219">
        <v>400.51666666666665</v>
      </c>
      <c r="I55" s="219">
        <v>394.98333333333329</v>
      </c>
      <c r="J55" s="219">
        <v>415.68333333333322</v>
      </c>
      <c r="K55" s="219">
        <v>421.21666666666664</v>
      </c>
      <c r="L55" s="219">
        <v>426.03333333333319</v>
      </c>
      <c r="M55" s="220">
        <v>416.4</v>
      </c>
      <c r="N55" s="220">
        <v>406.05</v>
      </c>
      <c r="O55" s="220">
        <v>12372800</v>
      </c>
      <c r="P55" s="221">
        <v>-6.5598779557589628E-3</v>
      </c>
    </row>
    <row r="56" spans="1:16" ht="12.75" customHeight="1">
      <c r="A56" s="213">
        <v>46</v>
      </c>
      <c r="B56" s="225" t="s">
        <v>66</v>
      </c>
      <c r="C56" s="217" t="s">
        <v>90</v>
      </c>
      <c r="D56" s="218">
        <v>45442</v>
      </c>
      <c r="E56" s="217">
        <v>1273.5</v>
      </c>
      <c r="F56" s="217">
        <v>1270.6499999999999</v>
      </c>
      <c r="G56" s="219">
        <v>1263.2999999999997</v>
      </c>
      <c r="H56" s="219">
        <v>1253.0999999999999</v>
      </c>
      <c r="I56" s="219">
        <v>1245.7499999999998</v>
      </c>
      <c r="J56" s="219">
        <v>1280.8499999999997</v>
      </c>
      <c r="K56" s="219">
        <v>1288.1999999999996</v>
      </c>
      <c r="L56" s="219">
        <v>1298.3999999999996</v>
      </c>
      <c r="M56" s="220">
        <v>1278</v>
      </c>
      <c r="N56" s="220">
        <v>1260.45</v>
      </c>
      <c r="O56" s="220">
        <v>8735000</v>
      </c>
      <c r="P56" s="221">
        <v>7.279279279279279E-3</v>
      </c>
    </row>
    <row r="57" spans="1:16" ht="12.75" customHeight="1">
      <c r="A57" s="213">
        <v>47</v>
      </c>
      <c r="B57" s="225" t="s">
        <v>42</v>
      </c>
      <c r="C57" s="217" t="s">
        <v>91</v>
      </c>
      <c r="D57" s="218">
        <v>45442</v>
      </c>
      <c r="E57" s="217">
        <v>1481.45</v>
      </c>
      <c r="F57" s="217">
        <v>1484.4333333333332</v>
      </c>
      <c r="G57" s="219">
        <v>1475.3666666666663</v>
      </c>
      <c r="H57" s="219">
        <v>1469.2833333333331</v>
      </c>
      <c r="I57" s="219">
        <v>1460.2166666666662</v>
      </c>
      <c r="J57" s="219">
        <v>1490.5166666666664</v>
      </c>
      <c r="K57" s="219">
        <v>1499.5833333333335</v>
      </c>
      <c r="L57" s="219">
        <v>1505.6666666666665</v>
      </c>
      <c r="M57" s="220">
        <v>1493.5</v>
      </c>
      <c r="N57" s="220">
        <v>1478.35</v>
      </c>
      <c r="O57" s="220">
        <v>11306100</v>
      </c>
      <c r="P57" s="221">
        <v>6.0150375939849628E-3</v>
      </c>
    </row>
    <row r="58" spans="1:16" ht="12.75" customHeight="1">
      <c r="A58" s="213">
        <v>48</v>
      </c>
      <c r="B58" s="225" t="s">
        <v>129</v>
      </c>
      <c r="C58" s="217" t="s">
        <v>92</v>
      </c>
      <c r="D58" s="218">
        <v>45442</v>
      </c>
      <c r="E58" s="217">
        <v>495.75</v>
      </c>
      <c r="F58" s="217">
        <v>496.41666666666669</v>
      </c>
      <c r="G58" s="219">
        <v>490.28333333333336</v>
      </c>
      <c r="H58" s="219">
        <v>484.81666666666666</v>
      </c>
      <c r="I58" s="219">
        <v>478.68333333333334</v>
      </c>
      <c r="J58" s="219">
        <v>501.88333333333338</v>
      </c>
      <c r="K58" s="219">
        <v>508.01666666666671</v>
      </c>
      <c r="L58" s="219">
        <v>513.48333333333335</v>
      </c>
      <c r="M58" s="220">
        <v>502.55</v>
      </c>
      <c r="N58" s="220">
        <v>490.95</v>
      </c>
      <c r="O58" s="220">
        <v>58214100</v>
      </c>
      <c r="P58" s="221">
        <v>9.9460798600990961E-3</v>
      </c>
    </row>
    <row r="59" spans="1:16" ht="12.75" customHeight="1">
      <c r="A59" s="213">
        <v>49</v>
      </c>
      <c r="B59" s="225" t="s">
        <v>85</v>
      </c>
      <c r="C59" s="217" t="s">
        <v>93</v>
      </c>
      <c r="D59" s="218">
        <v>45442</v>
      </c>
      <c r="E59" s="217">
        <v>5264.5</v>
      </c>
      <c r="F59" s="217">
        <v>5226.0333333333338</v>
      </c>
      <c r="G59" s="219">
        <v>5144.1166666666677</v>
      </c>
      <c r="H59" s="219">
        <v>5023.7333333333336</v>
      </c>
      <c r="I59" s="219">
        <v>4941.8166666666675</v>
      </c>
      <c r="J59" s="219">
        <v>5346.4166666666679</v>
      </c>
      <c r="K59" s="219">
        <v>5428.3333333333339</v>
      </c>
      <c r="L59" s="219">
        <v>5548.7166666666681</v>
      </c>
      <c r="M59" s="220">
        <v>5307.95</v>
      </c>
      <c r="N59" s="220">
        <v>5105.6499999999996</v>
      </c>
      <c r="O59" s="220">
        <v>2285550</v>
      </c>
      <c r="P59" s="221">
        <v>-0.23516715189238027</v>
      </c>
    </row>
    <row r="60" spans="1:16" ht="12.75" customHeight="1">
      <c r="A60" s="213">
        <v>50</v>
      </c>
      <c r="B60" s="225" t="s">
        <v>57</v>
      </c>
      <c r="C60" s="217" t="s">
        <v>94</v>
      </c>
      <c r="D60" s="218">
        <v>45442</v>
      </c>
      <c r="E60" s="217">
        <v>2681.75</v>
      </c>
      <c r="F60" s="217">
        <v>2686.1</v>
      </c>
      <c r="G60" s="219">
        <v>2667.2</v>
      </c>
      <c r="H60" s="219">
        <v>2652.65</v>
      </c>
      <c r="I60" s="219">
        <v>2633.75</v>
      </c>
      <c r="J60" s="219">
        <v>2700.6499999999996</v>
      </c>
      <c r="K60" s="219">
        <v>2719.55</v>
      </c>
      <c r="L60" s="219">
        <v>2734.0999999999995</v>
      </c>
      <c r="M60" s="220">
        <v>2705</v>
      </c>
      <c r="N60" s="220">
        <v>2671.55</v>
      </c>
      <c r="O60" s="220">
        <v>3453800</v>
      </c>
      <c r="P60" s="221">
        <v>-6.1436196998690702E-3</v>
      </c>
    </row>
    <row r="61" spans="1:16" ht="12.75" customHeight="1">
      <c r="A61" s="213">
        <v>51</v>
      </c>
      <c r="B61" s="225" t="s">
        <v>114</v>
      </c>
      <c r="C61" s="224" t="s">
        <v>95</v>
      </c>
      <c r="D61" s="218">
        <v>45442</v>
      </c>
      <c r="E61" s="217">
        <v>1108.0999999999999</v>
      </c>
      <c r="F61" s="217">
        <v>1107.4166666666667</v>
      </c>
      <c r="G61" s="219">
        <v>1097.8333333333335</v>
      </c>
      <c r="H61" s="219">
        <v>1087.5666666666668</v>
      </c>
      <c r="I61" s="219">
        <v>1077.9833333333336</v>
      </c>
      <c r="J61" s="219">
        <v>1117.6833333333334</v>
      </c>
      <c r="K61" s="219">
        <v>1127.2666666666669</v>
      </c>
      <c r="L61" s="219">
        <v>1137.5333333333333</v>
      </c>
      <c r="M61" s="220">
        <v>1117</v>
      </c>
      <c r="N61" s="220">
        <v>1097.1500000000001</v>
      </c>
      <c r="O61" s="220">
        <v>16089000</v>
      </c>
      <c r="P61" s="221">
        <v>-4.9562854442344047E-2</v>
      </c>
    </row>
    <row r="62" spans="1:16" ht="12.75" customHeight="1">
      <c r="A62" s="213">
        <v>52</v>
      </c>
      <c r="B62" s="225" t="s">
        <v>848</v>
      </c>
      <c r="C62" s="222" t="s">
        <v>96</v>
      </c>
      <c r="D62" s="218">
        <v>45442</v>
      </c>
      <c r="E62" s="217">
        <v>1251.5999999999999</v>
      </c>
      <c r="F62" s="217">
        <v>1253.0666666666668</v>
      </c>
      <c r="G62" s="219">
        <v>1241.1833333333336</v>
      </c>
      <c r="H62" s="219">
        <v>1230.7666666666669</v>
      </c>
      <c r="I62" s="219">
        <v>1218.8833333333337</v>
      </c>
      <c r="J62" s="219">
        <v>1263.4833333333336</v>
      </c>
      <c r="K62" s="219">
        <v>1275.3666666666668</v>
      </c>
      <c r="L62" s="219">
        <v>1285.7833333333335</v>
      </c>
      <c r="M62" s="220">
        <v>1264.95</v>
      </c>
      <c r="N62" s="220">
        <v>1242.6500000000001</v>
      </c>
      <c r="O62" s="220">
        <v>2487100</v>
      </c>
      <c r="P62" s="221">
        <v>3.435225618631732E-2</v>
      </c>
    </row>
    <row r="63" spans="1:16" ht="12.75" customHeight="1">
      <c r="A63" s="213">
        <v>53</v>
      </c>
      <c r="B63" s="225" t="s">
        <v>40</v>
      </c>
      <c r="C63" s="217" t="s">
        <v>97</v>
      </c>
      <c r="D63" s="218">
        <v>45442</v>
      </c>
      <c r="E63" s="217">
        <v>389.75</v>
      </c>
      <c r="F63" s="217">
        <v>391.68333333333339</v>
      </c>
      <c r="G63" s="219">
        <v>387.1666666666668</v>
      </c>
      <c r="H63" s="219">
        <v>384.58333333333343</v>
      </c>
      <c r="I63" s="219">
        <v>380.06666666666683</v>
      </c>
      <c r="J63" s="219">
        <v>394.26666666666677</v>
      </c>
      <c r="K63" s="219">
        <v>398.78333333333342</v>
      </c>
      <c r="L63" s="219">
        <v>401.36666666666673</v>
      </c>
      <c r="M63" s="220">
        <v>396.2</v>
      </c>
      <c r="N63" s="220">
        <v>389.1</v>
      </c>
      <c r="O63" s="220">
        <v>15989400</v>
      </c>
      <c r="P63" s="221">
        <v>3.9556962025316458E-3</v>
      </c>
    </row>
    <row r="64" spans="1:16" ht="12.75" customHeight="1">
      <c r="A64" s="213">
        <v>54</v>
      </c>
      <c r="B64" s="225" t="s">
        <v>61</v>
      </c>
      <c r="C64" s="217" t="s">
        <v>98</v>
      </c>
      <c r="D64" s="218">
        <v>45442</v>
      </c>
      <c r="E64" s="217">
        <v>144.80000000000001</v>
      </c>
      <c r="F64" s="217">
        <v>145.06666666666669</v>
      </c>
      <c r="G64" s="219">
        <v>143.58333333333337</v>
      </c>
      <c r="H64" s="219">
        <v>142.36666666666667</v>
      </c>
      <c r="I64" s="219">
        <v>140.88333333333335</v>
      </c>
      <c r="J64" s="219">
        <v>146.28333333333339</v>
      </c>
      <c r="K64" s="219">
        <v>147.76666666666668</v>
      </c>
      <c r="L64" s="219">
        <v>148.98333333333341</v>
      </c>
      <c r="M64" s="220">
        <v>146.55000000000001</v>
      </c>
      <c r="N64" s="220">
        <v>143.85</v>
      </c>
      <c r="O64" s="220">
        <v>32560000</v>
      </c>
      <c r="P64" s="221">
        <v>-1.7204950196196802E-2</v>
      </c>
    </row>
    <row r="65" spans="1:16" ht="12.75" customHeight="1">
      <c r="A65" s="213">
        <v>55</v>
      </c>
      <c r="B65" s="225" t="s">
        <v>40</v>
      </c>
      <c r="C65" s="217" t="s">
        <v>99</v>
      </c>
      <c r="D65" s="218">
        <v>45442</v>
      </c>
      <c r="E65" s="217">
        <v>3829.3</v>
      </c>
      <c r="F65" s="217">
        <v>3810.5833333333335</v>
      </c>
      <c r="G65" s="219">
        <v>3728.8166666666671</v>
      </c>
      <c r="H65" s="219">
        <v>3628.3333333333335</v>
      </c>
      <c r="I65" s="219">
        <v>3546.5666666666671</v>
      </c>
      <c r="J65" s="219">
        <v>3911.0666666666671</v>
      </c>
      <c r="K65" s="219">
        <v>3992.8333333333335</v>
      </c>
      <c r="L65" s="219">
        <v>4093.3166666666671</v>
      </c>
      <c r="M65" s="220">
        <v>3892.35</v>
      </c>
      <c r="N65" s="220">
        <v>3710.1</v>
      </c>
      <c r="O65" s="220">
        <v>4957500</v>
      </c>
      <c r="P65" s="221">
        <v>1.7486607967489687E-2</v>
      </c>
    </row>
    <row r="66" spans="1:16" ht="12.75" customHeight="1">
      <c r="A66" s="213">
        <v>56</v>
      </c>
      <c r="B66" s="225" t="s">
        <v>57</v>
      </c>
      <c r="C66" s="222" t="s">
        <v>100</v>
      </c>
      <c r="D66" s="218">
        <v>45442</v>
      </c>
      <c r="E66" s="217">
        <v>569.54999999999995</v>
      </c>
      <c r="F66" s="217">
        <v>567.11666666666667</v>
      </c>
      <c r="G66" s="219">
        <v>562.23333333333335</v>
      </c>
      <c r="H66" s="219">
        <v>554.91666666666663</v>
      </c>
      <c r="I66" s="219">
        <v>550.0333333333333</v>
      </c>
      <c r="J66" s="219">
        <v>574.43333333333339</v>
      </c>
      <c r="K66" s="219">
        <v>579.31666666666683</v>
      </c>
      <c r="L66" s="219">
        <v>586.63333333333344</v>
      </c>
      <c r="M66" s="220">
        <v>572</v>
      </c>
      <c r="N66" s="220">
        <v>559.79999999999995</v>
      </c>
      <c r="O66" s="220">
        <v>21027500</v>
      </c>
      <c r="P66" s="221">
        <v>4.2384434254554466E-2</v>
      </c>
    </row>
    <row r="67" spans="1:16" ht="12.75" customHeight="1">
      <c r="A67" s="213">
        <v>57</v>
      </c>
      <c r="B67" s="225" t="s">
        <v>47</v>
      </c>
      <c r="C67" s="217" t="s">
        <v>101</v>
      </c>
      <c r="D67" s="218">
        <v>45442</v>
      </c>
      <c r="E67" s="217">
        <v>1803.4</v>
      </c>
      <c r="F67" s="217">
        <v>1799.8666666666668</v>
      </c>
      <c r="G67" s="219">
        <v>1788.2333333333336</v>
      </c>
      <c r="H67" s="219">
        <v>1773.0666666666668</v>
      </c>
      <c r="I67" s="219">
        <v>1761.4333333333336</v>
      </c>
      <c r="J67" s="219">
        <v>1815.0333333333335</v>
      </c>
      <c r="K67" s="219">
        <v>1826.6666666666667</v>
      </c>
      <c r="L67" s="219">
        <v>1841.8333333333335</v>
      </c>
      <c r="M67" s="220">
        <v>1811.5</v>
      </c>
      <c r="N67" s="220">
        <v>1784.7</v>
      </c>
      <c r="O67" s="220">
        <v>2714875</v>
      </c>
      <c r="P67" s="221">
        <v>-3.8088489304220735E-2</v>
      </c>
    </row>
    <row r="68" spans="1:16" ht="12.75" customHeight="1">
      <c r="A68" s="213">
        <v>58</v>
      </c>
      <c r="B68" s="225" t="s">
        <v>848</v>
      </c>
      <c r="C68" s="222" t="s">
        <v>102</v>
      </c>
      <c r="D68" s="218">
        <v>45442</v>
      </c>
      <c r="E68" s="217">
        <v>2351.75</v>
      </c>
      <c r="F68" s="217">
        <v>2354.8666666666668</v>
      </c>
      <c r="G68" s="219">
        <v>2329.8833333333337</v>
      </c>
      <c r="H68" s="219">
        <v>2308.0166666666669</v>
      </c>
      <c r="I68" s="219">
        <v>2283.0333333333338</v>
      </c>
      <c r="J68" s="219">
        <v>2376.7333333333336</v>
      </c>
      <c r="K68" s="219">
        <v>2401.7166666666672</v>
      </c>
      <c r="L68" s="219">
        <v>2423.5833333333335</v>
      </c>
      <c r="M68" s="220">
        <v>2379.85</v>
      </c>
      <c r="N68" s="220">
        <v>2333</v>
      </c>
      <c r="O68" s="220">
        <v>2052900</v>
      </c>
      <c r="P68" s="221">
        <v>6.471539932342992E-3</v>
      </c>
    </row>
    <row r="69" spans="1:16" ht="12.75" customHeight="1">
      <c r="A69" s="213">
        <v>59</v>
      </c>
      <c r="B69" s="225" t="s">
        <v>42</v>
      </c>
      <c r="C69" s="217" t="s">
        <v>103</v>
      </c>
      <c r="D69" s="218">
        <v>45442</v>
      </c>
      <c r="E69" s="217">
        <v>4260.75</v>
      </c>
      <c r="F69" s="217">
        <v>4275.2833333333338</v>
      </c>
      <c r="G69" s="219">
        <v>4196.8166666666675</v>
      </c>
      <c r="H69" s="219">
        <v>4132.8833333333341</v>
      </c>
      <c r="I69" s="219">
        <v>4054.4166666666679</v>
      </c>
      <c r="J69" s="219">
        <v>4339.2166666666672</v>
      </c>
      <c r="K69" s="219">
        <v>4417.6833333333325</v>
      </c>
      <c r="L69" s="219">
        <v>4481.6166666666668</v>
      </c>
      <c r="M69" s="220">
        <v>4353.75</v>
      </c>
      <c r="N69" s="220">
        <v>4211.3500000000004</v>
      </c>
      <c r="O69" s="220">
        <v>3367400</v>
      </c>
      <c r="P69" s="221">
        <v>-6.0216069425585925E-3</v>
      </c>
    </row>
    <row r="70" spans="1:16" ht="12.75" customHeight="1">
      <c r="A70" s="213">
        <v>60</v>
      </c>
      <c r="B70" s="225" t="s">
        <v>40</v>
      </c>
      <c r="C70" s="224" t="s">
        <v>104</v>
      </c>
      <c r="D70" s="218">
        <v>45442</v>
      </c>
      <c r="E70" s="217">
        <v>9293.4</v>
      </c>
      <c r="F70" s="217">
        <v>9284.3333333333339</v>
      </c>
      <c r="G70" s="219">
        <v>9201.1666666666679</v>
      </c>
      <c r="H70" s="219">
        <v>9108.9333333333343</v>
      </c>
      <c r="I70" s="219">
        <v>9025.7666666666682</v>
      </c>
      <c r="J70" s="219">
        <v>9376.5666666666675</v>
      </c>
      <c r="K70" s="219">
        <v>9459.7333333333354</v>
      </c>
      <c r="L70" s="219">
        <v>9551.9666666666672</v>
      </c>
      <c r="M70" s="220">
        <v>9367.5</v>
      </c>
      <c r="N70" s="220">
        <v>9192.1</v>
      </c>
      <c r="O70" s="220">
        <v>1388100</v>
      </c>
      <c r="P70" s="221">
        <v>6.6719849155123653E-3</v>
      </c>
    </row>
    <row r="71" spans="1:16" ht="12.75" customHeight="1">
      <c r="A71" s="213">
        <v>61</v>
      </c>
      <c r="B71" s="225" t="s">
        <v>105</v>
      </c>
      <c r="C71" s="217" t="s">
        <v>106</v>
      </c>
      <c r="D71" s="218">
        <v>45442</v>
      </c>
      <c r="E71" s="217">
        <v>842.95</v>
      </c>
      <c r="F71" s="217">
        <v>842.4</v>
      </c>
      <c r="G71" s="219">
        <v>835.84999999999991</v>
      </c>
      <c r="H71" s="219">
        <v>828.74999999999989</v>
      </c>
      <c r="I71" s="219">
        <v>822.19999999999982</v>
      </c>
      <c r="J71" s="219">
        <v>849.5</v>
      </c>
      <c r="K71" s="219">
        <v>856.05</v>
      </c>
      <c r="L71" s="219">
        <v>863.15000000000009</v>
      </c>
      <c r="M71" s="220">
        <v>848.95</v>
      </c>
      <c r="N71" s="220">
        <v>835.3</v>
      </c>
      <c r="O71" s="220">
        <v>46357575</v>
      </c>
      <c r="P71" s="221">
        <v>5.6194856559944164E-3</v>
      </c>
    </row>
    <row r="72" spans="1:16" ht="12.75" customHeight="1">
      <c r="A72" s="213">
        <v>62</v>
      </c>
      <c r="B72" s="225" t="s">
        <v>42</v>
      </c>
      <c r="C72" s="217" t="s">
        <v>107</v>
      </c>
      <c r="D72" s="218">
        <v>45442</v>
      </c>
      <c r="E72" s="217">
        <v>5901.65</v>
      </c>
      <c r="F72" s="217">
        <v>5876.3</v>
      </c>
      <c r="G72" s="219">
        <v>5836</v>
      </c>
      <c r="H72" s="219">
        <v>5770.3499999999995</v>
      </c>
      <c r="I72" s="219">
        <v>5730.0499999999993</v>
      </c>
      <c r="J72" s="219">
        <v>5941.9500000000007</v>
      </c>
      <c r="K72" s="219">
        <v>5982.2500000000018</v>
      </c>
      <c r="L72" s="219">
        <v>6047.9000000000015</v>
      </c>
      <c r="M72" s="220">
        <v>5916.6</v>
      </c>
      <c r="N72" s="220">
        <v>5810.65</v>
      </c>
      <c r="O72" s="220">
        <v>2915250</v>
      </c>
      <c r="P72" s="221">
        <v>-1.2240057600271061E-2</v>
      </c>
    </row>
    <row r="73" spans="1:16" ht="12.75" customHeight="1">
      <c r="A73" s="213">
        <v>63</v>
      </c>
      <c r="B73" s="225" t="s">
        <v>54</v>
      </c>
      <c r="C73" s="217" t="s">
        <v>108</v>
      </c>
      <c r="D73" s="218">
        <v>45442</v>
      </c>
      <c r="E73" s="217">
        <v>4815.1499999999996</v>
      </c>
      <c r="F73" s="217">
        <v>4839.166666666667</v>
      </c>
      <c r="G73" s="219">
        <v>4760.9833333333336</v>
      </c>
      <c r="H73" s="219">
        <v>4706.8166666666666</v>
      </c>
      <c r="I73" s="219">
        <v>4628.6333333333332</v>
      </c>
      <c r="J73" s="219">
        <v>4893.3333333333339</v>
      </c>
      <c r="K73" s="219">
        <v>4971.5166666666664</v>
      </c>
      <c r="L73" s="219">
        <v>5025.6833333333343</v>
      </c>
      <c r="M73" s="220">
        <v>4917.3500000000004</v>
      </c>
      <c r="N73" s="220">
        <v>4785</v>
      </c>
      <c r="O73" s="220">
        <v>3621450</v>
      </c>
      <c r="P73" s="221">
        <v>1.5905743740795286E-2</v>
      </c>
    </row>
    <row r="74" spans="1:16" ht="12.75" customHeight="1">
      <c r="A74" s="213">
        <v>64</v>
      </c>
      <c r="B74" s="225" t="s">
        <v>54</v>
      </c>
      <c r="C74" s="217" t="s">
        <v>109</v>
      </c>
      <c r="D74" s="218">
        <v>45442</v>
      </c>
      <c r="E74" s="217">
        <v>3867.6</v>
      </c>
      <c r="F74" s="217">
        <v>3856.4833333333336</v>
      </c>
      <c r="G74" s="219">
        <v>3828.416666666667</v>
      </c>
      <c r="H74" s="219">
        <v>3789.2333333333336</v>
      </c>
      <c r="I74" s="219">
        <v>3761.166666666667</v>
      </c>
      <c r="J74" s="219">
        <v>3895.666666666667</v>
      </c>
      <c r="K74" s="219">
        <v>3923.7333333333336</v>
      </c>
      <c r="L74" s="219">
        <v>3962.916666666667</v>
      </c>
      <c r="M74" s="220">
        <v>3884.55</v>
      </c>
      <c r="N74" s="220">
        <v>3817.3</v>
      </c>
      <c r="O74" s="220">
        <v>1421750</v>
      </c>
      <c r="P74" s="221">
        <v>5.038602194229988E-2</v>
      </c>
    </row>
    <row r="75" spans="1:16" ht="12.75" customHeight="1">
      <c r="A75" s="213">
        <v>65</v>
      </c>
      <c r="B75" s="225" t="s">
        <v>54</v>
      </c>
      <c r="C75" s="217" t="s">
        <v>110</v>
      </c>
      <c r="D75" s="218">
        <v>45442</v>
      </c>
      <c r="E75" s="217">
        <v>495.35</v>
      </c>
      <c r="F75" s="217">
        <v>488.8</v>
      </c>
      <c r="G75" s="219">
        <v>475.1</v>
      </c>
      <c r="H75" s="219">
        <v>454.85</v>
      </c>
      <c r="I75" s="219">
        <v>441.15000000000003</v>
      </c>
      <c r="J75" s="219">
        <v>509.05</v>
      </c>
      <c r="K75" s="219">
        <v>522.75</v>
      </c>
      <c r="L75" s="219">
        <v>543</v>
      </c>
      <c r="M75" s="220">
        <v>502.5</v>
      </c>
      <c r="N75" s="220">
        <v>468.55</v>
      </c>
      <c r="O75" s="220">
        <v>20212200</v>
      </c>
      <c r="P75" s="221">
        <v>0.10380418755529343</v>
      </c>
    </row>
    <row r="76" spans="1:16" ht="12.75" customHeight="1">
      <c r="A76" s="213">
        <v>66</v>
      </c>
      <c r="B76" s="225" t="s">
        <v>61</v>
      </c>
      <c r="C76" s="217" t="s">
        <v>111</v>
      </c>
      <c r="D76" s="218">
        <v>45442</v>
      </c>
      <c r="E76" s="217">
        <v>164</v>
      </c>
      <c r="F76" s="217">
        <v>164.06666666666666</v>
      </c>
      <c r="G76" s="219">
        <v>162.68333333333334</v>
      </c>
      <c r="H76" s="219">
        <v>161.36666666666667</v>
      </c>
      <c r="I76" s="219">
        <v>159.98333333333335</v>
      </c>
      <c r="J76" s="219">
        <v>165.38333333333333</v>
      </c>
      <c r="K76" s="219">
        <v>166.76666666666665</v>
      </c>
      <c r="L76" s="219">
        <v>168.08333333333331</v>
      </c>
      <c r="M76" s="220">
        <v>165.45</v>
      </c>
      <c r="N76" s="220">
        <v>162.75</v>
      </c>
      <c r="O76" s="220">
        <v>102125000</v>
      </c>
      <c r="P76" s="221">
        <v>-2.5881433733763062E-3</v>
      </c>
    </row>
    <row r="77" spans="1:16" ht="12.75" customHeight="1">
      <c r="A77" s="213">
        <v>67</v>
      </c>
      <c r="B77" s="225" t="s">
        <v>82</v>
      </c>
      <c r="C77" s="217" t="s">
        <v>112</v>
      </c>
      <c r="D77" s="218">
        <v>45442</v>
      </c>
      <c r="E77" s="217">
        <v>202.95</v>
      </c>
      <c r="F77" s="217">
        <v>203.36666666666665</v>
      </c>
      <c r="G77" s="219">
        <v>199.7833333333333</v>
      </c>
      <c r="H77" s="219">
        <v>196.61666666666665</v>
      </c>
      <c r="I77" s="219">
        <v>193.0333333333333</v>
      </c>
      <c r="J77" s="219">
        <v>206.5333333333333</v>
      </c>
      <c r="K77" s="219">
        <v>210.11666666666662</v>
      </c>
      <c r="L77" s="219">
        <v>213.2833333333333</v>
      </c>
      <c r="M77" s="220">
        <v>206.95</v>
      </c>
      <c r="N77" s="220">
        <v>200.2</v>
      </c>
      <c r="O77" s="220">
        <v>149145000</v>
      </c>
      <c r="P77" s="221">
        <v>-2.976190476190476E-2</v>
      </c>
    </row>
    <row r="78" spans="1:16" ht="12.75" customHeight="1">
      <c r="A78" s="213">
        <v>68</v>
      </c>
      <c r="B78" s="225" t="s">
        <v>42</v>
      </c>
      <c r="C78" s="217" t="s">
        <v>113</v>
      </c>
      <c r="D78" s="218">
        <v>45442</v>
      </c>
      <c r="E78" s="217">
        <v>1120.1500000000001</v>
      </c>
      <c r="F78" s="217">
        <v>1089.7166666666667</v>
      </c>
      <c r="G78" s="219">
        <v>1055.4333333333334</v>
      </c>
      <c r="H78" s="219">
        <v>990.7166666666667</v>
      </c>
      <c r="I78" s="219">
        <v>956.43333333333339</v>
      </c>
      <c r="J78" s="219">
        <v>1154.4333333333334</v>
      </c>
      <c r="K78" s="219">
        <v>1188.7166666666667</v>
      </c>
      <c r="L78" s="219">
        <v>1253.4333333333334</v>
      </c>
      <c r="M78" s="220">
        <v>1124</v>
      </c>
      <c r="N78" s="220">
        <v>1025</v>
      </c>
      <c r="O78" s="220">
        <v>12219875</v>
      </c>
      <c r="P78" s="221">
        <v>5.0352090733470432E-2</v>
      </c>
    </row>
    <row r="79" spans="1:16" ht="12.75" customHeight="1">
      <c r="A79" s="213">
        <v>69</v>
      </c>
      <c r="B79" s="225" t="s">
        <v>114</v>
      </c>
      <c r="C79" s="217" t="s">
        <v>115</v>
      </c>
      <c r="D79" s="218">
        <v>45442</v>
      </c>
      <c r="E79" s="217">
        <v>88.6</v>
      </c>
      <c r="F79" s="217">
        <v>88.516666666666652</v>
      </c>
      <c r="G79" s="219">
        <v>87.233333333333306</v>
      </c>
      <c r="H79" s="219">
        <v>85.86666666666666</v>
      </c>
      <c r="I79" s="219">
        <v>84.583333333333314</v>
      </c>
      <c r="J79" s="219">
        <v>89.883333333333297</v>
      </c>
      <c r="K79" s="219">
        <v>91.166666666666657</v>
      </c>
      <c r="L79" s="219">
        <v>92.533333333333289</v>
      </c>
      <c r="M79" s="220">
        <v>89.8</v>
      </c>
      <c r="N79" s="220">
        <v>87.15</v>
      </c>
      <c r="O79" s="220">
        <v>257118750</v>
      </c>
      <c r="P79" s="221">
        <v>7.8829360396506967E-2</v>
      </c>
    </row>
    <row r="80" spans="1:16" ht="12.75" customHeight="1">
      <c r="A80" s="213">
        <v>70</v>
      </c>
      <c r="B80" s="225" t="s">
        <v>848</v>
      </c>
      <c r="C80" s="223" t="s">
        <v>116</v>
      </c>
      <c r="D80" s="218">
        <v>45442</v>
      </c>
      <c r="E80" s="217">
        <v>668.85</v>
      </c>
      <c r="F80" s="217">
        <v>664.61666666666667</v>
      </c>
      <c r="G80" s="219">
        <v>657.23333333333335</v>
      </c>
      <c r="H80" s="219">
        <v>645.61666666666667</v>
      </c>
      <c r="I80" s="219">
        <v>638.23333333333335</v>
      </c>
      <c r="J80" s="219">
        <v>676.23333333333335</v>
      </c>
      <c r="K80" s="219">
        <v>683.61666666666679</v>
      </c>
      <c r="L80" s="219">
        <v>695.23333333333335</v>
      </c>
      <c r="M80" s="220">
        <v>672</v>
      </c>
      <c r="N80" s="220">
        <v>653</v>
      </c>
      <c r="O80" s="220">
        <v>7507500</v>
      </c>
      <c r="P80" s="221">
        <v>-0.10603715170278638</v>
      </c>
    </row>
    <row r="81" spans="1:16" ht="12.75" customHeight="1">
      <c r="A81" s="213">
        <v>71</v>
      </c>
      <c r="B81" s="225" t="s">
        <v>57</v>
      </c>
      <c r="C81" s="217" t="s">
        <v>117</v>
      </c>
      <c r="D81" s="218">
        <v>45442</v>
      </c>
      <c r="E81" s="217">
        <v>1332.05</v>
      </c>
      <c r="F81" s="217">
        <v>1327.1333333333334</v>
      </c>
      <c r="G81" s="219">
        <v>1314.2666666666669</v>
      </c>
      <c r="H81" s="219">
        <v>1296.4833333333333</v>
      </c>
      <c r="I81" s="219">
        <v>1283.6166666666668</v>
      </c>
      <c r="J81" s="219">
        <v>1344.916666666667</v>
      </c>
      <c r="K81" s="219">
        <v>1357.7833333333333</v>
      </c>
      <c r="L81" s="219">
        <v>1375.5666666666671</v>
      </c>
      <c r="M81" s="220">
        <v>1340</v>
      </c>
      <c r="N81" s="220">
        <v>1309.3499999999999</v>
      </c>
      <c r="O81" s="220">
        <v>6377500</v>
      </c>
      <c r="P81" s="221">
        <v>1.8363273453093812E-2</v>
      </c>
    </row>
    <row r="82" spans="1:16" ht="12.75" customHeight="1">
      <c r="A82" s="213">
        <v>72</v>
      </c>
      <c r="B82" s="225" t="s">
        <v>105</v>
      </c>
      <c r="C82" s="217" t="s">
        <v>118</v>
      </c>
      <c r="D82" s="218">
        <v>45442</v>
      </c>
      <c r="E82" s="217">
        <v>2856.35</v>
      </c>
      <c r="F82" s="217">
        <v>2828.1</v>
      </c>
      <c r="G82" s="219">
        <v>2766.35</v>
      </c>
      <c r="H82" s="219">
        <v>2676.35</v>
      </c>
      <c r="I82" s="219">
        <v>2614.6</v>
      </c>
      <c r="J82" s="219">
        <v>2918.1</v>
      </c>
      <c r="K82" s="219">
        <v>2979.85</v>
      </c>
      <c r="L82" s="219">
        <v>3069.85</v>
      </c>
      <c r="M82" s="220">
        <v>2889.85</v>
      </c>
      <c r="N82" s="220">
        <v>2738.1</v>
      </c>
      <c r="O82" s="220">
        <v>3722500</v>
      </c>
      <c r="P82" s="221">
        <v>-8.2246492936564677E-2</v>
      </c>
    </row>
    <row r="83" spans="1:16" ht="12.75" customHeight="1">
      <c r="A83" s="213">
        <v>73</v>
      </c>
      <c r="B83" s="225" t="s">
        <v>42</v>
      </c>
      <c r="C83" s="217" t="s">
        <v>119</v>
      </c>
      <c r="D83" s="218">
        <v>45442</v>
      </c>
      <c r="E83" s="217">
        <v>439.6</v>
      </c>
      <c r="F83" s="217">
        <v>436.10000000000008</v>
      </c>
      <c r="G83" s="219">
        <v>429.85000000000014</v>
      </c>
      <c r="H83" s="219">
        <v>420.10000000000008</v>
      </c>
      <c r="I83" s="219">
        <v>413.85000000000014</v>
      </c>
      <c r="J83" s="219">
        <v>445.85000000000014</v>
      </c>
      <c r="K83" s="219">
        <v>452.1</v>
      </c>
      <c r="L83" s="219">
        <v>461.85000000000014</v>
      </c>
      <c r="M83" s="220">
        <v>442.35</v>
      </c>
      <c r="N83" s="220">
        <v>426.35</v>
      </c>
      <c r="O83" s="220">
        <v>10942000</v>
      </c>
      <c r="P83" s="221">
        <v>-5.4535538992910382E-3</v>
      </c>
    </row>
    <row r="84" spans="1:16" ht="12.75" customHeight="1">
      <c r="A84" s="213">
        <v>74</v>
      </c>
      <c r="B84" s="225" t="s">
        <v>47</v>
      </c>
      <c r="C84" s="217" t="s">
        <v>120</v>
      </c>
      <c r="D84" s="218">
        <v>45442</v>
      </c>
      <c r="E84" s="217">
        <v>2401.6</v>
      </c>
      <c r="F84" s="217">
        <v>2419.9666666666667</v>
      </c>
      <c r="G84" s="219">
        <v>2377.6333333333332</v>
      </c>
      <c r="H84" s="219">
        <v>2353.6666666666665</v>
      </c>
      <c r="I84" s="219">
        <v>2311.333333333333</v>
      </c>
      <c r="J84" s="219">
        <v>2443.9333333333334</v>
      </c>
      <c r="K84" s="219">
        <v>2486.2666666666664</v>
      </c>
      <c r="L84" s="219">
        <v>2510.2333333333336</v>
      </c>
      <c r="M84" s="220">
        <v>2462.3000000000002</v>
      </c>
      <c r="N84" s="220">
        <v>2396</v>
      </c>
      <c r="O84" s="220">
        <v>8547369</v>
      </c>
      <c r="P84" s="221">
        <v>6.7954295478588916E-2</v>
      </c>
    </row>
    <row r="85" spans="1:16" ht="12.75" customHeight="1">
      <c r="A85" s="213">
        <v>75</v>
      </c>
      <c r="B85" s="225" t="s">
        <v>82</v>
      </c>
      <c r="C85" s="217" t="s">
        <v>121</v>
      </c>
      <c r="D85" s="218">
        <v>45442</v>
      </c>
      <c r="E85" s="217">
        <v>554.54999999999995</v>
      </c>
      <c r="F85" s="217">
        <v>555.76666666666665</v>
      </c>
      <c r="G85" s="219">
        <v>549.48333333333335</v>
      </c>
      <c r="H85" s="219">
        <v>544.41666666666674</v>
      </c>
      <c r="I85" s="219">
        <v>538.13333333333344</v>
      </c>
      <c r="J85" s="219">
        <v>560.83333333333326</v>
      </c>
      <c r="K85" s="219">
        <v>567.11666666666656</v>
      </c>
      <c r="L85" s="219">
        <v>572.18333333333317</v>
      </c>
      <c r="M85" s="220">
        <v>562.04999999999995</v>
      </c>
      <c r="N85" s="220">
        <v>550.70000000000005</v>
      </c>
      <c r="O85" s="220">
        <v>7388750</v>
      </c>
      <c r="P85" s="221">
        <v>-3.5253794679288394E-2</v>
      </c>
    </row>
    <row r="86" spans="1:16" ht="12.75" customHeight="1">
      <c r="A86" s="213">
        <v>76</v>
      </c>
      <c r="B86" s="225" t="s">
        <v>40</v>
      </c>
      <c r="C86" s="224" t="s">
        <v>122</v>
      </c>
      <c r="D86" s="218">
        <v>45442</v>
      </c>
      <c r="E86" s="217">
        <v>5157</v>
      </c>
      <c r="F86" s="217">
        <v>5134.6833333333334</v>
      </c>
      <c r="G86" s="219">
        <v>5045.8166666666666</v>
      </c>
      <c r="H86" s="219">
        <v>4934.6333333333332</v>
      </c>
      <c r="I86" s="219">
        <v>4845.7666666666664</v>
      </c>
      <c r="J86" s="219">
        <v>5245.8666666666668</v>
      </c>
      <c r="K86" s="219">
        <v>5334.7333333333336</v>
      </c>
      <c r="L86" s="219">
        <v>5445.916666666667</v>
      </c>
      <c r="M86" s="220">
        <v>5223.55</v>
      </c>
      <c r="N86" s="220">
        <v>5023.5</v>
      </c>
      <c r="O86" s="220">
        <v>11216100</v>
      </c>
      <c r="P86" s="221">
        <v>5.0268817204301075E-3</v>
      </c>
    </row>
    <row r="87" spans="1:16" ht="12.75" customHeight="1">
      <c r="A87" s="213">
        <v>77</v>
      </c>
      <c r="B87" s="225" t="s">
        <v>40</v>
      </c>
      <c r="C87" s="217" t="s">
        <v>123</v>
      </c>
      <c r="D87" s="218">
        <v>45442</v>
      </c>
      <c r="E87" s="217">
        <v>1893.9</v>
      </c>
      <c r="F87" s="217">
        <v>1891.3999999999999</v>
      </c>
      <c r="G87" s="219">
        <v>1868.4999999999998</v>
      </c>
      <c r="H87" s="219">
        <v>1843.1</v>
      </c>
      <c r="I87" s="219">
        <v>1820.1999999999998</v>
      </c>
      <c r="J87" s="219">
        <v>1916.7999999999997</v>
      </c>
      <c r="K87" s="219">
        <v>1939.6999999999998</v>
      </c>
      <c r="L87" s="219">
        <v>1965.0999999999997</v>
      </c>
      <c r="M87" s="220">
        <v>1914.3</v>
      </c>
      <c r="N87" s="220">
        <v>1866</v>
      </c>
      <c r="O87" s="220">
        <v>5988000</v>
      </c>
      <c r="P87" s="221">
        <v>4.978962131837307E-2</v>
      </c>
    </row>
    <row r="88" spans="1:16" ht="12.75" customHeight="1">
      <c r="A88" s="213">
        <v>78</v>
      </c>
      <c r="B88" s="225" t="s">
        <v>85</v>
      </c>
      <c r="C88" s="217" t="s">
        <v>124</v>
      </c>
      <c r="D88" s="218">
        <v>45442</v>
      </c>
      <c r="E88" s="217">
        <v>1354.05</v>
      </c>
      <c r="F88" s="217">
        <v>1351.05</v>
      </c>
      <c r="G88" s="219">
        <v>1341.1</v>
      </c>
      <c r="H88" s="219">
        <v>1328.1499999999999</v>
      </c>
      <c r="I88" s="219">
        <v>1318.1999999999998</v>
      </c>
      <c r="J88" s="219">
        <v>1364</v>
      </c>
      <c r="K88" s="219">
        <v>1373.9500000000003</v>
      </c>
      <c r="L88" s="219">
        <v>1386.9</v>
      </c>
      <c r="M88" s="220">
        <v>1361</v>
      </c>
      <c r="N88" s="220">
        <v>1338.1</v>
      </c>
      <c r="O88" s="220">
        <v>24056550</v>
      </c>
      <c r="P88" s="221">
        <v>5.721225600655527E-3</v>
      </c>
    </row>
    <row r="89" spans="1:16" ht="12.75" customHeight="1">
      <c r="A89" s="213">
        <v>79</v>
      </c>
      <c r="B89" s="225" t="s">
        <v>66</v>
      </c>
      <c r="C89" s="217" t="s">
        <v>125</v>
      </c>
      <c r="D89" s="218">
        <v>45442</v>
      </c>
      <c r="E89" s="217">
        <v>3944.4</v>
      </c>
      <c r="F89" s="217">
        <v>3927.7666666666664</v>
      </c>
      <c r="G89" s="219">
        <v>3816.6833333333329</v>
      </c>
      <c r="H89" s="219">
        <v>3688.9666666666667</v>
      </c>
      <c r="I89" s="219">
        <v>3577.8833333333332</v>
      </c>
      <c r="J89" s="219">
        <v>4055.4833333333327</v>
      </c>
      <c r="K89" s="219">
        <v>4166.5666666666666</v>
      </c>
      <c r="L89" s="219">
        <v>4294.2833333333328</v>
      </c>
      <c r="M89" s="220">
        <v>4038.85</v>
      </c>
      <c r="N89" s="220">
        <v>3800.05</v>
      </c>
      <c r="O89" s="220">
        <v>3135600</v>
      </c>
      <c r="P89" s="221">
        <v>0.14517366056754685</v>
      </c>
    </row>
    <row r="90" spans="1:16" ht="12.75" customHeight="1">
      <c r="A90" s="213">
        <v>80</v>
      </c>
      <c r="B90" s="225" t="s">
        <v>61</v>
      </c>
      <c r="C90" s="217" t="s">
        <v>126</v>
      </c>
      <c r="D90" s="218">
        <v>45442</v>
      </c>
      <c r="E90" s="217">
        <v>1528.45</v>
      </c>
      <c r="F90" s="217">
        <v>1531.9833333333333</v>
      </c>
      <c r="G90" s="219">
        <v>1516.2166666666667</v>
      </c>
      <c r="H90" s="219">
        <v>1503.9833333333333</v>
      </c>
      <c r="I90" s="219">
        <v>1488.2166666666667</v>
      </c>
      <c r="J90" s="219">
        <v>1544.2166666666667</v>
      </c>
      <c r="K90" s="219">
        <v>1559.9833333333336</v>
      </c>
      <c r="L90" s="219">
        <v>1572.2166666666667</v>
      </c>
      <c r="M90" s="220">
        <v>1547.75</v>
      </c>
      <c r="N90" s="220">
        <v>1519.75</v>
      </c>
      <c r="O90" s="220">
        <v>204972900</v>
      </c>
      <c r="P90" s="221">
        <v>4.8560573990837934E-3</v>
      </c>
    </row>
    <row r="91" spans="1:16" ht="12.75" customHeight="1">
      <c r="A91" s="213">
        <v>81</v>
      </c>
      <c r="B91" s="225" t="s">
        <v>66</v>
      </c>
      <c r="C91" s="217" t="s">
        <v>127</v>
      </c>
      <c r="D91" s="218">
        <v>45442</v>
      </c>
      <c r="E91" s="217">
        <v>565.65</v>
      </c>
      <c r="F91" s="217">
        <v>566.73333333333335</v>
      </c>
      <c r="G91" s="219">
        <v>562.7166666666667</v>
      </c>
      <c r="H91" s="219">
        <v>559.7833333333333</v>
      </c>
      <c r="I91" s="219">
        <v>555.76666666666665</v>
      </c>
      <c r="J91" s="219">
        <v>569.66666666666674</v>
      </c>
      <c r="K91" s="219">
        <v>573.68333333333339</v>
      </c>
      <c r="L91" s="219">
        <v>576.61666666666679</v>
      </c>
      <c r="M91" s="220">
        <v>570.75</v>
      </c>
      <c r="N91" s="220">
        <v>563.79999999999995</v>
      </c>
      <c r="O91" s="220">
        <v>49995000</v>
      </c>
      <c r="P91" s="221">
        <v>1.1438490297311732E-2</v>
      </c>
    </row>
    <row r="92" spans="1:16" ht="12.75" customHeight="1">
      <c r="A92" s="213">
        <v>82</v>
      </c>
      <c r="B92" s="225" t="s">
        <v>54</v>
      </c>
      <c r="C92" s="217" t="s">
        <v>128</v>
      </c>
      <c r="D92" s="218">
        <v>45442</v>
      </c>
      <c r="E92" s="217">
        <v>5098.8999999999996</v>
      </c>
      <c r="F92" s="217">
        <v>5098.8</v>
      </c>
      <c r="G92" s="219">
        <v>5060.75</v>
      </c>
      <c r="H92" s="219">
        <v>5022.5999999999995</v>
      </c>
      <c r="I92" s="219">
        <v>4984.5499999999993</v>
      </c>
      <c r="J92" s="219">
        <v>5136.9500000000007</v>
      </c>
      <c r="K92" s="219">
        <v>5175.0000000000018</v>
      </c>
      <c r="L92" s="219">
        <v>5213.1500000000015</v>
      </c>
      <c r="M92" s="220">
        <v>5136.8500000000004</v>
      </c>
      <c r="N92" s="220">
        <v>5060.6499999999996</v>
      </c>
      <c r="O92" s="220">
        <v>3936600</v>
      </c>
      <c r="P92" s="221">
        <v>-5.9467444414984284E-3</v>
      </c>
    </row>
    <row r="93" spans="1:16" ht="12.75" customHeight="1">
      <c r="A93" s="213">
        <v>83</v>
      </c>
      <c r="B93" s="225" t="s">
        <v>129</v>
      </c>
      <c r="C93" s="217" t="s">
        <v>130</v>
      </c>
      <c r="D93" s="218">
        <v>45442</v>
      </c>
      <c r="E93" s="217">
        <v>680</v>
      </c>
      <c r="F93" s="217">
        <v>682.16666666666663</v>
      </c>
      <c r="G93" s="219">
        <v>674.5333333333333</v>
      </c>
      <c r="H93" s="219">
        <v>669.06666666666672</v>
      </c>
      <c r="I93" s="219">
        <v>661.43333333333339</v>
      </c>
      <c r="J93" s="219">
        <v>687.63333333333321</v>
      </c>
      <c r="K93" s="219">
        <v>695.26666666666665</v>
      </c>
      <c r="L93" s="219">
        <v>700.73333333333312</v>
      </c>
      <c r="M93" s="220">
        <v>689.8</v>
      </c>
      <c r="N93" s="220">
        <v>676.7</v>
      </c>
      <c r="O93" s="220">
        <v>56467600</v>
      </c>
      <c r="P93" s="221">
        <v>1.0041820048581373E-2</v>
      </c>
    </row>
    <row r="94" spans="1:16" ht="12.75" customHeight="1">
      <c r="A94" s="213">
        <v>84</v>
      </c>
      <c r="B94" s="225" t="s">
        <v>129</v>
      </c>
      <c r="C94" s="223" t="s">
        <v>131</v>
      </c>
      <c r="D94" s="218">
        <v>45442</v>
      </c>
      <c r="E94" s="217">
        <v>372.85</v>
      </c>
      <c r="F94" s="217">
        <v>371.8</v>
      </c>
      <c r="G94" s="219">
        <v>363.6</v>
      </c>
      <c r="H94" s="219">
        <v>354.35</v>
      </c>
      <c r="I94" s="219">
        <v>346.15000000000003</v>
      </c>
      <c r="J94" s="219">
        <v>381.05</v>
      </c>
      <c r="K94" s="219">
        <v>389.24999999999994</v>
      </c>
      <c r="L94" s="219">
        <v>398.5</v>
      </c>
      <c r="M94" s="220">
        <v>380</v>
      </c>
      <c r="N94" s="220">
        <v>362.55</v>
      </c>
      <c r="O94" s="220">
        <v>41973350</v>
      </c>
      <c r="P94" s="221">
        <v>-0.12093462093462093</v>
      </c>
    </row>
    <row r="95" spans="1:16" ht="12.75" customHeight="1">
      <c r="A95" s="213">
        <v>85</v>
      </c>
      <c r="B95" s="225" t="s">
        <v>82</v>
      </c>
      <c r="C95" s="217" t="s">
        <v>132</v>
      </c>
      <c r="D95" s="218">
        <v>45442</v>
      </c>
      <c r="E95" s="217">
        <v>558.15</v>
      </c>
      <c r="F95" s="217">
        <v>551.46666666666658</v>
      </c>
      <c r="G95" s="219">
        <v>539.23333333333312</v>
      </c>
      <c r="H95" s="219">
        <v>520.31666666666649</v>
      </c>
      <c r="I95" s="219">
        <v>508.08333333333303</v>
      </c>
      <c r="J95" s="219">
        <v>570.38333333333321</v>
      </c>
      <c r="K95" s="219">
        <v>582.61666666666656</v>
      </c>
      <c r="L95" s="219">
        <v>601.5333333333333</v>
      </c>
      <c r="M95" s="220">
        <v>563.70000000000005</v>
      </c>
      <c r="N95" s="220">
        <v>532.54999999999995</v>
      </c>
      <c r="O95" s="220">
        <v>31040550</v>
      </c>
      <c r="P95" s="221">
        <v>-6.0973617577391163E-2</v>
      </c>
    </row>
    <row r="96" spans="1:16" ht="12.75" customHeight="1">
      <c r="A96" s="213">
        <v>86</v>
      </c>
      <c r="B96" s="225" t="s">
        <v>57</v>
      </c>
      <c r="C96" s="217" t="s">
        <v>133</v>
      </c>
      <c r="D96" s="218">
        <v>45442</v>
      </c>
      <c r="E96" s="217">
        <v>2388.5500000000002</v>
      </c>
      <c r="F96" s="217">
        <v>2386.85</v>
      </c>
      <c r="G96" s="219">
        <v>2368.6999999999998</v>
      </c>
      <c r="H96" s="219">
        <v>2348.85</v>
      </c>
      <c r="I96" s="219">
        <v>2330.6999999999998</v>
      </c>
      <c r="J96" s="219">
        <v>2406.6999999999998</v>
      </c>
      <c r="K96" s="219">
        <v>2424.8500000000004</v>
      </c>
      <c r="L96" s="219">
        <v>2444.6999999999998</v>
      </c>
      <c r="M96" s="220">
        <v>2405</v>
      </c>
      <c r="N96" s="220">
        <v>2367</v>
      </c>
      <c r="O96" s="220">
        <v>19153800</v>
      </c>
      <c r="P96" s="221">
        <v>6.7964992509658602E-3</v>
      </c>
    </row>
    <row r="97" spans="1:16" ht="12.75" customHeight="1">
      <c r="A97" s="213">
        <v>87</v>
      </c>
      <c r="B97" s="225" t="s">
        <v>61</v>
      </c>
      <c r="C97" s="217" t="s">
        <v>135</v>
      </c>
      <c r="D97" s="218">
        <v>45442</v>
      </c>
      <c r="E97" s="217">
        <v>1133.8</v>
      </c>
      <c r="F97" s="217">
        <v>1136.8833333333332</v>
      </c>
      <c r="G97" s="219">
        <v>1122.2166666666665</v>
      </c>
      <c r="H97" s="219">
        <v>1110.6333333333332</v>
      </c>
      <c r="I97" s="219">
        <v>1095.9666666666665</v>
      </c>
      <c r="J97" s="219">
        <v>1148.4666666666665</v>
      </c>
      <c r="K97" s="219">
        <v>1163.1333333333334</v>
      </c>
      <c r="L97" s="219">
        <v>1174.7166666666665</v>
      </c>
      <c r="M97" s="220">
        <v>1151.55</v>
      </c>
      <c r="N97" s="220">
        <v>1125.3</v>
      </c>
      <c r="O97" s="220">
        <v>84805000</v>
      </c>
      <c r="P97" s="221">
        <v>6.4867715566493803E-2</v>
      </c>
    </row>
    <row r="98" spans="1:16" ht="12.75" customHeight="1">
      <c r="A98" s="213">
        <v>88</v>
      </c>
      <c r="B98" s="225" t="s">
        <v>66</v>
      </c>
      <c r="C98" s="217" t="s">
        <v>136</v>
      </c>
      <c r="D98" s="218">
        <v>45442</v>
      </c>
      <c r="E98" s="217">
        <v>1624.4</v>
      </c>
      <c r="F98" s="217">
        <v>1637.9000000000003</v>
      </c>
      <c r="G98" s="219">
        <v>1602.4000000000005</v>
      </c>
      <c r="H98" s="219">
        <v>1580.4000000000003</v>
      </c>
      <c r="I98" s="219">
        <v>1544.9000000000005</v>
      </c>
      <c r="J98" s="219">
        <v>1659.9000000000005</v>
      </c>
      <c r="K98" s="219">
        <v>1695.4</v>
      </c>
      <c r="L98" s="219">
        <v>1717.4000000000005</v>
      </c>
      <c r="M98" s="220">
        <v>1673.4</v>
      </c>
      <c r="N98" s="220">
        <v>1615.9</v>
      </c>
      <c r="O98" s="220">
        <v>3468500</v>
      </c>
      <c r="P98" s="221">
        <v>9.7800284855198608E-2</v>
      </c>
    </row>
    <row r="99" spans="1:16" ht="12.75" customHeight="1">
      <c r="A99" s="213">
        <v>89</v>
      </c>
      <c r="B99" s="225" t="s">
        <v>66</v>
      </c>
      <c r="C99" s="217" t="s">
        <v>137</v>
      </c>
      <c r="D99" s="218">
        <v>45442</v>
      </c>
      <c r="E99" s="217">
        <v>576.35</v>
      </c>
      <c r="F99" s="217">
        <v>578.88333333333333</v>
      </c>
      <c r="G99" s="219">
        <v>572.4666666666667</v>
      </c>
      <c r="H99" s="219">
        <v>568.58333333333337</v>
      </c>
      <c r="I99" s="219">
        <v>562.16666666666674</v>
      </c>
      <c r="J99" s="219">
        <v>582.76666666666665</v>
      </c>
      <c r="K99" s="219">
        <v>589.18333333333339</v>
      </c>
      <c r="L99" s="219">
        <v>593.06666666666661</v>
      </c>
      <c r="M99" s="220">
        <v>585.29999999999995</v>
      </c>
      <c r="N99" s="220">
        <v>575</v>
      </c>
      <c r="O99" s="220">
        <v>15081000</v>
      </c>
      <c r="P99" s="221">
        <v>-8.5251569465926672E-2</v>
      </c>
    </row>
    <row r="100" spans="1:16" ht="12.75" customHeight="1">
      <c r="A100" s="213">
        <v>90</v>
      </c>
      <c r="B100" s="225" t="s">
        <v>77</v>
      </c>
      <c r="C100" s="217" t="s">
        <v>138</v>
      </c>
      <c r="D100" s="218">
        <v>45442</v>
      </c>
      <c r="E100" s="217">
        <v>15.05</v>
      </c>
      <c r="F100" s="217">
        <v>15.133333333333333</v>
      </c>
      <c r="G100" s="219">
        <v>14.816666666666666</v>
      </c>
      <c r="H100" s="219">
        <v>14.583333333333334</v>
      </c>
      <c r="I100" s="219">
        <v>14.266666666666667</v>
      </c>
      <c r="J100" s="219">
        <v>15.366666666666665</v>
      </c>
      <c r="K100" s="219">
        <v>15.683333333333332</v>
      </c>
      <c r="L100" s="219">
        <v>15.916666666666664</v>
      </c>
      <c r="M100" s="220">
        <v>15.45</v>
      </c>
      <c r="N100" s="220">
        <v>14.9</v>
      </c>
      <c r="O100" s="220">
        <v>3534480000</v>
      </c>
      <c r="P100" s="221">
        <v>-3.5444115752819048E-2</v>
      </c>
    </row>
    <row r="101" spans="1:16" ht="12.75" customHeight="1">
      <c r="A101" s="213">
        <v>91</v>
      </c>
      <c r="B101" s="225" t="s">
        <v>66</v>
      </c>
      <c r="C101" s="217" t="s">
        <v>139</v>
      </c>
      <c r="D101" s="218">
        <v>45442</v>
      </c>
      <c r="E101" s="217">
        <v>116.55</v>
      </c>
      <c r="F101" s="217">
        <v>116.2</v>
      </c>
      <c r="G101" s="219">
        <v>114.7</v>
      </c>
      <c r="H101" s="219">
        <v>112.85</v>
      </c>
      <c r="I101" s="219">
        <v>111.35</v>
      </c>
      <c r="J101" s="219">
        <v>118.05000000000001</v>
      </c>
      <c r="K101" s="219">
        <v>119.55000000000001</v>
      </c>
      <c r="L101" s="219">
        <v>121.40000000000002</v>
      </c>
      <c r="M101" s="220">
        <v>117.7</v>
      </c>
      <c r="N101" s="220">
        <v>114.35</v>
      </c>
      <c r="O101" s="220">
        <v>94800000</v>
      </c>
      <c r="P101" s="221">
        <v>4.0777418842344966E-3</v>
      </c>
    </row>
    <row r="102" spans="1:16" ht="12.75" customHeight="1">
      <c r="A102" s="213">
        <v>92</v>
      </c>
      <c r="B102" s="225" t="s">
        <v>61</v>
      </c>
      <c r="C102" s="223" t="s">
        <v>140</v>
      </c>
      <c r="D102" s="218">
        <v>45442</v>
      </c>
      <c r="E102" s="217">
        <v>79.099999999999994</v>
      </c>
      <c r="F102" s="217">
        <v>78.833333333333329</v>
      </c>
      <c r="G102" s="219">
        <v>77.916666666666657</v>
      </c>
      <c r="H102" s="219">
        <v>76.733333333333334</v>
      </c>
      <c r="I102" s="219">
        <v>75.816666666666663</v>
      </c>
      <c r="J102" s="219">
        <v>80.016666666666652</v>
      </c>
      <c r="K102" s="219">
        <v>80.933333333333309</v>
      </c>
      <c r="L102" s="219">
        <v>82.116666666666646</v>
      </c>
      <c r="M102" s="220">
        <v>79.75</v>
      </c>
      <c r="N102" s="220">
        <v>77.650000000000006</v>
      </c>
      <c r="O102" s="220">
        <v>417607500</v>
      </c>
      <c r="P102" s="221">
        <v>-3.1786329096315361E-2</v>
      </c>
    </row>
    <row r="103" spans="1:16" ht="12.75" customHeight="1">
      <c r="A103" s="213">
        <v>93</v>
      </c>
      <c r="B103" s="225" t="s">
        <v>186</v>
      </c>
      <c r="C103" s="217" t="s">
        <v>141</v>
      </c>
      <c r="D103" s="218">
        <v>45442</v>
      </c>
      <c r="E103" s="217">
        <v>161.35</v>
      </c>
      <c r="F103" s="217">
        <v>161.5</v>
      </c>
      <c r="G103" s="219">
        <v>158.75</v>
      </c>
      <c r="H103" s="219">
        <v>156.15</v>
      </c>
      <c r="I103" s="219">
        <v>153.4</v>
      </c>
      <c r="J103" s="219">
        <v>164.1</v>
      </c>
      <c r="K103" s="219">
        <v>166.85</v>
      </c>
      <c r="L103" s="219">
        <v>169.45</v>
      </c>
      <c r="M103" s="220">
        <v>164.25</v>
      </c>
      <c r="N103" s="220">
        <v>158.9</v>
      </c>
      <c r="O103" s="220">
        <v>64406250</v>
      </c>
      <c r="P103" s="221">
        <v>5.738712888680682E-3</v>
      </c>
    </row>
    <row r="104" spans="1:16" ht="12.75" customHeight="1">
      <c r="A104" s="213">
        <v>94</v>
      </c>
      <c r="B104" s="225" t="s">
        <v>82</v>
      </c>
      <c r="C104" s="224" t="s">
        <v>142</v>
      </c>
      <c r="D104" s="218">
        <v>45442</v>
      </c>
      <c r="E104" s="217">
        <v>462.55</v>
      </c>
      <c r="F104" s="217">
        <v>461.5333333333333</v>
      </c>
      <c r="G104" s="219">
        <v>455.61666666666662</v>
      </c>
      <c r="H104" s="219">
        <v>448.68333333333334</v>
      </c>
      <c r="I104" s="219">
        <v>442.76666666666665</v>
      </c>
      <c r="J104" s="219">
        <v>468.46666666666658</v>
      </c>
      <c r="K104" s="219">
        <v>474.38333333333333</v>
      </c>
      <c r="L104" s="219">
        <v>481.31666666666655</v>
      </c>
      <c r="M104" s="220">
        <v>467.45</v>
      </c>
      <c r="N104" s="220">
        <v>454.6</v>
      </c>
      <c r="O104" s="220">
        <v>23166000</v>
      </c>
      <c r="P104" s="221">
        <v>-0.13118811881188119</v>
      </c>
    </row>
    <row r="105" spans="1:16" ht="12.75" customHeight="1">
      <c r="A105" s="213">
        <v>95</v>
      </c>
      <c r="B105" s="225" t="s">
        <v>114</v>
      </c>
      <c r="C105" s="217" t="s">
        <v>143</v>
      </c>
      <c r="D105" s="218">
        <v>45442</v>
      </c>
      <c r="E105" s="217">
        <v>584.5</v>
      </c>
      <c r="F105" s="217">
        <v>580.4</v>
      </c>
      <c r="G105" s="219">
        <v>572.84999999999991</v>
      </c>
      <c r="H105" s="219">
        <v>561.19999999999993</v>
      </c>
      <c r="I105" s="219">
        <v>553.64999999999986</v>
      </c>
      <c r="J105" s="219">
        <v>592.04999999999995</v>
      </c>
      <c r="K105" s="219">
        <v>599.59999999999991</v>
      </c>
      <c r="L105" s="219">
        <v>611.25</v>
      </c>
      <c r="M105" s="220">
        <v>587.95000000000005</v>
      </c>
      <c r="N105" s="220">
        <v>568.75</v>
      </c>
      <c r="O105" s="220">
        <v>21426000</v>
      </c>
      <c r="P105" s="221">
        <v>5.184094256259205E-2</v>
      </c>
    </row>
    <row r="106" spans="1:16" ht="12.75" customHeight="1">
      <c r="A106" s="213">
        <v>96</v>
      </c>
      <c r="B106" s="225" t="s">
        <v>47</v>
      </c>
      <c r="C106" s="224" t="s">
        <v>144</v>
      </c>
      <c r="D106" s="218">
        <v>45442</v>
      </c>
      <c r="E106" s="217">
        <v>215.4</v>
      </c>
      <c r="F106" s="217">
        <v>213.79999999999998</v>
      </c>
      <c r="G106" s="219">
        <v>209.59999999999997</v>
      </c>
      <c r="H106" s="219">
        <v>203.79999999999998</v>
      </c>
      <c r="I106" s="219">
        <v>199.59999999999997</v>
      </c>
      <c r="J106" s="219">
        <v>219.59999999999997</v>
      </c>
      <c r="K106" s="219">
        <v>223.79999999999995</v>
      </c>
      <c r="L106" s="219">
        <v>229.59999999999997</v>
      </c>
      <c r="M106" s="220">
        <v>218</v>
      </c>
      <c r="N106" s="220">
        <v>208</v>
      </c>
      <c r="O106" s="220">
        <v>22643200</v>
      </c>
      <c r="P106" s="221">
        <v>-6.2327368800288219E-2</v>
      </c>
    </row>
    <row r="107" spans="1:16" ht="12.75" customHeight="1">
      <c r="A107" s="213">
        <v>97</v>
      </c>
      <c r="B107" s="225" t="s">
        <v>57</v>
      </c>
      <c r="C107" s="222" t="s">
        <v>145</v>
      </c>
      <c r="D107" s="218">
        <v>45442</v>
      </c>
      <c r="E107" s="217">
        <v>2563.8000000000002</v>
      </c>
      <c r="F107" s="217">
        <v>2559.7166666666667</v>
      </c>
      <c r="G107" s="219">
        <v>2529.1833333333334</v>
      </c>
      <c r="H107" s="219">
        <v>2494.5666666666666</v>
      </c>
      <c r="I107" s="219">
        <v>2464.0333333333333</v>
      </c>
      <c r="J107" s="219">
        <v>2594.3333333333335</v>
      </c>
      <c r="K107" s="219">
        <v>2624.8666666666672</v>
      </c>
      <c r="L107" s="219">
        <v>2659.4833333333336</v>
      </c>
      <c r="M107" s="220">
        <v>2590.25</v>
      </c>
      <c r="N107" s="220">
        <v>2525.1</v>
      </c>
      <c r="O107" s="220">
        <v>1781100</v>
      </c>
      <c r="P107" s="221">
        <v>-3.1800391389432484E-2</v>
      </c>
    </row>
    <row r="108" spans="1:16" ht="12.75" customHeight="1">
      <c r="A108" s="213">
        <v>98</v>
      </c>
      <c r="B108" s="225" t="s">
        <v>114</v>
      </c>
      <c r="C108" s="224" t="s">
        <v>146</v>
      </c>
      <c r="D108" s="218">
        <v>45442</v>
      </c>
      <c r="E108" s="217">
        <v>4266</v>
      </c>
      <c r="F108" s="217">
        <v>4257</v>
      </c>
      <c r="G108" s="219">
        <v>4212</v>
      </c>
      <c r="H108" s="219">
        <v>4158</v>
      </c>
      <c r="I108" s="219">
        <v>4113</v>
      </c>
      <c r="J108" s="219">
        <v>4311</v>
      </c>
      <c r="K108" s="219">
        <v>4356</v>
      </c>
      <c r="L108" s="219">
        <v>4410</v>
      </c>
      <c r="M108" s="220">
        <v>4302</v>
      </c>
      <c r="N108" s="220">
        <v>4203</v>
      </c>
      <c r="O108" s="220">
        <v>6797400</v>
      </c>
      <c r="P108" s="221">
        <v>-7.321662303664922E-2</v>
      </c>
    </row>
    <row r="109" spans="1:16" ht="12.75" customHeight="1">
      <c r="A109" s="213">
        <v>99</v>
      </c>
      <c r="B109" s="225" t="s">
        <v>61</v>
      </c>
      <c r="C109" s="217" t="s">
        <v>147</v>
      </c>
      <c r="D109" s="218">
        <v>45442</v>
      </c>
      <c r="E109" s="217">
        <v>1465.55</v>
      </c>
      <c r="F109" s="217">
        <v>1461.4333333333334</v>
      </c>
      <c r="G109" s="219">
        <v>1445.3666666666668</v>
      </c>
      <c r="H109" s="219">
        <v>1425.1833333333334</v>
      </c>
      <c r="I109" s="219">
        <v>1409.1166666666668</v>
      </c>
      <c r="J109" s="219">
        <v>1481.6166666666668</v>
      </c>
      <c r="K109" s="219">
        <v>1497.6833333333334</v>
      </c>
      <c r="L109" s="219">
        <v>1517.8666666666668</v>
      </c>
      <c r="M109" s="220">
        <v>1477.5</v>
      </c>
      <c r="N109" s="220">
        <v>1441.25</v>
      </c>
      <c r="O109" s="220">
        <v>29246000</v>
      </c>
      <c r="P109" s="221">
        <v>2.3940627244433804E-4</v>
      </c>
    </row>
    <row r="110" spans="1:16" ht="12.75" customHeight="1">
      <c r="A110" s="213">
        <v>100</v>
      </c>
      <c r="B110" s="225" t="s">
        <v>77</v>
      </c>
      <c r="C110" s="217" t="s">
        <v>148</v>
      </c>
      <c r="D110" s="218">
        <v>45442</v>
      </c>
      <c r="E110" s="217">
        <v>343.9</v>
      </c>
      <c r="F110" s="217">
        <v>345.51666666666671</v>
      </c>
      <c r="G110" s="219">
        <v>339.98333333333341</v>
      </c>
      <c r="H110" s="219">
        <v>336.06666666666672</v>
      </c>
      <c r="I110" s="219">
        <v>330.53333333333342</v>
      </c>
      <c r="J110" s="219">
        <v>349.43333333333339</v>
      </c>
      <c r="K110" s="219">
        <v>354.9666666666667</v>
      </c>
      <c r="L110" s="219">
        <v>358.88333333333338</v>
      </c>
      <c r="M110" s="220">
        <v>351.05</v>
      </c>
      <c r="N110" s="220">
        <v>341.6</v>
      </c>
      <c r="O110" s="220">
        <v>75184200</v>
      </c>
      <c r="P110" s="221">
        <v>7.0589306858548136E-3</v>
      </c>
    </row>
    <row r="111" spans="1:16" ht="12.75" customHeight="1">
      <c r="A111" s="213">
        <v>101</v>
      </c>
      <c r="B111" s="225" t="s">
        <v>85</v>
      </c>
      <c r="C111" s="217" t="s">
        <v>149</v>
      </c>
      <c r="D111" s="218">
        <v>45442</v>
      </c>
      <c r="E111" s="217">
        <v>1472.6</v>
      </c>
      <c r="F111" s="217">
        <v>1471.6666666666667</v>
      </c>
      <c r="G111" s="219">
        <v>1462.3333333333335</v>
      </c>
      <c r="H111" s="219">
        <v>1452.0666666666668</v>
      </c>
      <c r="I111" s="219">
        <v>1442.7333333333336</v>
      </c>
      <c r="J111" s="219">
        <v>1481.9333333333334</v>
      </c>
      <c r="K111" s="219">
        <v>1491.2666666666669</v>
      </c>
      <c r="L111" s="219">
        <v>1501.5333333333333</v>
      </c>
      <c r="M111" s="220">
        <v>1481</v>
      </c>
      <c r="N111" s="220">
        <v>1461.4</v>
      </c>
      <c r="O111" s="220">
        <v>50636800</v>
      </c>
      <c r="P111" s="221">
        <v>1.3011539138645712E-2</v>
      </c>
    </row>
    <row r="112" spans="1:16" ht="12.75" customHeight="1">
      <c r="A112" s="213">
        <v>102</v>
      </c>
      <c r="B112" s="225" t="s">
        <v>82</v>
      </c>
      <c r="C112" s="217" t="s">
        <v>151</v>
      </c>
      <c r="D112" s="218">
        <v>45442</v>
      </c>
      <c r="E112" s="217">
        <v>169.25</v>
      </c>
      <c r="F112" s="217">
        <v>169</v>
      </c>
      <c r="G112" s="219">
        <v>166.95</v>
      </c>
      <c r="H112" s="219">
        <v>164.64999999999998</v>
      </c>
      <c r="I112" s="219">
        <v>162.59999999999997</v>
      </c>
      <c r="J112" s="219">
        <v>171.3</v>
      </c>
      <c r="K112" s="219">
        <v>173.35000000000002</v>
      </c>
      <c r="L112" s="219">
        <v>175.65000000000003</v>
      </c>
      <c r="M112" s="220">
        <v>171.05</v>
      </c>
      <c r="N112" s="220">
        <v>166.7</v>
      </c>
      <c r="O112" s="220">
        <v>181252500</v>
      </c>
      <c r="P112" s="221">
        <v>-2.0728527405378356E-2</v>
      </c>
    </row>
    <row r="113" spans="1:16" ht="12.75" customHeight="1">
      <c r="A113" s="213">
        <v>103</v>
      </c>
      <c r="B113" s="225" t="s">
        <v>42</v>
      </c>
      <c r="C113" s="217" t="s">
        <v>152</v>
      </c>
      <c r="D113" s="218">
        <v>45442</v>
      </c>
      <c r="E113" s="217">
        <v>1302.3499999999999</v>
      </c>
      <c r="F113" s="217">
        <v>1298.6666666666667</v>
      </c>
      <c r="G113" s="219">
        <v>1283.7333333333336</v>
      </c>
      <c r="H113" s="219">
        <v>1265.1166666666668</v>
      </c>
      <c r="I113" s="219">
        <v>1250.1833333333336</v>
      </c>
      <c r="J113" s="219">
        <v>1317.2833333333335</v>
      </c>
      <c r="K113" s="219">
        <v>1332.2166666666665</v>
      </c>
      <c r="L113" s="219">
        <v>1350.8333333333335</v>
      </c>
      <c r="M113" s="220">
        <v>1313.6</v>
      </c>
      <c r="N113" s="220">
        <v>1280.05</v>
      </c>
      <c r="O113" s="220">
        <v>2159950</v>
      </c>
      <c r="P113" s="221">
        <v>9.5976253298153028E-2</v>
      </c>
    </row>
    <row r="114" spans="1:16" ht="12.75" customHeight="1">
      <c r="A114" s="213">
        <v>104</v>
      </c>
      <c r="B114" s="225" t="s">
        <v>114</v>
      </c>
      <c r="C114" s="224" t="s">
        <v>153</v>
      </c>
      <c r="D114" s="218">
        <v>45442</v>
      </c>
      <c r="E114" s="217">
        <v>1101.05</v>
      </c>
      <c r="F114" s="217">
        <v>1108.3666666666668</v>
      </c>
      <c r="G114" s="219">
        <v>1089.7333333333336</v>
      </c>
      <c r="H114" s="219">
        <v>1078.4166666666667</v>
      </c>
      <c r="I114" s="219">
        <v>1059.7833333333335</v>
      </c>
      <c r="J114" s="219">
        <v>1119.6833333333336</v>
      </c>
      <c r="K114" s="219">
        <v>1138.3166666666668</v>
      </c>
      <c r="L114" s="219">
        <v>1149.6333333333337</v>
      </c>
      <c r="M114" s="220">
        <v>1127</v>
      </c>
      <c r="N114" s="220">
        <v>1097.05</v>
      </c>
      <c r="O114" s="220">
        <v>18559625</v>
      </c>
      <c r="P114" s="221">
        <v>1.0288163848535365E-2</v>
      </c>
    </row>
    <row r="115" spans="1:16" ht="12.75" customHeight="1">
      <c r="A115" s="213">
        <v>105</v>
      </c>
      <c r="B115" s="225" t="s">
        <v>57</v>
      </c>
      <c r="C115" s="217" t="s">
        <v>154</v>
      </c>
      <c r="D115" s="218">
        <v>45442</v>
      </c>
      <c r="E115" s="217">
        <v>432.8</v>
      </c>
      <c r="F115" s="217">
        <v>434.88333333333338</v>
      </c>
      <c r="G115" s="219">
        <v>429.86666666666679</v>
      </c>
      <c r="H115" s="219">
        <v>426.93333333333339</v>
      </c>
      <c r="I115" s="219">
        <v>421.9166666666668</v>
      </c>
      <c r="J115" s="219">
        <v>437.81666666666678</v>
      </c>
      <c r="K115" s="219">
        <v>442.83333333333331</v>
      </c>
      <c r="L115" s="219">
        <v>445.76666666666677</v>
      </c>
      <c r="M115" s="220">
        <v>439.9</v>
      </c>
      <c r="N115" s="220">
        <v>431.95</v>
      </c>
      <c r="O115" s="220">
        <v>115289600</v>
      </c>
      <c r="P115" s="221">
        <v>-2.3101952277657267E-2</v>
      </c>
    </row>
    <row r="116" spans="1:16" ht="12.75" customHeight="1">
      <c r="A116" s="213">
        <v>106</v>
      </c>
      <c r="B116" s="225" t="s">
        <v>129</v>
      </c>
      <c r="C116" s="217" t="s">
        <v>155</v>
      </c>
      <c r="D116" s="218">
        <v>45442</v>
      </c>
      <c r="E116" s="217">
        <v>1063.5</v>
      </c>
      <c r="F116" s="217">
        <v>1067.3</v>
      </c>
      <c r="G116" s="219">
        <v>1052.8</v>
      </c>
      <c r="H116" s="219">
        <v>1042.0999999999999</v>
      </c>
      <c r="I116" s="219">
        <v>1027.5999999999999</v>
      </c>
      <c r="J116" s="219">
        <v>1078</v>
      </c>
      <c r="K116" s="219">
        <v>1092.5</v>
      </c>
      <c r="L116" s="219">
        <v>1103.2</v>
      </c>
      <c r="M116" s="220">
        <v>1081.8</v>
      </c>
      <c r="N116" s="220">
        <v>1056.5999999999999</v>
      </c>
      <c r="O116" s="220">
        <v>12403750</v>
      </c>
      <c r="P116" s="221">
        <v>-3.2610285157202046E-2</v>
      </c>
    </row>
    <row r="117" spans="1:16" ht="12.75" customHeight="1">
      <c r="A117" s="213">
        <v>107</v>
      </c>
      <c r="B117" s="225" t="s">
        <v>47</v>
      </c>
      <c r="C117" s="217" t="s">
        <v>156</v>
      </c>
      <c r="D117" s="218">
        <v>45442</v>
      </c>
      <c r="E117" s="217">
        <v>3999</v>
      </c>
      <c r="F117" s="217">
        <v>3999.6999999999994</v>
      </c>
      <c r="G117" s="219">
        <v>3962.4999999999986</v>
      </c>
      <c r="H117" s="219">
        <v>3925.9999999999991</v>
      </c>
      <c r="I117" s="219">
        <v>3888.7999999999984</v>
      </c>
      <c r="J117" s="219">
        <v>4036.1999999999989</v>
      </c>
      <c r="K117" s="219">
        <v>4073.3999999999996</v>
      </c>
      <c r="L117" s="219">
        <v>4109.8999999999996</v>
      </c>
      <c r="M117" s="220">
        <v>4036.9</v>
      </c>
      <c r="N117" s="220">
        <v>3963.2</v>
      </c>
      <c r="O117" s="220">
        <v>606750</v>
      </c>
      <c r="P117" s="221">
        <v>9.9682827367467156E-2</v>
      </c>
    </row>
    <row r="118" spans="1:16" ht="12.75" customHeight="1">
      <c r="A118" s="213">
        <v>108</v>
      </c>
      <c r="B118" s="225" t="s">
        <v>129</v>
      </c>
      <c r="C118" s="222" t="s">
        <v>157</v>
      </c>
      <c r="D118" s="218">
        <v>45442</v>
      </c>
      <c r="E118" s="217">
        <v>903.55</v>
      </c>
      <c r="F118" s="217">
        <v>908.35</v>
      </c>
      <c r="G118" s="219">
        <v>896.65000000000009</v>
      </c>
      <c r="H118" s="219">
        <v>889.75000000000011</v>
      </c>
      <c r="I118" s="219">
        <v>878.05000000000018</v>
      </c>
      <c r="J118" s="219">
        <v>915.25</v>
      </c>
      <c r="K118" s="219">
        <v>926.95</v>
      </c>
      <c r="L118" s="219">
        <v>933.84999999999991</v>
      </c>
      <c r="M118" s="220">
        <v>920.05</v>
      </c>
      <c r="N118" s="220">
        <v>901.45</v>
      </c>
      <c r="O118" s="220">
        <v>16742025</v>
      </c>
      <c r="P118" s="221">
        <v>-2.0418641390205373E-2</v>
      </c>
    </row>
    <row r="119" spans="1:16" ht="12.75" customHeight="1">
      <c r="A119" s="213">
        <v>109</v>
      </c>
      <c r="B119" s="225" t="s">
        <v>57</v>
      </c>
      <c r="C119" s="217" t="s">
        <v>158</v>
      </c>
      <c r="D119" s="218">
        <v>45442</v>
      </c>
      <c r="E119" s="217">
        <v>488.05</v>
      </c>
      <c r="F119" s="217">
        <v>482.55</v>
      </c>
      <c r="G119" s="219">
        <v>465.6</v>
      </c>
      <c r="H119" s="219">
        <v>443.15000000000003</v>
      </c>
      <c r="I119" s="219">
        <v>426.20000000000005</v>
      </c>
      <c r="J119" s="219">
        <v>505</v>
      </c>
      <c r="K119" s="219">
        <v>521.94999999999993</v>
      </c>
      <c r="L119" s="219">
        <v>544.4</v>
      </c>
      <c r="M119" s="220">
        <v>499.5</v>
      </c>
      <c r="N119" s="220">
        <v>460.1</v>
      </c>
      <c r="O119" s="220">
        <v>24757500</v>
      </c>
      <c r="P119" s="221">
        <v>-0.16033576394777005</v>
      </c>
    </row>
    <row r="120" spans="1:16" ht="12.75" customHeight="1">
      <c r="A120" s="213">
        <v>110</v>
      </c>
      <c r="B120" s="225" t="s">
        <v>61</v>
      </c>
      <c r="C120" s="217" t="s">
        <v>159</v>
      </c>
      <c r="D120" s="218">
        <v>45442</v>
      </c>
      <c r="E120" s="217">
        <v>1711.1</v>
      </c>
      <c r="F120" s="217">
        <v>1712.7166666666665</v>
      </c>
      <c r="G120" s="219">
        <v>1701.4833333333329</v>
      </c>
      <c r="H120" s="219">
        <v>1691.8666666666663</v>
      </c>
      <c r="I120" s="219">
        <v>1680.6333333333328</v>
      </c>
      <c r="J120" s="219">
        <v>1722.333333333333</v>
      </c>
      <c r="K120" s="219">
        <v>1733.5666666666666</v>
      </c>
      <c r="L120" s="219">
        <v>1743.1833333333332</v>
      </c>
      <c r="M120" s="220">
        <v>1723.95</v>
      </c>
      <c r="N120" s="220">
        <v>1703.1</v>
      </c>
      <c r="O120" s="220">
        <v>44346000</v>
      </c>
      <c r="P120" s="221">
        <v>9.1755645976132616E-3</v>
      </c>
    </row>
    <row r="121" spans="1:16" ht="12.75" customHeight="1">
      <c r="A121" s="213">
        <v>111</v>
      </c>
      <c r="B121" s="225" t="s">
        <v>66</v>
      </c>
      <c r="C121" s="217" t="s">
        <v>858</v>
      </c>
      <c r="D121" s="218">
        <v>45442</v>
      </c>
      <c r="E121" s="217">
        <v>158.69999999999999</v>
      </c>
      <c r="F121" s="217">
        <v>158.35</v>
      </c>
      <c r="G121" s="219">
        <v>156.85</v>
      </c>
      <c r="H121" s="219">
        <v>155</v>
      </c>
      <c r="I121" s="219">
        <v>153.5</v>
      </c>
      <c r="J121" s="219">
        <v>160.19999999999999</v>
      </c>
      <c r="K121" s="219">
        <v>161.69999999999999</v>
      </c>
      <c r="L121" s="219">
        <v>163.54999999999998</v>
      </c>
      <c r="M121" s="220">
        <v>159.85</v>
      </c>
      <c r="N121" s="220">
        <v>156.5</v>
      </c>
      <c r="O121" s="220">
        <v>54240072</v>
      </c>
      <c r="P121" s="221">
        <v>2.9471544715447155E-2</v>
      </c>
    </row>
    <row r="122" spans="1:16" ht="12.75" customHeight="1">
      <c r="A122" s="213">
        <v>112</v>
      </c>
      <c r="B122" s="225" t="s">
        <v>42</v>
      </c>
      <c r="C122" s="217" t="s">
        <v>160</v>
      </c>
      <c r="D122" s="218">
        <v>45442</v>
      </c>
      <c r="E122" s="217">
        <v>2643.45</v>
      </c>
      <c r="F122" s="217">
        <v>2630.45</v>
      </c>
      <c r="G122" s="219">
        <v>2605.7999999999997</v>
      </c>
      <c r="H122" s="219">
        <v>2568.15</v>
      </c>
      <c r="I122" s="219">
        <v>2543.5</v>
      </c>
      <c r="J122" s="219">
        <v>2668.0999999999995</v>
      </c>
      <c r="K122" s="219">
        <v>2692.7499999999991</v>
      </c>
      <c r="L122" s="219">
        <v>2730.3999999999992</v>
      </c>
      <c r="M122" s="220">
        <v>2655.1</v>
      </c>
      <c r="N122" s="220">
        <v>2592.8000000000002</v>
      </c>
      <c r="O122" s="220">
        <v>1521300</v>
      </c>
      <c r="P122" s="221">
        <v>3.1949531949531949E-2</v>
      </c>
    </row>
    <row r="123" spans="1:16" ht="12.75" customHeight="1">
      <c r="A123" s="213">
        <v>113</v>
      </c>
      <c r="B123" s="225" t="s">
        <v>42</v>
      </c>
      <c r="C123" s="217" t="s">
        <v>161</v>
      </c>
      <c r="D123" s="218">
        <v>45442</v>
      </c>
      <c r="E123" s="217">
        <v>442.85</v>
      </c>
      <c r="F123" s="217">
        <v>442.63333333333338</v>
      </c>
      <c r="G123" s="219">
        <v>439.46666666666675</v>
      </c>
      <c r="H123" s="219">
        <v>436.08333333333337</v>
      </c>
      <c r="I123" s="219">
        <v>432.91666666666674</v>
      </c>
      <c r="J123" s="219">
        <v>446.01666666666677</v>
      </c>
      <c r="K123" s="219">
        <v>449.18333333333339</v>
      </c>
      <c r="L123" s="219">
        <v>452.56666666666678</v>
      </c>
      <c r="M123" s="220">
        <v>445.8</v>
      </c>
      <c r="N123" s="220">
        <v>439.25</v>
      </c>
      <c r="O123" s="220">
        <v>13827800</v>
      </c>
      <c r="P123" s="221">
        <v>-5.2312711173249447E-2</v>
      </c>
    </row>
    <row r="124" spans="1:16" ht="12.75" customHeight="1">
      <c r="A124" s="213">
        <v>114</v>
      </c>
      <c r="B124" s="225" t="s">
        <v>66</v>
      </c>
      <c r="C124" s="222" t="s">
        <v>162</v>
      </c>
      <c r="D124" s="218">
        <v>45442</v>
      </c>
      <c r="E124" s="217">
        <v>641.4</v>
      </c>
      <c r="F124" s="217">
        <v>643.35</v>
      </c>
      <c r="G124" s="219">
        <v>634.6</v>
      </c>
      <c r="H124" s="219">
        <v>627.79999999999995</v>
      </c>
      <c r="I124" s="219">
        <v>619.04999999999995</v>
      </c>
      <c r="J124" s="219">
        <v>650.15000000000009</v>
      </c>
      <c r="K124" s="219">
        <v>658.90000000000009</v>
      </c>
      <c r="L124" s="219">
        <v>665.70000000000016</v>
      </c>
      <c r="M124" s="220">
        <v>652.1</v>
      </c>
      <c r="N124" s="220">
        <v>636.54999999999995</v>
      </c>
      <c r="O124" s="220">
        <v>27704000</v>
      </c>
      <c r="P124" s="221">
        <v>-8.1981885225360686E-3</v>
      </c>
    </row>
    <row r="125" spans="1:16" ht="12.75" customHeight="1">
      <c r="A125" s="213">
        <v>115</v>
      </c>
      <c r="B125" s="225" t="s">
        <v>40</v>
      </c>
      <c r="C125" s="217" t="s">
        <v>163</v>
      </c>
      <c r="D125" s="218">
        <v>45442</v>
      </c>
      <c r="E125" s="217">
        <v>3654.55</v>
      </c>
      <c r="F125" s="217">
        <v>3654.3000000000006</v>
      </c>
      <c r="G125" s="219">
        <v>3606.5500000000011</v>
      </c>
      <c r="H125" s="219">
        <v>3558.5500000000006</v>
      </c>
      <c r="I125" s="219">
        <v>3510.8000000000011</v>
      </c>
      <c r="J125" s="219">
        <v>3702.3000000000011</v>
      </c>
      <c r="K125" s="219">
        <v>3750.05</v>
      </c>
      <c r="L125" s="219">
        <v>3798.0500000000011</v>
      </c>
      <c r="M125" s="220">
        <v>3702.05</v>
      </c>
      <c r="N125" s="220">
        <v>3606.3</v>
      </c>
      <c r="O125" s="220">
        <v>15913200</v>
      </c>
      <c r="P125" s="221">
        <v>9.6503416639701547E-3</v>
      </c>
    </row>
    <row r="126" spans="1:16" ht="12.75" customHeight="1">
      <c r="A126" s="213">
        <v>116</v>
      </c>
      <c r="B126" s="225" t="s">
        <v>85</v>
      </c>
      <c r="C126" s="217" t="s">
        <v>164</v>
      </c>
      <c r="D126" s="218">
        <v>45442</v>
      </c>
      <c r="E126" s="217">
        <v>4886.25</v>
      </c>
      <c r="F126" s="217">
        <v>4878.6500000000005</v>
      </c>
      <c r="G126" s="219">
        <v>4833.7000000000007</v>
      </c>
      <c r="H126" s="219">
        <v>4781.1500000000005</v>
      </c>
      <c r="I126" s="219">
        <v>4736.2000000000007</v>
      </c>
      <c r="J126" s="219">
        <v>4931.2000000000007</v>
      </c>
      <c r="K126" s="219">
        <v>4976.1499999999996</v>
      </c>
      <c r="L126" s="219">
        <v>5028.7000000000007</v>
      </c>
      <c r="M126" s="220">
        <v>4923.6000000000004</v>
      </c>
      <c r="N126" s="220">
        <v>4826.1000000000004</v>
      </c>
      <c r="O126" s="220">
        <v>3522300</v>
      </c>
      <c r="P126" s="221">
        <v>-0.13691329437277172</v>
      </c>
    </row>
    <row r="127" spans="1:16" ht="12.75" customHeight="1">
      <c r="A127" s="213">
        <v>117</v>
      </c>
      <c r="B127" s="225" t="s">
        <v>85</v>
      </c>
      <c r="C127" s="217" t="s">
        <v>165</v>
      </c>
      <c r="D127" s="218">
        <v>45442</v>
      </c>
      <c r="E127" s="217">
        <v>4612</v>
      </c>
      <c r="F127" s="217">
        <v>4606.3166666666666</v>
      </c>
      <c r="G127" s="219">
        <v>4560.0333333333328</v>
      </c>
      <c r="H127" s="219">
        <v>4508.0666666666666</v>
      </c>
      <c r="I127" s="219">
        <v>4461.7833333333328</v>
      </c>
      <c r="J127" s="219">
        <v>4658.2833333333328</v>
      </c>
      <c r="K127" s="219">
        <v>4704.5666666666675</v>
      </c>
      <c r="L127" s="219">
        <v>4756.5333333333328</v>
      </c>
      <c r="M127" s="220">
        <v>4652.6000000000004</v>
      </c>
      <c r="N127" s="220">
        <v>4554.3500000000004</v>
      </c>
      <c r="O127" s="220">
        <v>1792100</v>
      </c>
      <c r="P127" s="221">
        <v>-0.14734989056998762</v>
      </c>
    </row>
    <row r="128" spans="1:16" ht="12.75" customHeight="1">
      <c r="A128" s="213">
        <v>118</v>
      </c>
      <c r="B128" s="225" t="s">
        <v>42</v>
      </c>
      <c r="C128" s="217" t="s">
        <v>166</v>
      </c>
      <c r="D128" s="218">
        <v>45442</v>
      </c>
      <c r="E128" s="217">
        <v>1624.5</v>
      </c>
      <c r="F128" s="217">
        <v>1630.3999999999999</v>
      </c>
      <c r="G128" s="219">
        <v>1609.6499999999996</v>
      </c>
      <c r="H128" s="219">
        <v>1594.7999999999997</v>
      </c>
      <c r="I128" s="219">
        <v>1574.0499999999995</v>
      </c>
      <c r="J128" s="219">
        <v>1645.2499999999998</v>
      </c>
      <c r="K128" s="219">
        <v>1666.0000000000002</v>
      </c>
      <c r="L128" s="219">
        <v>1680.85</v>
      </c>
      <c r="M128" s="220">
        <v>1651.15</v>
      </c>
      <c r="N128" s="220">
        <v>1615.55</v>
      </c>
      <c r="O128" s="220">
        <v>8973025</v>
      </c>
      <c r="P128" s="221">
        <v>-8.8699930939226526E-2</v>
      </c>
    </row>
    <row r="129" spans="1:16" ht="12.75" customHeight="1">
      <c r="A129" s="213">
        <v>119</v>
      </c>
      <c r="B129" s="225" t="s">
        <v>54</v>
      </c>
      <c r="C129" s="217" t="s">
        <v>167</v>
      </c>
      <c r="D129" s="218">
        <v>45442</v>
      </c>
      <c r="E129" s="217">
        <v>2558.6</v>
      </c>
      <c r="F129" s="217">
        <v>2567.6</v>
      </c>
      <c r="G129" s="219">
        <v>2542.1499999999996</v>
      </c>
      <c r="H129" s="219">
        <v>2525.6999999999998</v>
      </c>
      <c r="I129" s="219">
        <v>2500.2499999999995</v>
      </c>
      <c r="J129" s="219">
        <v>2584.0499999999997</v>
      </c>
      <c r="K129" s="219">
        <v>2609.4999999999995</v>
      </c>
      <c r="L129" s="219">
        <v>2625.95</v>
      </c>
      <c r="M129" s="220">
        <v>2593.0500000000002</v>
      </c>
      <c r="N129" s="220">
        <v>2551.15</v>
      </c>
      <c r="O129" s="220">
        <v>15720950</v>
      </c>
      <c r="P129" s="221">
        <v>3.7128541411715808E-2</v>
      </c>
    </row>
    <row r="130" spans="1:16" ht="12.75" customHeight="1">
      <c r="A130" s="213">
        <v>120</v>
      </c>
      <c r="B130" s="225" t="s">
        <v>66</v>
      </c>
      <c r="C130" s="217" t="s">
        <v>168</v>
      </c>
      <c r="D130" s="218">
        <v>45442</v>
      </c>
      <c r="E130" s="217">
        <v>270.35000000000002</v>
      </c>
      <c r="F130" s="217">
        <v>269.33333333333331</v>
      </c>
      <c r="G130" s="219">
        <v>266.71666666666664</v>
      </c>
      <c r="H130" s="219">
        <v>263.08333333333331</v>
      </c>
      <c r="I130" s="219">
        <v>260.46666666666664</v>
      </c>
      <c r="J130" s="219">
        <v>272.96666666666664</v>
      </c>
      <c r="K130" s="219">
        <v>275.58333333333331</v>
      </c>
      <c r="L130" s="219">
        <v>279.21666666666664</v>
      </c>
      <c r="M130" s="220">
        <v>271.95</v>
      </c>
      <c r="N130" s="220">
        <v>265.7</v>
      </c>
      <c r="O130" s="220">
        <v>39994000</v>
      </c>
      <c r="P130" s="221">
        <v>-0.11580297134771843</v>
      </c>
    </row>
    <row r="131" spans="1:16" ht="12.75" customHeight="1">
      <c r="A131" s="213">
        <v>121</v>
      </c>
      <c r="B131" s="225" t="s">
        <v>66</v>
      </c>
      <c r="C131" s="217" t="s">
        <v>169</v>
      </c>
      <c r="D131" s="218">
        <v>45442</v>
      </c>
      <c r="E131" s="217">
        <v>176.35</v>
      </c>
      <c r="F131" s="217">
        <v>177.14999999999998</v>
      </c>
      <c r="G131" s="219">
        <v>172.84999999999997</v>
      </c>
      <c r="H131" s="219">
        <v>169.35</v>
      </c>
      <c r="I131" s="219">
        <v>165.04999999999998</v>
      </c>
      <c r="J131" s="219">
        <v>180.64999999999995</v>
      </c>
      <c r="K131" s="219">
        <v>184.94999999999996</v>
      </c>
      <c r="L131" s="219">
        <v>188.44999999999993</v>
      </c>
      <c r="M131" s="220">
        <v>181.45</v>
      </c>
      <c r="N131" s="220">
        <v>173.65</v>
      </c>
      <c r="O131" s="220">
        <v>47214000</v>
      </c>
      <c r="P131" s="221">
        <v>-5.7153743570203847E-4</v>
      </c>
    </row>
    <row r="132" spans="1:16" ht="12.75" customHeight="1">
      <c r="A132" s="213">
        <v>122</v>
      </c>
      <c r="B132" s="225" t="s">
        <v>57</v>
      </c>
      <c r="C132" s="217" t="s">
        <v>170</v>
      </c>
      <c r="D132" s="218">
        <v>45442</v>
      </c>
      <c r="E132" s="217">
        <v>604.4</v>
      </c>
      <c r="F132" s="217">
        <v>605.86666666666667</v>
      </c>
      <c r="G132" s="219">
        <v>601.33333333333337</v>
      </c>
      <c r="H132" s="219">
        <v>598.26666666666665</v>
      </c>
      <c r="I132" s="219">
        <v>593.73333333333335</v>
      </c>
      <c r="J132" s="219">
        <v>608.93333333333339</v>
      </c>
      <c r="K132" s="219">
        <v>613.4666666666667</v>
      </c>
      <c r="L132" s="219">
        <v>616.53333333333342</v>
      </c>
      <c r="M132" s="220">
        <v>610.4</v>
      </c>
      <c r="N132" s="220">
        <v>602.79999999999995</v>
      </c>
      <c r="O132" s="220">
        <v>16524000</v>
      </c>
      <c r="P132" s="221">
        <v>5.1828600627783052E-3</v>
      </c>
    </row>
    <row r="133" spans="1:16" ht="12.75" customHeight="1">
      <c r="A133" s="213">
        <v>123</v>
      </c>
      <c r="B133" s="225" t="s">
        <v>54</v>
      </c>
      <c r="C133" s="217" t="s">
        <v>171</v>
      </c>
      <c r="D133" s="218">
        <v>45442</v>
      </c>
      <c r="E133" s="217">
        <v>12926.8</v>
      </c>
      <c r="F133" s="217">
        <v>12924.716666666667</v>
      </c>
      <c r="G133" s="219">
        <v>12802.083333333334</v>
      </c>
      <c r="H133" s="219">
        <v>12677.366666666667</v>
      </c>
      <c r="I133" s="219">
        <v>12554.733333333334</v>
      </c>
      <c r="J133" s="219">
        <v>13049.433333333334</v>
      </c>
      <c r="K133" s="219">
        <v>13172.066666666666</v>
      </c>
      <c r="L133" s="219">
        <v>13296.783333333335</v>
      </c>
      <c r="M133" s="220">
        <v>13047.35</v>
      </c>
      <c r="N133" s="220">
        <v>12800</v>
      </c>
      <c r="O133" s="220">
        <v>2621450</v>
      </c>
      <c r="P133" s="221">
        <v>1.2553351744915892E-2</v>
      </c>
    </row>
    <row r="134" spans="1:16" ht="12.75" customHeight="1">
      <c r="A134" s="213">
        <v>124</v>
      </c>
      <c r="B134" s="225" t="s">
        <v>57</v>
      </c>
      <c r="C134" s="217" t="s">
        <v>172</v>
      </c>
      <c r="D134" s="218">
        <v>45442</v>
      </c>
      <c r="E134" s="217">
        <v>1160.0999999999999</v>
      </c>
      <c r="F134" s="217">
        <v>1176.2</v>
      </c>
      <c r="G134" s="219">
        <v>1137.1500000000001</v>
      </c>
      <c r="H134" s="219">
        <v>1114.2</v>
      </c>
      <c r="I134" s="219">
        <v>1075.1500000000001</v>
      </c>
      <c r="J134" s="219">
        <v>1199.1500000000001</v>
      </c>
      <c r="K134" s="219">
        <v>1238.1999999999998</v>
      </c>
      <c r="L134" s="219">
        <v>1261.1500000000001</v>
      </c>
      <c r="M134" s="220">
        <v>1215.25</v>
      </c>
      <c r="N134" s="220">
        <v>1153.25</v>
      </c>
      <c r="O134" s="220">
        <v>12338900</v>
      </c>
      <c r="P134" s="221">
        <v>1.2522258601872595E-2</v>
      </c>
    </row>
    <row r="135" spans="1:16" ht="12.75" customHeight="1">
      <c r="A135" s="213">
        <v>125</v>
      </c>
      <c r="B135" s="225" t="s">
        <v>85</v>
      </c>
      <c r="C135" s="217" t="s">
        <v>173</v>
      </c>
      <c r="D135" s="218">
        <v>45442</v>
      </c>
      <c r="E135" s="217">
        <v>3821.45</v>
      </c>
      <c r="F135" s="217">
        <v>3804.4833333333336</v>
      </c>
      <c r="G135" s="219">
        <v>3740.9666666666672</v>
      </c>
      <c r="H135" s="219">
        <v>3660.4833333333336</v>
      </c>
      <c r="I135" s="219">
        <v>3596.9666666666672</v>
      </c>
      <c r="J135" s="219">
        <v>3884.9666666666672</v>
      </c>
      <c r="K135" s="219">
        <v>3948.4833333333336</v>
      </c>
      <c r="L135" s="219">
        <v>4028.9666666666672</v>
      </c>
      <c r="M135" s="220">
        <v>3868</v>
      </c>
      <c r="N135" s="220">
        <v>3724</v>
      </c>
      <c r="O135" s="220">
        <v>2999200</v>
      </c>
      <c r="P135" s="221">
        <v>-4.4049212723911518E-2</v>
      </c>
    </row>
    <row r="136" spans="1:16" ht="12.75" customHeight="1">
      <c r="A136" s="213">
        <v>126</v>
      </c>
      <c r="B136" s="225" t="s">
        <v>42</v>
      </c>
      <c r="C136" s="224" t="s">
        <v>174</v>
      </c>
      <c r="D136" s="218">
        <v>45442</v>
      </c>
      <c r="E136" s="217">
        <v>1988.7</v>
      </c>
      <c r="F136" s="217">
        <v>1985.1499999999999</v>
      </c>
      <c r="G136" s="219">
        <v>1947.5499999999997</v>
      </c>
      <c r="H136" s="219">
        <v>1906.3999999999999</v>
      </c>
      <c r="I136" s="219">
        <v>1868.7999999999997</v>
      </c>
      <c r="J136" s="219">
        <v>2026.2999999999997</v>
      </c>
      <c r="K136" s="219">
        <v>2063.8999999999996</v>
      </c>
      <c r="L136" s="219">
        <v>2105.0499999999997</v>
      </c>
      <c r="M136" s="220">
        <v>2022.75</v>
      </c>
      <c r="N136" s="220">
        <v>1944</v>
      </c>
      <c r="O136" s="220">
        <v>1492000</v>
      </c>
      <c r="P136" s="221">
        <v>-0.21041490262489415</v>
      </c>
    </row>
    <row r="137" spans="1:16" ht="12.75" customHeight="1">
      <c r="A137" s="213">
        <v>127</v>
      </c>
      <c r="B137" s="225" t="s">
        <v>66</v>
      </c>
      <c r="C137" s="224" t="s">
        <v>175</v>
      </c>
      <c r="D137" s="218">
        <v>45442</v>
      </c>
      <c r="E137" s="217">
        <v>960.65</v>
      </c>
      <c r="F137" s="217">
        <v>962.81666666666661</v>
      </c>
      <c r="G137" s="219">
        <v>951.58333333333326</v>
      </c>
      <c r="H137" s="219">
        <v>942.51666666666665</v>
      </c>
      <c r="I137" s="219">
        <v>931.2833333333333</v>
      </c>
      <c r="J137" s="219">
        <v>971.88333333333321</v>
      </c>
      <c r="K137" s="219">
        <v>983.11666666666656</v>
      </c>
      <c r="L137" s="219">
        <v>992.18333333333317</v>
      </c>
      <c r="M137" s="220">
        <v>974.05</v>
      </c>
      <c r="N137" s="220">
        <v>953.75</v>
      </c>
      <c r="O137" s="220">
        <v>7671200</v>
      </c>
      <c r="P137" s="221">
        <v>2.7649769585253458E-2</v>
      </c>
    </row>
    <row r="138" spans="1:16" ht="12.75" customHeight="1">
      <c r="A138" s="213">
        <v>128</v>
      </c>
      <c r="B138" s="225" t="s">
        <v>82</v>
      </c>
      <c r="C138" s="217" t="s">
        <v>176</v>
      </c>
      <c r="D138" s="218">
        <v>45442</v>
      </c>
      <c r="E138" s="217">
        <v>1308.25</v>
      </c>
      <c r="F138" s="217">
        <v>1305.4833333333333</v>
      </c>
      <c r="G138" s="219">
        <v>1290.5166666666667</v>
      </c>
      <c r="H138" s="219">
        <v>1272.7833333333333</v>
      </c>
      <c r="I138" s="219">
        <v>1257.8166666666666</v>
      </c>
      <c r="J138" s="219">
        <v>1323.2166666666667</v>
      </c>
      <c r="K138" s="219">
        <v>1338.1833333333334</v>
      </c>
      <c r="L138" s="219">
        <v>1355.9166666666667</v>
      </c>
      <c r="M138" s="220">
        <v>1320.45</v>
      </c>
      <c r="N138" s="220">
        <v>1287.75</v>
      </c>
      <c r="O138" s="220">
        <v>2712800</v>
      </c>
      <c r="P138" s="221">
        <v>2.2771829286683757E-2</v>
      </c>
    </row>
    <row r="139" spans="1:16" ht="12.75" customHeight="1">
      <c r="A139" s="213">
        <v>129</v>
      </c>
      <c r="B139" s="225" t="s">
        <v>54</v>
      </c>
      <c r="C139" s="217" t="s">
        <v>177</v>
      </c>
      <c r="D139" s="218">
        <v>45442</v>
      </c>
      <c r="E139" s="217">
        <v>144.15</v>
      </c>
      <c r="F139" s="217">
        <v>143.36666666666665</v>
      </c>
      <c r="G139" s="219">
        <v>140.73333333333329</v>
      </c>
      <c r="H139" s="219">
        <v>137.31666666666663</v>
      </c>
      <c r="I139" s="219">
        <v>134.68333333333328</v>
      </c>
      <c r="J139" s="219">
        <v>146.7833333333333</v>
      </c>
      <c r="K139" s="219">
        <v>149.41666666666669</v>
      </c>
      <c r="L139" s="219">
        <v>152.83333333333331</v>
      </c>
      <c r="M139" s="220">
        <v>146</v>
      </c>
      <c r="N139" s="220">
        <v>139.94999999999999</v>
      </c>
      <c r="O139" s="220">
        <v>159771300</v>
      </c>
      <c r="P139" s="221">
        <v>6.9330925679528602E-2</v>
      </c>
    </row>
    <row r="140" spans="1:16" ht="12.75" customHeight="1">
      <c r="A140" s="213">
        <v>130</v>
      </c>
      <c r="B140" s="225" t="s">
        <v>85</v>
      </c>
      <c r="C140" s="222" t="s">
        <v>178</v>
      </c>
      <c r="D140" s="218">
        <v>45442</v>
      </c>
      <c r="E140" s="217">
        <v>2452.4499999999998</v>
      </c>
      <c r="F140" s="217">
        <v>2442.0333333333333</v>
      </c>
      <c r="G140" s="219">
        <v>2399.7666666666664</v>
      </c>
      <c r="H140" s="219">
        <v>2347.083333333333</v>
      </c>
      <c r="I140" s="219">
        <v>2304.8166666666662</v>
      </c>
      <c r="J140" s="219">
        <v>2494.7166666666667</v>
      </c>
      <c r="K140" s="219">
        <v>2536.983333333334</v>
      </c>
      <c r="L140" s="219">
        <v>2589.666666666667</v>
      </c>
      <c r="M140" s="220">
        <v>2484.3000000000002</v>
      </c>
      <c r="N140" s="220">
        <v>2389.35</v>
      </c>
      <c r="O140" s="220">
        <v>2764300</v>
      </c>
      <c r="P140" s="221">
        <v>-5.2055827989437947E-2</v>
      </c>
    </row>
    <row r="141" spans="1:16" ht="12.75" customHeight="1">
      <c r="A141" s="213">
        <v>131</v>
      </c>
      <c r="B141" s="225" t="s">
        <v>54</v>
      </c>
      <c r="C141" s="217" t="s">
        <v>179</v>
      </c>
      <c r="D141" s="218">
        <v>45442</v>
      </c>
      <c r="E141" s="217">
        <v>131745</v>
      </c>
      <c r="F141" s="217">
        <v>131760.25</v>
      </c>
      <c r="G141" s="219">
        <v>130385.45000000001</v>
      </c>
      <c r="H141" s="219">
        <v>129025.90000000001</v>
      </c>
      <c r="I141" s="219">
        <v>127651.10000000002</v>
      </c>
      <c r="J141" s="219">
        <v>133119.79999999999</v>
      </c>
      <c r="K141" s="219">
        <v>134494.59999999998</v>
      </c>
      <c r="L141" s="219">
        <v>135854.15</v>
      </c>
      <c r="M141" s="220">
        <v>133135.04999999999</v>
      </c>
      <c r="N141" s="220">
        <v>130400.7</v>
      </c>
      <c r="O141" s="220">
        <v>53365</v>
      </c>
      <c r="P141" s="221">
        <v>-5.5820948336871901E-2</v>
      </c>
    </row>
    <row r="142" spans="1:16" ht="12.75" customHeight="1">
      <c r="A142" s="213">
        <v>132</v>
      </c>
      <c r="B142" s="225" t="s">
        <v>66</v>
      </c>
      <c r="C142" s="217" t="s">
        <v>180</v>
      </c>
      <c r="D142" s="218">
        <v>45442</v>
      </c>
      <c r="E142" s="217">
        <v>1718.65</v>
      </c>
      <c r="F142" s="217">
        <v>1711.0166666666667</v>
      </c>
      <c r="G142" s="219">
        <v>1695.2833333333333</v>
      </c>
      <c r="H142" s="219">
        <v>1671.9166666666667</v>
      </c>
      <c r="I142" s="219">
        <v>1656.1833333333334</v>
      </c>
      <c r="J142" s="219">
        <v>1734.3833333333332</v>
      </c>
      <c r="K142" s="219">
        <v>1750.1166666666663</v>
      </c>
      <c r="L142" s="219">
        <v>1773.4833333333331</v>
      </c>
      <c r="M142" s="220">
        <v>1726.75</v>
      </c>
      <c r="N142" s="220">
        <v>1687.65</v>
      </c>
      <c r="O142" s="220">
        <v>6210600</v>
      </c>
      <c r="P142" s="221">
        <v>-6.5618535374431117E-2</v>
      </c>
    </row>
    <row r="143" spans="1:16" ht="12.75" customHeight="1">
      <c r="A143" s="213">
        <v>133</v>
      </c>
      <c r="B143" s="225" t="s">
        <v>129</v>
      </c>
      <c r="C143" s="217" t="s">
        <v>181</v>
      </c>
      <c r="D143" s="218">
        <v>45442</v>
      </c>
      <c r="E143" s="217">
        <v>194.6</v>
      </c>
      <c r="F143" s="217">
        <v>193.6</v>
      </c>
      <c r="G143" s="219">
        <v>191.2</v>
      </c>
      <c r="H143" s="219">
        <v>187.79999999999998</v>
      </c>
      <c r="I143" s="219">
        <v>185.39999999999998</v>
      </c>
      <c r="J143" s="219">
        <v>197</v>
      </c>
      <c r="K143" s="219">
        <v>199.40000000000003</v>
      </c>
      <c r="L143" s="219">
        <v>202.8</v>
      </c>
      <c r="M143" s="220">
        <v>196</v>
      </c>
      <c r="N143" s="220">
        <v>190.2</v>
      </c>
      <c r="O143" s="220">
        <v>87622500</v>
      </c>
      <c r="P143" s="221">
        <v>-4.1001436486763798E-2</v>
      </c>
    </row>
    <row r="144" spans="1:16" ht="12.75" customHeight="1">
      <c r="A144" s="213">
        <v>134</v>
      </c>
      <c r="B144" s="225" t="s">
        <v>85</v>
      </c>
      <c r="C144" s="217" t="s">
        <v>182</v>
      </c>
      <c r="D144" s="218">
        <v>45442</v>
      </c>
      <c r="E144" s="217">
        <v>6282.1</v>
      </c>
      <c r="F144" s="217">
        <v>6297.8499999999995</v>
      </c>
      <c r="G144" s="219">
        <v>6185.2999999999993</v>
      </c>
      <c r="H144" s="219">
        <v>6088.5</v>
      </c>
      <c r="I144" s="219">
        <v>5975.95</v>
      </c>
      <c r="J144" s="219">
        <v>6394.6499999999987</v>
      </c>
      <c r="K144" s="219">
        <v>6507.2</v>
      </c>
      <c r="L144" s="219">
        <v>6603.9999999999982</v>
      </c>
      <c r="M144" s="220">
        <v>6410.4</v>
      </c>
      <c r="N144" s="220">
        <v>6201.05</v>
      </c>
      <c r="O144" s="220">
        <v>1519500</v>
      </c>
      <c r="P144" s="221">
        <v>-3.0157970320727621E-2</v>
      </c>
    </row>
    <row r="145" spans="1:16" ht="12.75" customHeight="1">
      <c r="A145" s="213">
        <v>135</v>
      </c>
      <c r="B145" s="225" t="s">
        <v>848</v>
      </c>
      <c r="C145" s="217" t="s">
        <v>183</v>
      </c>
      <c r="D145" s="218">
        <v>45442</v>
      </c>
      <c r="E145" s="217">
        <v>3366.3</v>
      </c>
      <c r="F145" s="217">
        <v>3370.1000000000004</v>
      </c>
      <c r="G145" s="219">
        <v>3332.5500000000006</v>
      </c>
      <c r="H145" s="219">
        <v>3298.8</v>
      </c>
      <c r="I145" s="219">
        <v>3261.2500000000005</v>
      </c>
      <c r="J145" s="219">
        <v>3403.8500000000008</v>
      </c>
      <c r="K145" s="219">
        <v>3441.4</v>
      </c>
      <c r="L145" s="219">
        <v>3475.150000000001</v>
      </c>
      <c r="M145" s="220">
        <v>3407.65</v>
      </c>
      <c r="N145" s="220">
        <v>3336.35</v>
      </c>
      <c r="O145" s="220">
        <v>2119375</v>
      </c>
      <c r="P145" s="221">
        <v>-0.12072810247368149</v>
      </c>
    </row>
    <row r="146" spans="1:16" ht="12.75" customHeight="1">
      <c r="A146" s="213">
        <v>136</v>
      </c>
      <c r="B146" s="225" t="s">
        <v>57</v>
      </c>
      <c r="C146" s="217" t="s">
        <v>184</v>
      </c>
      <c r="D146" s="218">
        <v>45442</v>
      </c>
      <c r="E146" s="217">
        <v>2467.3000000000002</v>
      </c>
      <c r="F146" s="217">
        <v>2471.9166666666665</v>
      </c>
      <c r="G146" s="219">
        <v>2457.8833333333332</v>
      </c>
      <c r="H146" s="219">
        <v>2448.4666666666667</v>
      </c>
      <c r="I146" s="219">
        <v>2434.4333333333334</v>
      </c>
      <c r="J146" s="219">
        <v>2481.333333333333</v>
      </c>
      <c r="K146" s="219">
        <v>2495.3666666666668</v>
      </c>
      <c r="L146" s="219">
        <v>2504.7833333333328</v>
      </c>
      <c r="M146" s="220">
        <v>2485.9499999999998</v>
      </c>
      <c r="N146" s="220">
        <v>2462.5</v>
      </c>
      <c r="O146" s="220">
        <v>6541000</v>
      </c>
      <c r="P146" s="221">
        <v>3.6970100510479088E-2</v>
      </c>
    </row>
    <row r="147" spans="1:16" ht="12.75" customHeight="1">
      <c r="A147" s="213">
        <v>137</v>
      </c>
      <c r="B147" s="225" t="s">
        <v>129</v>
      </c>
      <c r="C147" s="217" t="s">
        <v>185</v>
      </c>
      <c r="D147" s="218">
        <v>45442</v>
      </c>
      <c r="E147" s="217">
        <v>262.95</v>
      </c>
      <c r="F147" s="217">
        <v>265</v>
      </c>
      <c r="G147" s="219">
        <v>259.75</v>
      </c>
      <c r="H147" s="219">
        <v>256.55</v>
      </c>
      <c r="I147" s="219">
        <v>251.3</v>
      </c>
      <c r="J147" s="219">
        <v>268.2</v>
      </c>
      <c r="K147" s="219">
        <v>273.45</v>
      </c>
      <c r="L147" s="219">
        <v>276.64999999999998</v>
      </c>
      <c r="M147" s="220">
        <v>270.25</v>
      </c>
      <c r="N147" s="220">
        <v>261.8</v>
      </c>
      <c r="O147" s="220">
        <v>87214500</v>
      </c>
      <c r="P147" s="221">
        <v>-2.175449222693317E-2</v>
      </c>
    </row>
    <row r="148" spans="1:16" ht="12.75" customHeight="1">
      <c r="A148" s="213">
        <v>138</v>
      </c>
      <c r="B148" s="225" t="s">
        <v>186</v>
      </c>
      <c r="C148" s="217" t="s">
        <v>187</v>
      </c>
      <c r="D148" s="218">
        <v>45442</v>
      </c>
      <c r="E148" s="217">
        <v>370.55</v>
      </c>
      <c r="F148" s="217">
        <v>373.05</v>
      </c>
      <c r="G148" s="219">
        <v>366.1</v>
      </c>
      <c r="H148" s="219">
        <v>361.65000000000003</v>
      </c>
      <c r="I148" s="219">
        <v>354.70000000000005</v>
      </c>
      <c r="J148" s="219">
        <v>377.5</v>
      </c>
      <c r="K148" s="219">
        <v>384.44999999999993</v>
      </c>
      <c r="L148" s="219">
        <v>388.9</v>
      </c>
      <c r="M148" s="220">
        <v>380</v>
      </c>
      <c r="N148" s="220">
        <v>368.6</v>
      </c>
      <c r="O148" s="220">
        <v>105403500</v>
      </c>
      <c r="P148" s="221">
        <v>5.4710014409221901E-2</v>
      </c>
    </row>
    <row r="149" spans="1:16" ht="12.75" customHeight="1">
      <c r="A149" s="213">
        <v>139</v>
      </c>
      <c r="B149" s="225" t="s">
        <v>105</v>
      </c>
      <c r="C149" s="217" t="s">
        <v>188</v>
      </c>
      <c r="D149" s="218">
        <v>45442</v>
      </c>
      <c r="E149" s="217">
        <v>1809</v>
      </c>
      <c r="F149" s="217">
        <v>1807.1333333333332</v>
      </c>
      <c r="G149" s="219">
        <v>1792.9666666666665</v>
      </c>
      <c r="H149" s="219">
        <v>1776.9333333333332</v>
      </c>
      <c r="I149" s="219">
        <v>1762.7666666666664</v>
      </c>
      <c r="J149" s="219">
        <v>1823.1666666666665</v>
      </c>
      <c r="K149" s="219">
        <v>1837.3333333333335</v>
      </c>
      <c r="L149" s="219">
        <v>1853.3666666666666</v>
      </c>
      <c r="M149" s="220">
        <v>1821.3</v>
      </c>
      <c r="N149" s="220">
        <v>1791.1</v>
      </c>
      <c r="O149" s="220">
        <v>6398700</v>
      </c>
      <c r="P149" s="221">
        <v>5.5908513341804321E-2</v>
      </c>
    </row>
    <row r="150" spans="1:16" ht="12.75" customHeight="1">
      <c r="A150" s="213">
        <v>140</v>
      </c>
      <c r="B150" s="225" t="s">
        <v>85</v>
      </c>
      <c r="C150" s="222" t="s">
        <v>189</v>
      </c>
      <c r="D150" s="218">
        <v>45442</v>
      </c>
      <c r="E150" s="217">
        <v>7618.6</v>
      </c>
      <c r="F150" s="217">
        <v>7597.3166666666666</v>
      </c>
      <c r="G150" s="219">
        <v>7491.6333333333332</v>
      </c>
      <c r="H150" s="219">
        <v>7364.666666666667</v>
      </c>
      <c r="I150" s="219">
        <v>7258.9833333333336</v>
      </c>
      <c r="J150" s="219">
        <v>7724.2833333333328</v>
      </c>
      <c r="K150" s="219">
        <v>7829.9666666666653</v>
      </c>
      <c r="L150" s="219">
        <v>7956.9333333333325</v>
      </c>
      <c r="M150" s="220">
        <v>7703</v>
      </c>
      <c r="N150" s="220">
        <v>7470.35</v>
      </c>
      <c r="O150" s="220">
        <v>925000</v>
      </c>
      <c r="P150" s="221">
        <v>-9.5299282578434515E-3</v>
      </c>
    </row>
    <row r="151" spans="1:16" ht="12.75" customHeight="1">
      <c r="A151" s="213">
        <v>141</v>
      </c>
      <c r="B151" s="225" t="s">
        <v>82</v>
      </c>
      <c r="C151" s="224" t="s">
        <v>190</v>
      </c>
      <c r="D151" s="218">
        <v>45442</v>
      </c>
      <c r="E151" s="217">
        <v>277.75</v>
      </c>
      <c r="F151" s="217">
        <v>279.3</v>
      </c>
      <c r="G151" s="219">
        <v>274.15000000000003</v>
      </c>
      <c r="H151" s="219">
        <v>270.55</v>
      </c>
      <c r="I151" s="219">
        <v>265.40000000000003</v>
      </c>
      <c r="J151" s="219">
        <v>282.90000000000003</v>
      </c>
      <c r="K151" s="219">
        <v>288.05</v>
      </c>
      <c r="L151" s="219">
        <v>291.65000000000003</v>
      </c>
      <c r="M151" s="220">
        <v>284.45</v>
      </c>
      <c r="N151" s="220">
        <v>275.7</v>
      </c>
      <c r="O151" s="220">
        <v>82455450</v>
      </c>
      <c r="P151" s="221">
        <v>4.7146576595594961E-3</v>
      </c>
    </row>
    <row r="152" spans="1:16" ht="12.75" customHeight="1">
      <c r="A152" s="213">
        <v>142</v>
      </c>
      <c r="B152" s="225" t="s">
        <v>45</v>
      </c>
      <c r="C152" s="217" t="s">
        <v>191</v>
      </c>
      <c r="D152" s="218">
        <v>45442</v>
      </c>
      <c r="E152" s="217">
        <v>36821.15</v>
      </c>
      <c r="F152" s="217">
        <v>36373.716666666667</v>
      </c>
      <c r="G152" s="219">
        <v>35547.433333333334</v>
      </c>
      <c r="H152" s="219">
        <v>34273.716666666667</v>
      </c>
      <c r="I152" s="219">
        <v>33447.433333333334</v>
      </c>
      <c r="J152" s="219">
        <v>37647.433333333334</v>
      </c>
      <c r="K152" s="219">
        <v>38473.716666666674</v>
      </c>
      <c r="L152" s="219">
        <v>39747.433333333334</v>
      </c>
      <c r="M152" s="220">
        <v>37200</v>
      </c>
      <c r="N152" s="220">
        <v>35100</v>
      </c>
      <c r="O152" s="220">
        <v>270285</v>
      </c>
      <c r="P152" s="221">
        <v>-2.925331322055813E-2</v>
      </c>
    </row>
    <row r="153" spans="1:16" ht="12.75" customHeight="1">
      <c r="A153" s="213">
        <v>143</v>
      </c>
      <c r="B153" s="225" t="s">
        <v>42</v>
      </c>
      <c r="C153" s="217" t="s">
        <v>192</v>
      </c>
      <c r="D153" s="218">
        <v>45442</v>
      </c>
      <c r="E153" s="217">
        <v>833</v>
      </c>
      <c r="F153" s="217">
        <v>829.36666666666667</v>
      </c>
      <c r="G153" s="219">
        <v>822.98333333333335</v>
      </c>
      <c r="H153" s="219">
        <v>812.9666666666667</v>
      </c>
      <c r="I153" s="219">
        <v>806.58333333333337</v>
      </c>
      <c r="J153" s="219">
        <v>839.38333333333333</v>
      </c>
      <c r="K153" s="219">
        <v>845.76666666666677</v>
      </c>
      <c r="L153" s="219">
        <v>855.7833333333333</v>
      </c>
      <c r="M153" s="220">
        <v>835.75</v>
      </c>
      <c r="N153" s="220">
        <v>819.35</v>
      </c>
      <c r="O153" s="220">
        <v>11913000</v>
      </c>
      <c r="P153" s="221">
        <v>-1.7687074829931974E-2</v>
      </c>
    </row>
    <row r="154" spans="1:16" ht="12.75" customHeight="1">
      <c r="A154" s="213">
        <v>144</v>
      </c>
      <c r="B154" s="225" t="s">
        <v>85</v>
      </c>
      <c r="C154" s="217" t="s">
        <v>193</v>
      </c>
      <c r="D154" s="218">
        <v>45442</v>
      </c>
      <c r="E154" s="217">
        <v>3755.4</v>
      </c>
      <c r="F154" s="217">
        <v>3700.9500000000003</v>
      </c>
      <c r="G154" s="219">
        <v>3614.2000000000007</v>
      </c>
      <c r="H154" s="219">
        <v>3473.0000000000005</v>
      </c>
      <c r="I154" s="219">
        <v>3386.2500000000009</v>
      </c>
      <c r="J154" s="219">
        <v>3842.1500000000005</v>
      </c>
      <c r="K154" s="219">
        <v>3928.8999999999996</v>
      </c>
      <c r="L154" s="219">
        <v>4070.1000000000004</v>
      </c>
      <c r="M154" s="220">
        <v>3787.7</v>
      </c>
      <c r="N154" s="220">
        <v>3559.75</v>
      </c>
      <c r="O154" s="220">
        <v>2753200</v>
      </c>
      <c r="P154" s="221">
        <v>-0.12823760369830917</v>
      </c>
    </row>
    <row r="155" spans="1:16" ht="12.75" customHeight="1">
      <c r="A155" s="213">
        <v>145</v>
      </c>
      <c r="B155" s="225" t="s">
        <v>82</v>
      </c>
      <c r="C155" s="222" t="s">
        <v>194</v>
      </c>
      <c r="D155" s="218">
        <v>45442</v>
      </c>
      <c r="E155" s="217">
        <v>302.7</v>
      </c>
      <c r="F155" s="217">
        <v>302.63333333333333</v>
      </c>
      <c r="G155" s="219">
        <v>298.91666666666663</v>
      </c>
      <c r="H155" s="219">
        <v>295.13333333333333</v>
      </c>
      <c r="I155" s="219">
        <v>291.41666666666663</v>
      </c>
      <c r="J155" s="219">
        <v>306.41666666666663</v>
      </c>
      <c r="K155" s="219">
        <v>310.13333333333333</v>
      </c>
      <c r="L155" s="219">
        <v>313.91666666666663</v>
      </c>
      <c r="M155" s="220">
        <v>306.35000000000002</v>
      </c>
      <c r="N155" s="220">
        <v>298.85000000000002</v>
      </c>
      <c r="O155" s="220">
        <v>50637000</v>
      </c>
      <c r="P155" s="221">
        <v>2.1731234866828087E-2</v>
      </c>
    </row>
    <row r="156" spans="1:16" ht="12.75" customHeight="1">
      <c r="A156" s="213">
        <v>146</v>
      </c>
      <c r="B156" s="225" t="s">
        <v>66</v>
      </c>
      <c r="C156" s="217" t="s">
        <v>195</v>
      </c>
      <c r="D156" s="218">
        <v>45442</v>
      </c>
      <c r="E156" s="217">
        <v>514.9</v>
      </c>
      <c r="F156" s="217">
        <v>510.76666666666665</v>
      </c>
      <c r="G156" s="219">
        <v>499.68333333333328</v>
      </c>
      <c r="H156" s="219">
        <v>484.46666666666664</v>
      </c>
      <c r="I156" s="219">
        <v>473.38333333333327</v>
      </c>
      <c r="J156" s="219">
        <v>525.98333333333335</v>
      </c>
      <c r="K156" s="219">
        <v>537.06666666666683</v>
      </c>
      <c r="L156" s="219">
        <v>552.2833333333333</v>
      </c>
      <c r="M156" s="220">
        <v>521.85</v>
      </c>
      <c r="N156" s="220">
        <v>495.55</v>
      </c>
      <c r="O156" s="220">
        <v>78951575</v>
      </c>
      <c r="P156" s="221">
        <v>5.528754341111719E-2</v>
      </c>
    </row>
    <row r="157" spans="1:16" ht="12.75" customHeight="1">
      <c r="A157" s="213">
        <v>147</v>
      </c>
      <c r="B157" s="225" t="s">
        <v>57</v>
      </c>
      <c r="C157" s="217" t="s">
        <v>196</v>
      </c>
      <c r="D157" s="218">
        <v>45442</v>
      </c>
      <c r="E157" s="217">
        <v>3019.2</v>
      </c>
      <c r="F157" s="217">
        <v>3008.7666666666664</v>
      </c>
      <c r="G157" s="219">
        <v>2984.5333333333328</v>
      </c>
      <c r="H157" s="219">
        <v>2949.8666666666663</v>
      </c>
      <c r="I157" s="219">
        <v>2925.6333333333328</v>
      </c>
      <c r="J157" s="219">
        <v>3043.4333333333329</v>
      </c>
      <c r="K157" s="219">
        <v>3067.6666666666665</v>
      </c>
      <c r="L157" s="219">
        <v>3102.333333333333</v>
      </c>
      <c r="M157" s="220">
        <v>3033</v>
      </c>
      <c r="N157" s="220">
        <v>2974.1</v>
      </c>
      <c r="O157" s="220">
        <v>1899000</v>
      </c>
      <c r="P157" s="221">
        <v>-1.9744483159117306E-2</v>
      </c>
    </row>
    <row r="158" spans="1:16" ht="12.75" customHeight="1">
      <c r="A158" s="213">
        <v>148</v>
      </c>
      <c r="B158" s="225" t="s">
        <v>848</v>
      </c>
      <c r="C158" s="217" t="s">
        <v>197</v>
      </c>
      <c r="D158" s="218">
        <v>45442</v>
      </c>
      <c r="E158" s="217">
        <v>3631.55</v>
      </c>
      <c r="F158" s="217">
        <v>3653.4166666666665</v>
      </c>
      <c r="G158" s="219">
        <v>3588.6833333333329</v>
      </c>
      <c r="H158" s="219">
        <v>3545.8166666666666</v>
      </c>
      <c r="I158" s="219">
        <v>3481.083333333333</v>
      </c>
      <c r="J158" s="219">
        <v>3696.2833333333328</v>
      </c>
      <c r="K158" s="219">
        <v>3761.0166666666664</v>
      </c>
      <c r="L158" s="219">
        <v>3803.8833333333328</v>
      </c>
      <c r="M158" s="220">
        <v>3718.15</v>
      </c>
      <c r="N158" s="220">
        <v>3610.55</v>
      </c>
      <c r="O158" s="220">
        <v>1679750</v>
      </c>
      <c r="P158" s="221">
        <v>-0.11230017175320386</v>
      </c>
    </row>
    <row r="159" spans="1:16" ht="12.75" customHeight="1">
      <c r="A159" s="213">
        <v>149</v>
      </c>
      <c r="B159" s="225" t="s">
        <v>61</v>
      </c>
      <c r="C159" s="217" t="s">
        <v>198</v>
      </c>
      <c r="D159" s="218">
        <v>45442</v>
      </c>
      <c r="E159" s="217">
        <v>129.94999999999999</v>
      </c>
      <c r="F159" s="217">
        <v>129</v>
      </c>
      <c r="G159" s="219">
        <v>127</v>
      </c>
      <c r="H159" s="219">
        <v>124.05</v>
      </c>
      <c r="I159" s="219">
        <v>122.05</v>
      </c>
      <c r="J159" s="219">
        <v>131.94999999999999</v>
      </c>
      <c r="K159" s="219">
        <v>133.94999999999999</v>
      </c>
      <c r="L159" s="219">
        <v>136.9</v>
      </c>
      <c r="M159" s="220">
        <v>131</v>
      </c>
      <c r="N159" s="220">
        <v>126.05</v>
      </c>
      <c r="O159" s="220">
        <v>281080000</v>
      </c>
      <c r="P159" s="221">
        <v>-0.10374470690270905</v>
      </c>
    </row>
    <row r="160" spans="1:16" ht="12.75" customHeight="1">
      <c r="A160" s="213">
        <v>150</v>
      </c>
      <c r="B160" s="225" t="s">
        <v>40</v>
      </c>
      <c r="C160" s="217" t="s">
        <v>199</v>
      </c>
      <c r="D160" s="218">
        <v>45442</v>
      </c>
      <c r="E160" s="217">
        <v>6861.8</v>
      </c>
      <c r="F160" s="217">
        <v>6823.1166666666659</v>
      </c>
      <c r="G160" s="219">
        <v>6739.6833333333316</v>
      </c>
      <c r="H160" s="219">
        <v>6617.5666666666657</v>
      </c>
      <c r="I160" s="219">
        <v>6534.1333333333314</v>
      </c>
      <c r="J160" s="219">
        <v>6945.2333333333318</v>
      </c>
      <c r="K160" s="219">
        <v>7028.6666666666661</v>
      </c>
      <c r="L160" s="219">
        <v>7150.7833333333319</v>
      </c>
      <c r="M160" s="220">
        <v>6906.55</v>
      </c>
      <c r="N160" s="220">
        <v>6701</v>
      </c>
      <c r="O160" s="220">
        <v>2078575</v>
      </c>
      <c r="P160" s="221">
        <v>1.8035998530672219E-2</v>
      </c>
    </row>
    <row r="161" spans="1:16" ht="12.75" customHeight="1">
      <c r="A161" s="213">
        <v>151</v>
      </c>
      <c r="B161" s="225" t="s">
        <v>186</v>
      </c>
      <c r="C161" s="224" t="s">
        <v>200</v>
      </c>
      <c r="D161" s="218">
        <v>45442</v>
      </c>
      <c r="E161" s="217">
        <v>318.8</v>
      </c>
      <c r="F161" s="217">
        <v>318.34999999999997</v>
      </c>
      <c r="G161" s="219">
        <v>314.74999999999994</v>
      </c>
      <c r="H161" s="219">
        <v>310.7</v>
      </c>
      <c r="I161" s="219">
        <v>307.09999999999997</v>
      </c>
      <c r="J161" s="219">
        <v>322.39999999999992</v>
      </c>
      <c r="K161" s="219">
        <v>325.99999999999994</v>
      </c>
      <c r="L161" s="219">
        <v>330.0499999999999</v>
      </c>
      <c r="M161" s="220">
        <v>321.95</v>
      </c>
      <c r="N161" s="220">
        <v>314.3</v>
      </c>
      <c r="O161" s="220">
        <v>65854800</v>
      </c>
      <c r="P161" s="221">
        <v>5.0235388678378685E-2</v>
      </c>
    </row>
    <row r="162" spans="1:16" ht="12.75" customHeight="1">
      <c r="A162" s="213">
        <v>152</v>
      </c>
      <c r="B162" s="225" t="s">
        <v>201</v>
      </c>
      <c r="C162" s="217" t="s">
        <v>202</v>
      </c>
      <c r="D162" s="218">
        <v>45442</v>
      </c>
      <c r="E162" s="217">
        <v>1342.75</v>
      </c>
      <c r="F162" s="217">
        <v>1340.9166666666667</v>
      </c>
      <c r="G162" s="219">
        <v>1330.0333333333335</v>
      </c>
      <c r="H162" s="219">
        <v>1317.3166666666668</v>
      </c>
      <c r="I162" s="219">
        <v>1306.4333333333336</v>
      </c>
      <c r="J162" s="219">
        <v>1353.6333333333334</v>
      </c>
      <c r="K162" s="219">
        <v>1364.5166666666667</v>
      </c>
      <c r="L162" s="219">
        <v>1377.2333333333333</v>
      </c>
      <c r="M162" s="220">
        <v>1351.8</v>
      </c>
      <c r="N162" s="220">
        <v>1328.2</v>
      </c>
      <c r="O162" s="220">
        <v>5485953</v>
      </c>
      <c r="P162" s="221">
        <v>-5.8663314477267962E-2</v>
      </c>
    </row>
    <row r="163" spans="1:16" ht="12.75" customHeight="1">
      <c r="A163" s="213">
        <v>153</v>
      </c>
      <c r="B163" s="225" t="s">
        <v>47</v>
      </c>
      <c r="C163" s="217" t="s">
        <v>203</v>
      </c>
      <c r="D163" s="218">
        <v>45442</v>
      </c>
      <c r="E163" s="217">
        <v>772.25</v>
      </c>
      <c r="F163" s="217">
        <v>775.44999999999993</v>
      </c>
      <c r="G163" s="219">
        <v>766.89999999999986</v>
      </c>
      <c r="H163" s="219">
        <v>761.55</v>
      </c>
      <c r="I163" s="219">
        <v>752.99999999999989</v>
      </c>
      <c r="J163" s="219">
        <v>780.79999999999984</v>
      </c>
      <c r="K163" s="219">
        <v>789.3499999999998</v>
      </c>
      <c r="L163" s="219">
        <v>794.69999999999982</v>
      </c>
      <c r="M163" s="220">
        <v>784</v>
      </c>
      <c r="N163" s="220">
        <v>770.1</v>
      </c>
      <c r="O163" s="220">
        <v>10249300</v>
      </c>
      <c r="P163" s="221">
        <v>-3.3887098107281593E-3</v>
      </c>
    </row>
    <row r="164" spans="1:16" ht="12.75" customHeight="1">
      <c r="A164" s="213">
        <v>154</v>
      </c>
      <c r="B164" s="225" t="s">
        <v>61</v>
      </c>
      <c r="C164" s="217" t="s">
        <v>204</v>
      </c>
      <c r="D164" s="218">
        <v>45442</v>
      </c>
      <c r="E164" s="217">
        <v>254.25</v>
      </c>
      <c r="F164" s="217">
        <v>254.75</v>
      </c>
      <c r="G164" s="219">
        <v>252.25</v>
      </c>
      <c r="H164" s="219">
        <v>250.25</v>
      </c>
      <c r="I164" s="219">
        <v>247.75</v>
      </c>
      <c r="J164" s="219">
        <v>256.75</v>
      </c>
      <c r="K164" s="219">
        <v>259.25</v>
      </c>
      <c r="L164" s="219">
        <v>261.25</v>
      </c>
      <c r="M164" s="220">
        <v>257.25</v>
      </c>
      <c r="N164" s="220">
        <v>252.75</v>
      </c>
      <c r="O164" s="220">
        <v>54907500</v>
      </c>
      <c r="P164" s="221">
        <v>-2.5642163169335878E-2</v>
      </c>
    </row>
    <row r="165" spans="1:16" ht="12.75" customHeight="1">
      <c r="A165" s="213">
        <v>155</v>
      </c>
      <c r="B165" s="225" t="s">
        <v>66</v>
      </c>
      <c r="C165" s="217" t="s">
        <v>205</v>
      </c>
      <c r="D165" s="218">
        <v>45442</v>
      </c>
      <c r="E165" s="217">
        <v>580.70000000000005</v>
      </c>
      <c r="F165" s="217">
        <v>576.36666666666667</v>
      </c>
      <c r="G165" s="219">
        <v>561.0333333333333</v>
      </c>
      <c r="H165" s="219">
        <v>541.36666666666667</v>
      </c>
      <c r="I165" s="219">
        <v>526.0333333333333</v>
      </c>
      <c r="J165" s="219">
        <v>596.0333333333333</v>
      </c>
      <c r="K165" s="219">
        <v>611.36666666666656</v>
      </c>
      <c r="L165" s="219">
        <v>631.0333333333333</v>
      </c>
      <c r="M165" s="220">
        <v>591.70000000000005</v>
      </c>
      <c r="N165" s="220">
        <v>556.70000000000005</v>
      </c>
      <c r="O165" s="220">
        <v>52360000</v>
      </c>
      <c r="P165" s="221">
        <v>6.1552185548617307E-2</v>
      </c>
    </row>
    <row r="166" spans="1:16" ht="12.75" customHeight="1">
      <c r="A166" s="213">
        <v>156</v>
      </c>
      <c r="B166" s="225" t="s">
        <v>82</v>
      </c>
      <c r="C166" s="217" t="s">
        <v>206</v>
      </c>
      <c r="D166" s="218">
        <v>45442</v>
      </c>
      <c r="E166" s="217">
        <v>2937.8</v>
      </c>
      <c r="F166" s="217">
        <v>2946</v>
      </c>
      <c r="G166" s="219">
        <v>2920.65</v>
      </c>
      <c r="H166" s="219">
        <v>2903.5</v>
      </c>
      <c r="I166" s="219">
        <v>2878.15</v>
      </c>
      <c r="J166" s="219">
        <v>2963.15</v>
      </c>
      <c r="K166" s="219">
        <v>2988.5000000000005</v>
      </c>
      <c r="L166" s="219">
        <v>3005.65</v>
      </c>
      <c r="M166" s="220">
        <v>2971.35</v>
      </c>
      <c r="N166" s="220">
        <v>2928.85</v>
      </c>
      <c r="O166" s="220">
        <v>41390750</v>
      </c>
      <c r="P166" s="221">
        <v>2.8226657889180093E-2</v>
      </c>
    </row>
    <row r="167" spans="1:16" ht="12.75" customHeight="1">
      <c r="A167" s="213">
        <v>157</v>
      </c>
      <c r="B167" s="225" t="s">
        <v>129</v>
      </c>
      <c r="C167" s="217" t="s">
        <v>207</v>
      </c>
      <c r="D167" s="218">
        <v>45442</v>
      </c>
      <c r="E167" s="217">
        <v>167.05</v>
      </c>
      <c r="F167" s="217">
        <v>168.38333333333333</v>
      </c>
      <c r="G167" s="219">
        <v>165.01666666666665</v>
      </c>
      <c r="H167" s="219">
        <v>162.98333333333332</v>
      </c>
      <c r="I167" s="219">
        <v>159.61666666666665</v>
      </c>
      <c r="J167" s="219">
        <v>170.41666666666666</v>
      </c>
      <c r="K167" s="219">
        <v>173.78333333333333</v>
      </c>
      <c r="L167" s="219">
        <v>175.81666666666666</v>
      </c>
      <c r="M167" s="220">
        <v>171.75</v>
      </c>
      <c r="N167" s="220">
        <v>166.35</v>
      </c>
      <c r="O167" s="220">
        <v>186560000</v>
      </c>
      <c r="P167" s="221">
        <v>3.3596312383653931E-2</v>
      </c>
    </row>
    <row r="168" spans="1:16" ht="12.75" customHeight="1">
      <c r="A168" s="213">
        <v>158</v>
      </c>
      <c r="B168" s="225" t="s">
        <v>66</v>
      </c>
      <c r="C168" s="217" t="s">
        <v>208</v>
      </c>
      <c r="D168" s="218">
        <v>45442</v>
      </c>
      <c r="E168" s="217">
        <v>706.15</v>
      </c>
      <c r="F168" s="217">
        <v>706.25</v>
      </c>
      <c r="G168" s="219">
        <v>702.35</v>
      </c>
      <c r="H168" s="219">
        <v>698.55000000000007</v>
      </c>
      <c r="I168" s="219">
        <v>694.65000000000009</v>
      </c>
      <c r="J168" s="219">
        <v>710.05</v>
      </c>
      <c r="K168" s="219">
        <v>713.95</v>
      </c>
      <c r="L168" s="219">
        <v>717.74999999999989</v>
      </c>
      <c r="M168" s="220">
        <v>710.15</v>
      </c>
      <c r="N168" s="220">
        <v>702.45</v>
      </c>
      <c r="O168" s="220">
        <v>21012000</v>
      </c>
      <c r="P168" s="221">
        <v>-8.0421539107905615E-2</v>
      </c>
    </row>
    <row r="169" spans="1:16" ht="12.75" customHeight="1">
      <c r="A169" s="213">
        <v>159</v>
      </c>
      <c r="B169" s="225" t="s">
        <v>66</v>
      </c>
      <c r="C169" s="222" t="s">
        <v>209</v>
      </c>
      <c r="D169" s="218">
        <v>45442</v>
      </c>
      <c r="E169" s="217">
        <v>1415.4</v>
      </c>
      <c r="F169" s="217">
        <v>1424.7166666666665</v>
      </c>
      <c r="G169" s="219">
        <v>1401.9333333333329</v>
      </c>
      <c r="H169" s="219">
        <v>1388.4666666666665</v>
      </c>
      <c r="I169" s="219">
        <v>1365.6833333333329</v>
      </c>
      <c r="J169" s="219">
        <v>1438.1833333333329</v>
      </c>
      <c r="K169" s="219">
        <v>1460.9666666666662</v>
      </c>
      <c r="L169" s="219">
        <v>1474.4333333333329</v>
      </c>
      <c r="M169" s="220">
        <v>1447.5</v>
      </c>
      <c r="N169" s="220">
        <v>1411.25</v>
      </c>
      <c r="O169" s="220">
        <v>10123500</v>
      </c>
      <c r="P169" s="221">
        <v>5.0673308943722267E-2</v>
      </c>
    </row>
    <row r="170" spans="1:16" ht="12.75" customHeight="1">
      <c r="A170" s="213">
        <v>160</v>
      </c>
      <c r="B170" s="225" t="s">
        <v>61</v>
      </c>
      <c r="C170" s="217" t="s">
        <v>210</v>
      </c>
      <c r="D170" s="218">
        <v>45442</v>
      </c>
      <c r="E170" s="217">
        <v>834.1</v>
      </c>
      <c r="F170" s="217">
        <v>832.88333333333321</v>
      </c>
      <c r="G170" s="219">
        <v>823.76666666666642</v>
      </c>
      <c r="H170" s="219">
        <v>813.43333333333317</v>
      </c>
      <c r="I170" s="219">
        <v>804.31666666666638</v>
      </c>
      <c r="J170" s="219">
        <v>843.21666666666647</v>
      </c>
      <c r="K170" s="219">
        <v>852.33333333333326</v>
      </c>
      <c r="L170" s="219">
        <v>862.66666666666652</v>
      </c>
      <c r="M170" s="220">
        <v>842</v>
      </c>
      <c r="N170" s="220">
        <v>822.55</v>
      </c>
      <c r="O170" s="220">
        <v>97528500</v>
      </c>
      <c r="P170" s="221">
        <v>3.1818326086266543E-2</v>
      </c>
    </row>
    <row r="171" spans="1:16" ht="12.75" customHeight="1">
      <c r="A171" s="213">
        <v>161</v>
      </c>
      <c r="B171" s="225" t="s">
        <v>47</v>
      </c>
      <c r="C171" s="217" t="s">
        <v>211</v>
      </c>
      <c r="D171" s="218">
        <v>45442</v>
      </c>
      <c r="E171" s="217">
        <v>25498</v>
      </c>
      <c r="F171" s="217">
        <v>25453.483333333334</v>
      </c>
      <c r="G171" s="219">
        <v>25333.016666666666</v>
      </c>
      <c r="H171" s="219">
        <v>25168.033333333333</v>
      </c>
      <c r="I171" s="219">
        <v>25047.566666666666</v>
      </c>
      <c r="J171" s="219">
        <v>25618.466666666667</v>
      </c>
      <c r="K171" s="219">
        <v>25738.933333333334</v>
      </c>
      <c r="L171" s="219">
        <v>25903.916666666668</v>
      </c>
      <c r="M171" s="220">
        <v>25573.95</v>
      </c>
      <c r="N171" s="220">
        <v>25288.5</v>
      </c>
      <c r="O171" s="220">
        <v>352775</v>
      </c>
      <c r="P171" s="221">
        <v>-3.0371744657458944E-2</v>
      </c>
    </row>
    <row r="172" spans="1:16" ht="12.75" customHeight="1">
      <c r="A172" s="213">
        <v>162</v>
      </c>
      <c r="B172" s="225" t="s">
        <v>40</v>
      </c>
      <c r="C172" s="217" t="s">
        <v>212</v>
      </c>
      <c r="D172" s="218">
        <v>45442</v>
      </c>
      <c r="E172" s="217">
        <v>7239.95</v>
      </c>
      <c r="F172" s="217">
        <v>7253.0333333333328</v>
      </c>
      <c r="G172" s="219">
        <v>7177.0166666666655</v>
      </c>
      <c r="H172" s="219">
        <v>7114.083333333333</v>
      </c>
      <c r="I172" s="219">
        <v>7038.0666666666657</v>
      </c>
      <c r="J172" s="219">
        <v>7315.9666666666653</v>
      </c>
      <c r="K172" s="219">
        <v>7391.9833333333318</v>
      </c>
      <c r="L172" s="219">
        <v>7454.9166666666652</v>
      </c>
      <c r="M172" s="220">
        <v>7329.05</v>
      </c>
      <c r="N172" s="220">
        <v>7190.1</v>
      </c>
      <c r="O172" s="220">
        <v>1645650</v>
      </c>
      <c r="P172" s="221">
        <v>-2.3497997329773031E-2</v>
      </c>
    </row>
    <row r="173" spans="1:16" ht="12.75" customHeight="1">
      <c r="A173" s="213">
        <v>163</v>
      </c>
      <c r="B173" s="225" t="s">
        <v>45</v>
      </c>
      <c r="C173" s="217" t="s">
        <v>213</v>
      </c>
      <c r="D173" s="218">
        <v>45442</v>
      </c>
      <c r="E173" s="217">
        <v>2310.35</v>
      </c>
      <c r="F173" s="217">
        <v>2307.9166666666665</v>
      </c>
      <c r="G173" s="219">
        <v>2296.6833333333329</v>
      </c>
      <c r="H173" s="219">
        <v>2283.0166666666664</v>
      </c>
      <c r="I173" s="219">
        <v>2271.7833333333328</v>
      </c>
      <c r="J173" s="219">
        <v>2321.583333333333</v>
      </c>
      <c r="K173" s="219">
        <v>2332.8166666666666</v>
      </c>
      <c r="L173" s="219">
        <v>2346.4833333333331</v>
      </c>
      <c r="M173" s="220">
        <v>2319.15</v>
      </c>
      <c r="N173" s="220">
        <v>2294.25</v>
      </c>
      <c r="O173" s="220">
        <v>4927875</v>
      </c>
      <c r="P173" s="221">
        <v>-5.9072032077903479E-2</v>
      </c>
    </row>
    <row r="174" spans="1:16" ht="12.75" customHeight="1">
      <c r="A174" s="213">
        <v>164</v>
      </c>
      <c r="B174" s="225" t="s">
        <v>66</v>
      </c>
      <c r="C174" s="217" t="s">
        <v>214</v>
      </c>
      <c r="D174" s="218">
        <v>45442</v>
      </c>
      <c r="E174" s="217">
        <v>2387.5500000000002</v>
      </c>
      <c r="F174" s="217">
        <v>2397</v>
      </c>
      <c r="G174" s="219">
        <v>2371.8000000000002</v>
      </c>
      <c r="H174" s="219">
        <v>2356.0500000000002</v>
      </c>
      <c r="I174" s="219">
        <v>2330.8500000000004</v>
      </c>
      <c r="J174" s="219">
        <v>2412.75</v>
      </c>
      <c r="K174" s="219">
        <v>2437.9499999999998</v>
      </c>
      <c r="L174" s="219">
        <v>2453.6999999999998</v>
      </c>
      <c r="M174" s="220">
        <v>2422.1999999999998</v>
      </c>
      <c r="N174" s="220">
        <v>2381.25</v>
      </c>
      <c r="O174" s="220">
        <v>6556200</v>
      </c>
      <c r="P174" s="221">
        <v>5.3362774864292939E-3</v>
      </c>
    </row>
    <row r="175" spans="1:16" ht="12.75" customHeight="1">
      <c r="A175" s="213">
        <v>165</v>
      </c>
      <c r="B175" s="225" t="s">
        <v>42</v>
      </c>
      <c r="C175" s="217" t="s">
        <v>215</v>
      </c>
      <c r="D175" s="218">
        <v>45442</v>
      </c>
      <c r="E175" s="217">
        <v>1470.95</v>
      </c>
      <c r="F175" s="217">
        <v>1480.1666666666667</v>
      </c>
      <c r="G175" s="219">
        <v>1455.8333333333335</v>
      </c>
      <c r="H175" s="219">
        <v>1440.7166666666667</v>
      </c>
      <c r="I175" s="219">
        <v>1416.3833333333334</v>
      </c>
      <c r="J175" s="219">
        <v>1495.2833333333335</v>
      </c>
      <c r="K175" s="219">
        <v>1519.616666666667</v>
      </c>
      <c r="L175" s="219">
        <v>1534.7333333333336</v>
      </c>
      <c r="M175" s="220">
        <v>1504.5</v>
      </c>
      <c r="N175" s="220">
        <v>1465.05</v>
      </c>
      <c r="O175" s="220">
        <v>19367950</v>
      </c>
      <c r="P175" s="221">
        <v>2.4759259259259259E-2</v>
      </c>
    </row>
    <row r="176" spans="1:16" ht="12.75" customHeight="1">
      <c r="A176" s="213">
        <v>166</v>
      </c>
      <c r="B176" s="225" t="s">
        <v>201</v>
      </c>
      <c r="C176" s="217" t="s">
        <v>216</v>
      </c>
      <c r="D176" s="218">
        <v>45442</v>
      </c>
      <c r="E176" s="217">
        <v>640.35</v>
      </c>
      <c r="F176" s="217">
        <v>649.28333333333342</v>
      </c>
      <c r="G176" s="219">
        <v>627.36666666666679</v>
      </c>
      <c r="H176" s="219">
        <v>614.38333333333333</v>
      </c>
      <c r="I176" s="219">
        <v>592.4666666666667</v>
      </c>
      <c r="J176" s="219">
        <v>662.26666666666688</v>
      </c>
      <c r="K176" s="219">
        <v>684.18333333333362</v>
      </c>
      <c r="L176" s="219">
        <v>697.16666666666697</v>
      </c>
      <c r="M176" s="220">
        <v>671.2</v>
      </c>
      <c r="N176" s="220">
        <v>636.29999999999995</v>
      </c>
      <c r="O176" s="220">
        <v>9120000</v>
      </c>
      <c r="P176" s="221">
        <v>8.7267525035765375E-2</v>
      </c>
    </row>
    <row r="177" spans="1:16" ht="12.75" customHeight="1">
      <c r="A177" s="213">
        <v>167</v>
      </c>
      <c r="B177" s="225" t="s">
        <v>42</v>
      </c>
      <c r="C177" s="217" t="s">
        <v>217</v>
      </c>
      <c r="D177" s="218">
        <v>45442</v>
      </c>
      <c r="E177" s="217">
        <v>672.1</v>
      </c>
      <c r="F177" s="217">
        <v>673.75</v>
      </c>
      <c r="G177" s="219">
        <v>666.5</v>
      </c>
      <c r="H177" s="219">
        <v>660.9</v>
      </c>
      <c r="I177" s="219">
        <v>653.65</v>
      </c>
      <c r="J177" s="219">
        <v>679.35</v>
      </c>
      <c r="K177" s="219">
        <v>686.6</v>
      </c>
      <c r="L177" s="219">
        <v>692.2</v>
      </c>
      <c r="M177" s="220">
        <v>681</v>
      </c>
      <c r="N177" s="220">
        <v>668.15</v>
      </c>
      <c r="O177" s="220">
        <v>6399000</v>
      </c>
      <c r="P177" s="221">
        <v>-1.3261372397841172E-2</v>
      </c>
    </row>
    <row r="178" spans="1:16" ht="12.75" customHeight="1">
      <c r="A178" s="213">
        <v>168</v>
      </c>
      <c r="B178" s="225" t="s">
        <v>848</v>
      </c>
      <c r="C178" s="224" t="s">
        <v>218</v>
      </c>
      <c r="D178" s="218">
        <v>45442</v>
      </c>
      <c r="E178" s="217">
        <v>1110.9000000000001</v>
      </c>
      <c r="F178" s="217">
        <v>1107.2833333333333</v>
      </c>
      <c r="G178" s="219">
        <v>1093.2166666666667</v>
      </c>
      <c r="H178" s="219">
        <v>1075.5333333333333</v>
      </c>
      <c r="I178" s="219">
        <v>1061.4666666666667</v>
      </c>
      <c r="J178" s="219">
        <v>1124.9666666666667</v>
      </c>
      <c r="K178" s="219">
        <v>1139.0333333333333</v>
      </c>
      <c r="L178" s="219">
        <v>1156.7166666666667</v>
      </c>
      <c r="M178" s="220">
        <v>1121.3499999999999</v>
      </c>
      <c r="N178" s="220">
        <v>1089.5999999999999</v>
      </c>
      <c r="O178" s="220">
        <v>12330450</v>
      </c>
      <c r="P178" s="221">
        <v>-0.1512455516014235</v>
      </c>
    </row>
    <row r="179" spans="1:16" ht="12.75" customHeight="1">
      <c r="A179" s="213">
        <v>169</v>
      </c>
      <c r="B179" s="225" t="s">
        <v>77</v>
      </c>
      <c r="C179" s="217" t="s">
        <v>219</v>
      </c>
      <c r="D179" s="218">
        <v>45442</v>
      </c>
      <c r="E179" s="217">
        <v>1824.45</v>
      </c>
      <c r="F179" s="217">
        <v>1827.1499999999999</v>
      </c>
      <c r="G179" s="219">
        <v>1809.3499999999997</v>
      </c>
      <c r="H179" s="219">
        <v>1794.2499999999998</v>
      </c>
      <c r="I179" s="219">
        <v>1776.4499999999996</v>
      </c>
      <c r="J179" s="219">
        <v>1842.2499999999998</v>
      </c>
      <c r="K179" s="219">
        <v>1860.05</v>
      </c>
      <c r="L179" s="219">
        <v>1875.1499999999999</v>
      </c>
      <c r="M179" s="220">
        <v>1844.95</v>
      </c>
      <c r="N179" s="220">
        <v>1812.05</v>
      </c>
      <c r="O179" s="220">
        <v>7488000</v>
      </c>
      <c r="P179" s="221">
        <v>-5.5776892430278889E-3</v>
      </c>
    </row>
    <row r="180" spans="1:16" ht="12.75" customHeight="1">
      <c r="A180" s="213">
        <v>170</v>
      </c>
      <c r="B180" s="225" t="s">
        <v>57</v>
      </c>
      <c r="C180" s="223" t="s">
        <v>220</v>
      </c>
      <c r="D180" s="218">
        <v>45442</v>
      </c>
      <c r="E180" s="217">
        <v>1091.55</v>
      </c>
      <c r="F180" s="217">
        <v>1097.5999999999999</v>
      </c>
      <c r="G180" s="219">
        <v>1084.3499999999999</v>
      </c>
      <c r="H180" s="219">
        <v>1077.1500000000001</v>
      </c>
      <c r="I180" s="219">
        <v>1063.9000000000001</v>
      </c>
      <c r="J180" s="219">
        <v>1104.7999999999997</v>
      </c>
      <c r="K180" s="219">
        <v>1118.0499999999997</v>
      </c>
      <c r="L180" s="219">
        <v>1125.2499999999995</v>
      </c>
      <c r="M180" s="220">
        <v>1110.8499999999999</v>
      </c>
      <c r="N180" s="220">
        <v>1090.4000000000001</v>
      </c>
      <c r="O180" s="220">
        <v>12011400</v>
      </c>
      <c r="P180" s="221">
        <v>1.7303148105800747E-2</v>
      </c>
    </row>
    <row r="181" spans="1:16" ht="12.75" customHeight="1">
      <c r="A181" s="213">
        <v>171</v>
      </c>
      <c r="B181" s="225" t="s">
        <v>54</v>
      </c>
      <c r="C181" s="217" t="s">
        <v>221</v>
      </c>
      <c r="D181" s="218">
        <v>45442</v>
      </c>
      <c r="E181" s="217">
        <v>961.25</v>
      </c>
      <c r="F181" s="217">
        <v>960.9666666666667</v>
      </c>
      <c r="G181" s="219">
        <v>954.28333333333342</v>
      </c>
      <c r="H181" s="219">
        <v>947.31666666666672</v>
      </c>
      <c r="I181" s="219">
        <v>940.63333333333344</v>
      </c>
      <c r="J181" s="219">
        <v>967.93333333333339</v>
      </c>
      <c r="K181" s="219">
        <v>974.61666666666679</v>
      </c>
      <c r="L181" s="219">
        <v>981.58333333333337</v>
      </c>
      <c r="M181" s="220">
        <v>967.65</v>
      </c>
      <c r="N181" s="220">
        <v>954</v>
      </c>
      <c r="O181" s="220">
        <v>82232925</v>
      </c>
      <c r="P181" s="221">
        <v>-1.9040237244726022E-2</v>
      </c>
    </row>
    <row r="182" spans="1:16" ht="12.75" customHeight="1">
      <c r="A182" s="213">
        <v>172</v>
      </c>
      <c r="B182" s="225" t="s">
        <v>186</v>
      </c>
      <c r="C182" s="217" t="s">
        <v>222</v>
      </c>
      <c r="D182" s="218">
        <v>45442</v>
      </c>
      <c r="E182" s="217">
        <v>447.4</v>
      </c>
      <c r="F182" s="217">
        <v>448.68333333333334</v>
      </c>
      <c r="G182" s="219">
        <v>444.11666666666667</v>
      </c>
      <c r="H182" s="219">
        <v>440.83333333333331</v>
      </c>
      <c r="I182" s="219">
        <v>436.26666666666665</v>
      </c>
      <c r="J182" s="219">
        <v>451.9666666666667</v>
      </c>
      <c r="K182" s="219">
        <v>456.53333333333342</v>
      </c>
      <c r="L182" s="219">
        <v>459.81666666666672</v>
      </c>
      <c r="M182" s="220">
        <v>453.25</v>
      </c>
      <c r="N182" s="220">
        <v>445.4</v>
      </c>
      <c r="O182" s="220">
        <v>88210350</v>
      </c>
      <c r="P182" s="221">
        <v>-5.4415245401340977E-3</v>
      </c>
    </row>
    <row r="183" spans="1:16" ht="12.75" customHeight="1">
      <c r="A183" s="213">
        <v>173</v>
      </c>
      <c r="B183" s="225" t="s">
        <v>129</v>
      </c>
      <c r="C183" s="217" t="s">
        <v>223</v>
      </c>
      <c r="D183" s="218">
        <v>45442</v>
      </c>
      <c r="E183" s="217">
        <v>176.15</v>
      </c>
      <c r="F183" s="217">
        <v>176.36666666666667</v>
      </c>
      <c r="G183" s="219">
        <v>174.53333333333336</v>
      </c>
      <c r="H183" s="219">
        <v>172.91666666666669</v>
      </c>
      <c r="I183" s="219">
        <v>171.08333333333337</v>
      </c>
      <c r="J183" s="219">
        <v>177.98333333333335</v>
      </c>
      <c r="K183" s="219">
        <v>179.81666666666666</v>
      </c>
      <c r="L183" s="219">
        <v>181.43333333333334</v>
      </c>
      <c r="M183" s="220">
        <v>178.2</v>
      </c>
      <c r="N183" s="220">
        <v>174.75</v>
      </c>
      <c r="O183" s="220">
        <v>291258000</v>
      </c>
      <c r="P183" s="221">
        <v>7.9941267640101149E-2</v>
      </c>
    </row>
    <row r="184" spans="1:16" ht="12.75" customHeight="1">
      <c r="A184" s="213">
        <v>174</v>
      </c>
      <c r="B184" s="225" t="s">
        <v>85</v>
      </c>
      <c r="C184" s="217" t="s">
        <v>224</v>
      </c>
      <c r="D184" s="218">
        <v>45442</v>
      </c>
      <c r="E184" s="217">
        <v>3857</v>
      </c>
      <c r="F184" s="217">
        <v>3871.25</v>
      </c>
      <c r="G184" s="219">
        <v>3835.9</v>
      </c>
      <c r="H184" s="219">
        <v>3814.8</v>
      </c>
      <c r="I184" s="219">
        <v>3779.4500000000003</v>
      </c>
      <c r="J184" s="219">
        <v>3892.35</v>
      </c>
      <c r="K184" s="219">
        <v>3927.7000000000003</v>
      </c>
      <c r="L184" s="219">
        <v>3948.7999999999997</v>
      </c>
      <c r="M184" s="220">
        <v>3906.6</v>
      </c>
      <c r="N184" s="220">
        <v>3850.15</v>
      </c>
      <c r="O184" s="220">
        <v>15145200</v>
      </c>
      <c r="P184" s="221">
        <v>1.0862709369962857E-2</v>
      </c>
    </row>
    <row r="185" spans="1:16" ht="12.75" customHeight="1">
      <c r="A185" s="213">
        <v>175</v>
      </c>
      <c r="B185" s="225" t="s">
        <v>85</v>
      </c>
      <c r="C185" s="217" t="s">
        <v>225</v>
      </c>
      <c r="D185" s="218">
        <v>45442</v>
      </c>
      <c r="E185" s="217">
        <v>1333.8</v>
      </c>
      <c r="F185" s="217">
        <v>1333.9333333333334</v>
      </c>
      <c r="G185" s="219">
        <v>1320.4166666666667</v>
      </c>
      <c r="H185" s="219">
        <v>1307.0333333333333</v>
      </c>
      <c r="I185" s="219">
        <v>1293.5166666666667</v>
      </c>
      <c r="J185" s="219">
        <v>1347.3166666666668</v>
      </c>
      <c r="K185" s="219">
        <v>1360.8333333333333</v>
      </c>
      <c r="L185" s="219">
        <v>1374.2166666666669</v>
      </c>
      <c r="M185" s="220">
        <v>1347.45</v>
      </c>
      <c r="N185" s="220">
        <v>1320.55</v>
      </c>
      <c r="O185" s="220">
        <v>16135200</v>
      </c>
      <c r="P185" s="221">
        <v>1.177621430452613E-2</v>
      </c>
    </row>
    <row r="186" spans="1:16" ht="12.75" customHeight="1">
      <c r="A186" s="213">
        <v>176</v>
      </c>
      <c r="B186" s="225" t="s">
        <v>57</v>
      </c>
      <c r="C186" s="217" t="s">
        <v>226</v>
      </c>
      <c r="D186" s="218">
        <v>45442</v>
      </c>
      <c r="E186" s="217">
        <v>3415</v>
      </c>
      <c r="F186" s="217">
        <v>3419.4499999999994</v>
      </c>
      <c r="G186" s="219">
        <v>3394.2499999999986</v>
      </c>
      <c r="H186" s="219">
        <v>3373.4999999999991</v>
      </c>
      <c r="I186" s="219">
        <v>3348.2999999999984</v>
      </c>
      <c r="J186" s="219">
        <v>3440.1999999999989</v>
      </c>
      <c r="K186" s="219">
        <v>3465.3999999999996</v>
      </c>
      <c r="L186" s="219">
        <v>3486.1499999999992</v>
      </c>
      <c r="M186" s="220">
        <v>3444.65</v>
      </c>
      <c r="N186" s="220">
        <v>3398.7</v>
      </c>
      <c r="O186" s="220">
        <v>7780150</v>
      </c>
      <c r="P186" s="221">
        <v>2.1037159524137615E-2</v>
      </c>
    </row>
    <row r="187" spans="1:16" ht="12.75" customHeight="1">
      <c r="A187" s="213">
        <v>177</v>
      </c>
      <c r="B187" s="225" t="s">
        <v>42</v>
      </c>
      <c r="C187" s="217" t="s">
        <v>227</v>
      </c>
      <c r="D187" s="218">
        <v>45442</v>
      </c>
      <c r="E187" s="217">
        <v>2665.05</v>
      </c>
      <c r="F187" s="217">
        <v>2699.0166666666669</v>
      </c>
      <c r="G187" s="219">
        <v>2621.0333333333338</v>
      </c>
      <c r="H187" s="219">
        <v>2577.0166666666669</v>
      </c>
      <c r="I187" s="219">
        <v>2499.0333333333338</v>
      </c>
      <c r="J187" s="219">
        <v>2743.0333333333338</v>
      </c>
      <c r="K187" s="219">
        <v>2821.0166666666664</v>
      </c>
      <c r="L187" s="219">
        <v>2865.0333333333338</v>
      </c>
      <c r="M187" s="220">
        <v>2777</v>
      </c>
      <c r="N187" s="220">
        <v>2655</v>
      </c>
      <c r="O187" s="220">
        <v>1482750</v>
      </c>
      <c r="P187" s="221">
        <v>8.6860912589334802E-2</v>
      </c>
    </row>
    <row r="188" spans="1:16" ht="12.75" customHeight="1">
      <c r="A188" s="213">
        <v>178</v>
      </c>
      <c r="B188" s="225" t="s">
        <v>45</v>
      </c>
      <c r="C188" s="217" t="s">
        <v>228</v>
      </c>
      <c r="D188" s="218">
        <v>45442</v>
      </c>
      <c r="E188" s="217">
        <v>4689.1499999999996</v>
      </c>
      <c r="F188" s="217">
        <v>4702.7166666666662</v>
      </c>
      <c r="G188" s="219">
        <v>4647.4333333333325</v>
      </c>
      <c r="H188" s="219">
        <v>4605.7166666666662</v>
      </c>
      <c r="I188" s="219">
        <v>4550.4333333333325</v>
      </c>
      <c r="J188" s="219">
        <v>4744.4333333333325</v>
      </c>
      <c r="K188" s="219">
        <v>4799.7166666666672</v>
      </c>
      <c r="L188" s="219">
        <v>4841.4333333333325</v>
      </c>
      <c r="M188" s="220">
        <v>4758</v>
      </c>
      <c r="N188" s="220">
        <v>4661</v>
      </c>
      <c r="O188" s="220">
        <v>3348400</v>
      </c>
      <c r="P188" s="221">
        <v>2.695094927232437E-3</v>
      </c>
    </row>
    <row r="189" spans="1:16" ht="12.75" customHeight="1">
      <c r="A189" s="213">
        <v>179</v>
      </c>
      <c r="B189" s="225" t="s">
        <v>54</v>
      </c>
      <c r="C189" s="217" t="s">
        <v>229</v>
      </c>
      <c r="D189" s="218">
        <v>45442</v>
      </c>
      <c r="E189" s="217">
        <v>2250.5500000000002</v>
      </c>
      <c r="F189" s="217">
        <v>2242.5666666666671</v>
      </c>
      <c r="G189" s="219">
        <v>2219.483333333334</v>
      </c>
      <c r="H189" s="219">
        <v>2188.416666666667</v>
      </c>
      <c r="I189" s="219">
        <v>2165.3333333333339</v>
      </c>
      <c r="J189" s="219">
        <v>2273.6333333333341</v>
      </c>
      <c r="K189" s="219">
        <v>2296.7166666666672</v>
      </c>
      <c r="L189" s="219">
        <v>2327.7833333333342</v>
      </c>
      <c r="M189" s="220">
        <v>2265.65</v>
      </c>
      <c r="N189" s="220">
        <v>2211.5</v>
      </c>
      <c r="O189" s="220">
        <v>6697250</v>
      </c>
      <c r="P189" s="221">
        <v>9.0702947845804991E-3</v>
      </c>
    </row>
    <row r="190" spans="1:16" ht="12.75" customHeight="1">
      <c r="A190" s="213">
        <v>180</v>
      </c>
      <c r="B190" s="225" t="s">
        <v>57</v>
      </c>
      <c r="C190" s="217" t="s">
        <v>230</v>
      </c>
      <c r="D190" s="218">
        <v>45442</v>
      </c>
      <c r="E190" s="217">
        <v>1865.4</v>
      </c>
      <c r="F190" s="217">
        <v>1868.3999999999999</v>
      </c>
      <c r="G190" s="219">
        <v>1857.0499999999997</v>
      </c>
      <c r="H190" s="219">
        <v>1848.6999999999998</v>
      </c>
      <c r="I190" s="219">
        <v>1837.3499999999997</v>
      </c>
      <c r="J190" s="219">
        <v>1876.7499999999998</v>
      </c>
      <c r="K190" s="219">
        <v>1888.0999999999997</v>
      </c>
      <c r="L190" s="219">
        <v>1896.4499999999998</v>
      </c>
      <c r="M190" s="220">
        <v>1879.75</v>
      </c>
      <c r="N190" s="220">
        <v>1860.05</v>
      </c>
      <c r="O190" s="220">
        <v>2596400</v>
      </c>
      <c r="P190" s="221">
        <v>-8.0594900849858361E-2</v>
      </c>
    </row>
    <row r="191" spans="1:16" ht="12.75" customHeight="1">
      <c r="A191" s="213">
        <v>181</v>
      </c>
      <c r="B191" s="225" t="s">
        <v>47</v>
      </c>
      <c r="C191" s="217" t="s">
        <v>231</v>
      </c>
      <c r="D191" s="218">
        <v>45442</v>
      </c>
      <c r="E191" s="217">
        <v>10241</v>
      </c>
      <c r="F191" s="217">
        <v>10257.866666666667</v>
      </c>
      <c r="G191" s="219">
        <v>10175.733333333334</v>
      </c>
      <c r="H191" s="219">
        <v>10110.466666666667</v>
      </c>
      <c r="I191" s="219">
        <v>10028.333333333334</v>
      </c>
      <c r="J191" s="219">
        <v>10323.133333333333</v>
      </c>
      <c r="K191" s="219">
        <v>10405.266666666668</v>
      </c>
      <c r="L191" s="219">
        <v>10470.533333333333</v>
      </c>
      <c r="M191" s="220">
        <v>10340</v>
      </c>
      <c r="N191" s="220">
        <v>10192.6</v>
      </c>
      <c r="O191" s="220">
        <v>2066500</v>
      </c>
      <c r="P191" s="221">
        <v>1.828126539863999E-2</v>
      </c>
    </row>
    <row r="192" spans="1:16" ht="12.75" customHeight="1">
      <c r="A192" s="213">
        <v>182</v>
      </c>
      <c r="B192" s="225" t="s">
        <v>848</v>
      </c>
      <c r="C192" s="217" t="s">
        <v>232</v>
      </c>
      <c r="D192" s="218">
        <v>45442</v>
      </c>
      <c r="E192" s="217">
        <v>526.25</v>
      </c>
      <c r="F192" s="217">
        <v>524.65</v>
      </c>
      <c r="G192" s="219">
        <v>518.94999999999993</v>
      </c>
      <c r="H192" s="219">
        <v>511.65</v>
      </c>
      <c r="I192" s="219">
        <v>505.94999999999993</v>
      </c>
      <c r="J192" s="219">
        <v>531.94999999999993</v>
      </c>
      <c r="K192" s="219">
        <v>537.65</v>
      </c>
      <c r="L192" s="219">
        <v>544.94999999999993</v>
      </c>
      <c r="M192" s="220">
        <v>530.35</v>
      </c>
      <c r="N192" s="220">
        <v>517.35</v>
      </c>
      <c r="O192" s="220">
        <v>38194000</v>
      </c>
      <c r="P192" s="221">
        <v>-8.3307332293291736E-2</v>
      </c>
    </row>
    <row r="193" spans="1:16" ht="12.75" customHeight="1">
      <c r="A193" s="213">
        <v>183</v>
      </c>
      <c r="B193" s="225" t="s">
        <v>129</v>
      </c>
      <c r="C193" s="217" t="s">
        <v>233</v>
      </c>
      <c r="D193" s="218">
        <v>45442</v>
      </c>
      <c r="E193" s="217">
        <v>460.75</v>
      </c>
      <c r="F193" s="217">
        <v>461.76666666666671</v>
      </c>
      <c r="G193" s="219">
        <v>455.33333333333343</v>
      </c>
      <c r="H193" s="219">
        <v>449.91666666666674</v>
      </c>
      <c r="I193" s="219">
        <v>443.48333333333346</v>
      </c>
      <c r="J193" s="219">
        <v>467.18333333333339</v>
      </c>
      <c r="K193" s="219">
        <v>473.61666666666667</v>
      </c>
      <c r="L193" s="219">
        <v>479.03333333333336</v>
      </c>
      <c r="M193" s="220">
        <v>468.2</v>
      </c>
      <c r="N193" s="220">
        <v>456.35</v>
      </c>
      <c r="O193" s="220">
        <v>102846800</v>
      </c>
      <c r="P193" s="221">
        <v>-1.3566874765612935E-2</v>
      </c>
    </row>
    <row r="194" spans="1:16" ht="12.75" customHeight="1">
      <c r="A194" s="213">
        <v>184</v>
      </c>
      <c r="B194" s="225" t="s">
        <v>40</v>
      </c>
      <c r="C194" s="217" t="s">
        <v>234</v>
      </c>
      <c r="D194" s="218">
        <v>45442</v>
      </c>
      <c r="E194" s="217">
        <v>1415</v>
      </c>
      <c r="F194" s="217">
        <v>1402.8</v>
      </c>
      <c r="G194" s="219">
        <v>1371.25</v>
      </c>
      <c r="H194" s="219">
        <v>1327.5</v>
      </c>
      <c r="I194" s="219">
        <v>1295.95</v>
      </c>
      <c r="J194" s="219">
        <v>1446.55</v>
      </c>
      <c r="K194" s="219">
        <v>1478.0999999999997</v>
      </c>
      <c r="L194" s="219">
        <v>1521.85</v>
      </c>
      <c r="M194" s="220">
        <v>1434.35</v>
      </c>
      <c r="N194" s="220">
        <v>1359.05</v>
      </c>
      <c r="O194" s="220">
        <v>6835800</v>
      </c>
      <c r="P194" s="221">
        <v>-4.8912568783299852E-3</v>
      </c>
    </row>
    <row r="195" spans="1:16" ht="12.75" customHeight="1">
      <c r="A195" s="213">
        <v>185</v>
      </c>
      <c r="B195" s="225" t="s">
        <v>85</v>
      </c>
      <c r="C195" s="217" t="s">
        <v>235</v>
      </c>
      <c r="D195" s="218">
        <v>45442</v>
      </c>
      <c r="E195" s="217">
        <v>455</v>
      </c>
      <c r="F195" s="217">
        <v>456.76666666666671</v>
      </c>
      <c r="G195" s="219">
        <v>450.83333333333343</v>
      </c>
      <c r="H195" s="219">
        <v>446.66666666666674</v>
      </c>
      <c r="I195" s="219">
        <v>440.73333333333346</v>
      </c>
      <c r="J195" s="219">
        <v>460.93333333333339</v>
      </c>
      <c r="K195" s="219">
        <v>466.86666666666667</v>
      </c>
      <c r="L195" s="219">
        <v>471.03333333333336</v>
      </c>
      <c r="M195" s="220">
        <v>462.7</v>
      </c>
      <c r="N195" s="220">
        <v>452.6</v>
      </c>
      <c r="O195" s="220">
        <v>68628000</v>
      </c>
      <c r="P195" s="221">
        <v>-4.2183934515460465E-2</v>
      </c>
    </row>
    <row r="196" spans="1:16" ht="12.75" customHeight="1">
      <c r="A196" s="213">
        <v>186</v>
      </c>
      <c r="B196" s="225" t="s">
        <v>201</v>
      </c>
      <c r="C196" s="217" t="s">
        <v>236</v>
      </c>
      <c r="D196" s="218">
        <v>45442</v>
      </c>
      <c r="E196" s="217">
        <v>149.44999999999999</v>
      </c>
      <c r="F196" s="217">
        <v>150.25</v>
      </c>
      <c r="G196" s="219">
        <v>147.35</v>
      </c>
      <c r="H196" s="219">
        <v>145.25</v>
      </c>
      <c r="I196" s="219">
        <v>142.35</v>
      </c>
      <c r="J196" s="219">
        <v>152.35</v>
      </c>
      <c r="K196" s="219">
        <v>155.24999999999997</v>
      </c>
      <c r="L196" s="219">
        <v>157.35</v>
      </c>
      <c r="M196" s="220">
        <v>153.15</v>
      </c>
      <c r="N196" s="220">
        <v>148.15</v>
      </c>
      <c r="O196" s="220">
        <v>126033000</v>
      </c>
      <c r="P196" s="221">
        <v>9.1648477289263064E-2</v>
      </c>
    </row>
    <row r="197" spans="1:16" ht="12.75" customHeight="1">
      <c r="A197" s="213">
        <v>187</v>
      </c>
      <c r="B197" s="225" t="s">
        <v>42</v>
      </c>
      <c r="C197" s="217" t="s">
        <v>237</v>
      </c>
      <c r="D197" s="218">
        <v>45442</v>
      </c>
      <c r="E197" s="217">
        <v>1061.2</v>
      </c>
      <c r="F197" s="217">
        <v>1068.6833333333332</v>
      </c>
      <c r="G197" s="219">
        <v>1050.6166666666663</v>
      </c>
      <c r="H197" s="219">
        <v>1040.0333333333331</v>
      </c>
      <c r="I197" s="219">
        <v>1021.9666666666662</v>
      </c>
      <c r="J197" s="219">
        <v>1079.2666666666664</v>
      </c>
      <c r="K197" s="219">
        <v>1097.3333333333335</v>
      </c>
      <c r="L197" s="219">
        <v>1107.9166666666665</v>
      </c>
      <c r="M197" s="220">
        <v>1086.75</v>
      </c>
      <c r="N197" s="220">
        <v>1058.0999999999999</v>
      </c>
      <c r="O197" s="220">
        <v>11995200</v>
      </c>
      <c r="P197" s="221">
        <v>7.3453608247422683E-2</v>
      </c>
    </row>
    <row r="198" spans="1:16" ht="12.75" customHeight="1">
      <c r="A198" s="213"/>
      <c r="B198" s="225"/>
      <c r="C198" s="217"/>
      <c r="D198" s="218"/>
      <c r="E198" s="217"/>
      <c r="F198" s="217"/>
      <c r="G198" s="219"/>
      <c r="H198" s="219"/>
      <c r="I198" s="219"/>
      <c r="J198" s="219"/>
      <c r="K198" s="219"/>
      <c r="L198" s="219"/>
      <c r="M198" s="220"/>
      <c r="N198" s="220"/>
      <c r="O198" s="220"/>
      <c r="P198" s="221"/>
    </row>
    <row r="199" spans="1:16" ht="12.75" customHeight="1">
      <c r="A199" s="207"/>
      <c r="B199" s="43"/>
      <c r="C199" s="207"/>
      <c r="D199" s="208"/>
      <c r="E199" s="209"/>
      <c r="F199" s="209"/>
      <c r="G199" s="210"/>
      <c r="H199" s="210"/>
      <c r="I199" s="210"/>
      <c r="J199" s="210"/>
      <c r="K199" s="210"/>
      <c r="L199" s="210"/>
      <c r="M199" s="207"/>
      <c r="N199" s="207"/>
      <c r="O199" s="211"/>
      <c r="P199" s="212"/>
    </row>
    <row r="200" spans="1:16" ht="12.75" customHeight="1">
      <c r="A200" s="207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07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07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07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07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07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0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0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0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07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07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07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07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238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239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240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241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242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243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244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245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246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247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248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249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250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251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252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1"/>
  <sheetViews>
    <sheetView zoomScale="85" zoomScaleNormal="85" workbookViewId="0">
      <pane ySplit="9" topLeftCell="A10" activePane="bottomLeft" state="frozen"/>
      <selection activeCell="A10" sqref="A10"/>
      <selection pane="bottomLeft" activeCell="B10" sqref="B10"/>
    </sheetView>
  </sheetViews>
  <sheetFormatPr defaultColWidth="14.44140625" defaultRowHeight="15" customHeight="1"/>
  <cols>
    <col min="1" max="1" width="5.6640625" customWidth="1"/>
    <col min="2" max="2" width="14.33203125" customWidth="1"/>
    <col min="3" max="3" width="9" customWidth="1"/>
    <col min="4" max="4" width="9.5546875" customWidth="1"/>
    <col min="5" max="12" width="9.88671875" customWidth="1"/>
    <col min="13" max="13" width="12.6640625" customWidth="1"/>
    <col min="14" max="15" width="9.332031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45440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406" t="s">
        <v>16</v>
      </c>
      <c r="B8" s="408"/>
      <c r="C8" s="411" t="s">
        <v>20</v>
      </c>
      <c r="D8" s="411" t="s">
        <v>21</v>
      </c>
      <c r="E8" s="403" t="s">
        <v>22</v>
      </c>
      <c r="F8" s="404"/>
      <c r="G8" s="405"/>
      <c r="H8" s="403" t="s">
        <v>23</v>
      </c>
      <c r="I8" s="404"/>
      <c r="J8" s="405"/>
      <c r="K8" s="26"/>
      <c r="L8" s="48"/>
      <c r="M8" s="48"/>
      <c r="N8" s="1"/>
      <c r="O8" s="1"/>
    </row>
    <row r="9" spans="1:15" ht="36" customHeight="1">
      <c r="A9" s="407"/>
      <c r="B9" s="410"/>
      <c r="C9" s="410"/>
      <c r="D9" s="410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253</v>
      </c>
      <c r="N9" s="1"/>
      <c r="O9" s="1"/>
    </row>
    <row r="10" spans="1:15" ht="12.75" customHeight="1">
      <c r="A10" s="51">
        <v>1</v>
      </c>
      <c r="B10" s="34" t="s">
        <v>254</v>
      </c>
      <c r="C10" s="34">
        <v>22932.45</v>
      </c>
      <c r="D10" s="34">
        <v>22971.483333333334</v>
      </c>
      <c r="E10" s="34">
        <v>22832.166666666668</v>
      </c>
      <c r="F10" s="34">
        <v>22731.883333333335</v>
      </c>
      <c r="G10" s="34">
        <v>22592.566666666669</v>
      </c>
      <c r="H10" s="34">
        <v>23071.766666666666</v>
      </c>
      <c r="I10" s="34">
        <v>23211.083333333332</v>
      </c>
      <c r="J10" s="34">
        <v>23311.366666666665</v>
      </c>
      <c r="K10" s="34">
        <v>23110.799999999999</v>
      </c>
      <c r="L10" s="34">
        <v>22871.200000000001</v>
      </c>
      <c r="M10" s="52"/>
      <c r="N10" s="1"/>
      <c r="O10" s="1"/>
    </row>
    <row r="11" spans="1:15" ht="12.75" customHeight="1">
      <c r="A11" s="51">
        <v>2</v>
      </c>
      <c r="B11" s="35" t="s">
        <v>255</v>
      </c>
      <c r="C11" s="34">
        <v>49281.8</v>
      </c>
      <c r="D11" s="34">
        <v>49340.633333333331</v>
      </c>
      <c r="E11" s="34">
        <v>48992.416666666664</v>
      </c>
      <c r="F11" s="34">
        <v>48703.033333333333</v>
      </c>
      <c r="G11" s="34">
        <v>48354.816666666666</v>
      </c>
      <c r="H11" s="34">
        <v>49630.016666666663</v>
      </c>
      <c r="I11" s="34">
        <v>49978.233333333337</v>
      </c>
      <c r="J11" s="34">
        <v>50267.616666666661</v>
      </c>
      <c r="K11" s="34">
        <v>49688.85</v>
      </c>
      <c r="L11" s="34">
        <v>49051.25</v>
      </c>
      <c r="M11" s="52"/>
      <c r="N11" s="1"/>
      <c r="O11" s="1"/>
    </row>
    <row r="12" spans="1:15" ht="12.75" customHeight="1">
      <c r="A12" s="51">
        <v>3</v>
      </c>
      <c r="B12" s="31" t="s">
        <v>256</v>
      </c>
      <c r="C12" s="36">
        <v>6710.1</v>
      </c>
      <c r="D12" s="36">
        <v>6737</v>
      </c>
      <c r="E12" s="36">
        <v>6629.25</v>
      </c>
      <c r="F12" s="36">
        <v>6548.4</v>
      </c>
      <c r="G12" s="36">
        <v>6440.65</v>
      </c>
      <c r="H12" s="36">
        <v>6817.85</v>
      </c>
      <c r="I12" s="36">
        <v>6925.6</v>
      </c>
      <c r="J12" s="36">
        <v>7006.4500000000007</v>
      </c>
      <c r="K12" s="36">
        <v>6844.75</v>
      </c>
      <c r="L12" s="36">
        <v>6656.15</v>
      </c>
      <c r="M12" s="52"/>
      <c r="N12" s="1"/>
      <c r="O12" s="1"/>
    </row>
    <row r="13" spans="1:15" ht="12.75" customHeight="1">
      <c r="A13" s="51">
        <v>4</v>
      </c>
      <c r="B13" s="31" t="s">
        <v>257</v>
      </c>
      <c r="C13" s="36">
        <v>8845</v>
      </c>
      <c r="D13" s="36">
        <v>8854.5333333333347</v>
      </c>
      <c r="E13" s="36">
        <v>8801.6666666666697</v>
      </c>
      <c r="F13" s="36">
        <v>8758.3333333333358</v>
      </c>
      <c r="G13" s="36">
        <v>8705.4666666666708</v>
      </c>
      <c r="H13" s="36">
        <v>8897.8666666666686</v>
      </c>
      <c r="I13" s="36">
        <v>8950.7333333333336</v>
      </c>
      <c r="J13" s="36">
        <v>8994.0666666666675</v>
      </c>
      <c r="K13" s="36">
        <v>8907.4</v>
      </c>
      <c r="L13" s="36">
        <v>8811.2000000000007</v>
      </c>
      <c r="M13" s="52"/>
      <c r="N13" s="1"/>
      <c r="O13" s="1"/>
    </row>
    <row r="14" spans="1:15" ht="12.75" customHeight="1">
      <c r="A14" s="51">
        <v>5</v>
      </c>
      <c r="B14" s="31" t="s">
        <v>258</v>
      </c>
      <c r="C14" s="36">
        <v>33995.25</v>
      </c>
      <c r="D14" s="36">
        <v>33997.4</v>
      </c>
      <c r="E14" s="36">
        <v>33767.75</v>
      </c>
      <c r="F14" s="36">
        <v>33540.25</v>
      </c>
      <c r="G14" s="36">
        <v>33310.6</v>
      </c>
      <c r="H14" s="36">
        <v>34224.9</v>
      </c>
      <c r="I14" s="36">
        <v>34454.55000000001</v>
      </c>
      <c r="J14" s="36">
        <v>34682.050000000003</v>
      </c>
      <c r="K14" s="36">
        <v>34227.050000000003</v>
      </c>
      <c r="L14" s="36">
        <v>33769.9</v>
      </c>
      <c r="M14" s="52"/>
      <c r="N14" s="1"/>
      <c r="O14" s="1"/>
    </row>
    <row r="15" spans="1:15" ht="12.75" customHeight="1">
      <c r="A15" s="51">
        <v>6</v>
      </c>
      <c r="B15" s="31" t="s">
        <v>259</v>
      </c>
      <c r="C15" s="36">
        <v>10801.2</v>
      </c>
      <c r="D15" s="36">
        <v>10795.2</v>
      </c>
      <c r="E15" s="36">
        <v>10675.800000000001</v>
      </c>
      <c r="F15" s="36">
        <v>10550.4</v>
      </c>
      <c r="G15" s="36">
        <v>10431</v>
      </c>
      <c r="H15" s="36">
        <v>10920.600000000002</v>
      </c>
      <c r="I15" s="36">
        <v>11040.000000000004</v>
      </c>
      <c r="J15" s="36">
        <v>11165.400000000003</v>
      </c>
      <c r="K15" s="36">
        <v>10914.6</v>
      </c>
      <c r="L15" s="36">
        <v>10669.8</v>
      </c>
      <c r="M15" s="52"/>
      <c r="N15" s="1"/>
      <c r="O15" s="1"/>
    </row>
    <row r="16" spans="1:15" ht="12.75" customHeight="1">
      <c r="A16" s="51">
        <v>7</v>
      </c>
      <c r="B16" s="31" t="s">
        <v>260</v>
      </c>
      <c r="C16" s="36">
        <v>14783.75</v>
      </c>
      <c r="D16" s="36">
        <v>14779.1</v>
      </c>
      <c r="E16" s="36">
        <v>14674.35</v>
      </c>
      <c r="F16" s="36">
        <v>14564.95</v>
      </c>
      <c r="G16" s="36">
        <v>14460.2</v>
      </c>
      <c r="H16" s="36">
        <v>14888.5</v>
      </c>
      <c r="I16" s="36">
        <v>14993.25</v>
      </c>
      <c r="J16" s="36">
        <v>15102.65</v>
      </c>
      <c r="K16" s="36">
        <v>14883.85</v>
      </c>
      <c r="L16" s="36">
        <v>14669.7</v>
      </c>
      <c r="M16" s="52"/>
      <c r="N16" s="1"/>
      <c r="O16" s="1"/>
    </row>
    <row r="17" spans="1:15" ht="12.75" customHeight="1">
      <c r="A17" s="51">
        <v>8</v>
      </c>
      <c r="B17" s="53" t="s">
        <v>41</v>
      </c>
      <c r="C17" s="31">
        <v>8398.35</v>
      </c>
      <c r="D17" s="36">
        <v>8376.4833333333318</v>
      </c>
      <c r="E17" s="36">
        <v>8282.9666666666635</v>
      </c>
      <c r="F17" s="36">
        <v>8167.5833333333321</v>
      </c>
      <c r="G17" s="36">
        <v>8074.0666666666639</v>
      </c>
      <c r="H17" s="36">
        <v>8491.8666666666631</v>
      </c>
      <c r="I17" s="36">
        <v>8585.3833333333296</v>
      </c>
      <c r="J17" s="36">
        <v>8700.7666666666628</v>
      </c>
      <c r="K17" s="31">
        <v>8470</v>
      </c>
      <c r="L17" s="31">
        <v>8261.1</v>
      </c>
      <c r="M17" s="31">
        <v>2.2984599999999999</v>
      </c>
      <c r="N17" s="1"/>
      <c r="O17" s="1"/>
    </row>
    <row r="18" spans="1:15" ht="12.75" customHeight="1">
      <c r="A18" s="51">
        <v>9</v>
      </c>
      <c r="B18" s="53" t="s">
        <v>48</v>
      </c>
      <c r="C18" s="31">
        <v>2585.1</v>
      </c>
      <c r="D18" s="36">
        <v>2594.2833333333333</v>
      </c>
      <c r="E18" s="36">
        <v>2563.7666666666664</v>
      </c>
      <c r="F18" s="36">
        <v>2542.4333333333329</v>
      </c>
      <c r="G18" s="36">
        <v>2511.9166666666661</v>
      </c>
      <c r="H18" s="36">
        <v>2615.6166666666668</v>
      </c>
      <c r="I18" s="36">
        <v>2646.1333333333341</v>
      </c>
      <c r="J18" s="36">
        <v>2667.4666666666672</v>
      </c>
      <c r="K18" s="31">
        <v>2624.8</v>
      </c>
      <c r="L18" s="31">
        <v>2572.9499999999998</v>
      </c>
      <c r="M18" s="31">
        <v>3.7473900000000002</v>
      </c>
      <c r="N18" s="1"/>
      <c r="O18" s="1"/>
    </row>
    <row r="19" spans="1:15" ht="12.75" customHeight="1">
      <c r="A19" s="51">
        <v>10</v>
      </c>
      <c r="B19" s="53" t="s">
        <v>310</v>
      </c>
      <c r="C19" s="31">
        <v>1664.35</v>
      </c>
      <c r="D19" s="36">
        <v>1674.9666666666665</v>
      </c>
      <c r="E19" s="36">
        <v>1644.9333333333329</v>
      </c>
      <c r="F19" s="36">
        <v>1625.5166666666664</v>
      </c>
      <c r="G19" s="36">
        <v>1595.4833333333329</v>
      </c>
      <c r="H19" s="36">
        <v>1694.383333333333</v>
      </c>
      <c r="I19" s="36">
        <v>1724.4166666666663</v>
      </c>
      <c r="J19" s="36">
        <v>1743.833333333333</v>
      </c>
      <c r="K19" s="31">
        <v>1705</v>
      </c>
      <c r="L19" s="31">
        <v>1655.55</v>
      </c>
      <c r="M19" s="31">
        <v>3.6612399999999998</v>
      </c>
      <c r="N19" s="1"/>
      <c r="O19" s="1"/>
    </row>
    <row r="20" spans="1:15" ht="12.75" customHeight="1">
      <c r="A20" s="51">
        <v>11</v>
      </c>
      <c r="B20" s="53" t="s">
        <v>62</v>
      </c>
      <c r="C20" s="31">
        <v>634.6</v>
      </c>
      <c r="D20" s="36">
        <v>632.44999999999993</v>
      </c>
      <c r="E20" s="36">
        <v>623.14999999999986</v>
      </c>
      <c r="F20" s="36">
        <v>611.69999999999993</v>
      </c>
      <c r="G20" s="36">
        <v>602.39999999999986</v>
      </c>
      <c r="H20" s="36">
        <v>643.89999999999986</v>
      </c>
      <c r="I20" s="36">
        <v>653.19999999999982</v>
      </c>
      <c r="J20" s="36">
        <v>664.64999999999986</v>
      </c>
      <c r="K20" s="31">
        <v>641.75</v>
      </c>
      <c r="L20" s="31">
        <v>621</v>
      </c>
      <c r="M20" s="31">
        <v>55.36936</v>
      </c>
      <c r="N20" s="1"/>
      <c r="O20" s="1"/>
    </row>
    <row r="21" spans="1:15" ht="12.75" customHeight="1">
      <c r="A21" s="51">
        <v>12</v>
      </c>
      <c r="B21" s="53" t="s">
        <v>827</v>
      </c>
      <c r="C21" s="31">
        <v>1104.3499999999999</v>
      </c>
      <c r="D21" s="36">
        <v>1109.2499999999998</v>
      </c>
      <c r="E21" s="36">
        <v>1085.1999999999996</v>
      </c>
      <c r="F21" s="36">
        <v>1066.0499999999997</v>
      </c>
      <c r="G21" s="36">
        <v>1041.9999999999995</v>
      </c>
      <c r="H21" s="36">
        <v>1128.3999999999996</v>
      </c>
      <c r="I21" s="36">
        <v>1152.4499999999998</v>
      </c>
      <c r="J21" s="36">
        <v>1171.5999999999997</v>
      </c>
      <c r="K21" s="31">
        <v>1133.3</v>
      </c>
      <c r="L21" s="31">
        <v>1090.0999999999999</v>
      </c>
      <c r="M21" s="31">
        <v>19.09009</v>
      </c>
      <c r="N21" s="1"/>
      <c r="O21" s="1"/>
    </row>
    <row r="22" spans="1:15" ht="12.75" customHeight="1">
      <c r="A22" s="51">
        <v>13</v>
      </c>
      <c r="B22" s="53" t="s">
        <v>49</v>
      </c>
      <c r="C22" s="31">
        <v>3289.05</v>
      </c>
      <c r="D22" s="36">
        <v>3304.7000000000003</v>
      </c>
      <c r="E22" s="36">
        <v>3251.4000000000005</v>
      </c>
      <c r="F22" s="36">
        <v>3213.7500000000005</v>
      </c>
      <c r="G22" s="36">
        <v>3160.4500000000007</v>
      </c>
      <c r="H22" s="36">
        <v>3342.3500000000004</v>
      </c>
      <c r="I22" s="36">
        <v>3395.6500000000005</v>
      </c>
      <c r="J22" s="36">
        <v>3433.3</v>
      </c>
      <c r="K22" s="31">
        <v>3358</v>
      </c>
      <c r="L22" s="31">
        <v>3267.05</v>
      </c>
      <c r="M22" s="31">
        <v>25.824850000000001</v>
      </c>
      <c r="N22" s="1"/>
      <c r="O22" s="1"/>
    </row>
    <row r="23" spans="1:15" ht="12.75" customHeight="1">
      <c r="A23" s="51">
        <v>14</v>
      </c>
      <c r="B23" s="53" t="s">
        <v>261</v>
      </c>
      <c r="C23" s="31">
        <v>1929.5</v>
      </c>
      <c r="D23" s="36">
        <v>1926.4333333333334</v>
      </c>
      <c r="E23" s="36">
        <v>1894.0666666666668</v>
      </c>
      <c r="F23" s="36">
        <v>1858.6333333333334</v>
      </c>
      <c r="G23" s="36">
        <v>1826.2666666666669</v>
      </c>
      <c r="H23" s="36">
        <v>1961.8666666666668</v>
      </c>
      <c r="I23" s="36">
        <v>1994.2333333333336</v>
      </c>
      <c r="J23" s="36">
        <v>2029.6666666666667</v>
      </c>
      <c r="K23" s="31">
        <v>1958.8</v>
      </c>
      <c r="L23" s="31">
        <v>1891</v>
      </c>
      <c r="M23" s="31">
        <v>43.548459999999999</v>
      </c>
      <c r="N23" s="1"/>
      <c r="O23" s="1"/>
    </row>
    <row r="24" spans="1:15" ht="12.75" customHeight="1">
      <c r="A24" s="51">
        <v>15</v>
      </c>
      <c r="B24" s="53" t="s">
        <v>50</v>
      </c>
      <c r="C24" s="31">
        <v>1431.65</v>
      </c>
      <c r="D24" s="36">
        <v>1437.4333333333332</v>
      </c>
      <c r="E24" s="36">
        <v>1417.8166666666664</v>
      </c>
      <c r="F24" s="36">
        <v>1403.9833333333331</v>
      </c>
      <c r="G24" s="36">
        <v>1384.3666666666663</v>
      </c>
      <c r="H24" s="36">
        <v>1451.2666666666664</v>
      </c>
      <c r="I24" s="36">
        <v>1470.8833333333332</v>
      </c>
      <c r="J24" s="36">
        <v>1484.7166666666665</v>
      </c>
      <c r="K24" s="31">
        <v>1457.05</v>
      </c>
      <c r="L24" s="31">
        <v>1423.6</v>
      </c>
      <c r="M24" s="31">
        <v>55.170780000000001</v>
      </c>
      <c r="N24" s="1"/>
      <c r="O24" s="1"/>
    </row>
    <row r="25" spans="1:15" ht="12.75" customHeight="1">
      <c r="A25" s="51">
        <v>16</v>
      </c>
      <c r="B25" s="53" t="s">
        <v>790</v>
      </c>
      <c r="C25" s="31">
        <v>704.85</v>
      </c>
      <c r="D25" s="36">
        <v>707.96666666666658</v>
      </c>
      <c r="E25" s="36">
        <v>698.93333333333317</v>
      </c>
      <c r="F25" s="36">
        <v>693.01666666666654</v>
      </c>
      <c r="G25" s="36">
        <v>683.98333333333312</v>
      </c>
      <c r="H25" s="36">
        <v>713.88333333333321</v>
      </c>
      <c r="I25" s="36">
        <v>722.91666666666674</v>
      </c>
      <c r="J25" s="36">
        <v>728.83333333333326</v>
      </c>
      <c r="K25" s="31">
        <v>717</v>
      </c>
      <c r="L25" s="31">
        <v>702.05</v>
      </c>
      <c r="M25" s="31">
        <v>35.1571</v>
      </c>
      <c r="N25" s="1"/>
      <c r="O25" s="1"/>
    </row>
    <row r="26" spans="1:15" ht="12.75" customHeight="1">
      <c r="A26" s="51">
        <v>17</v>
      </c>
      <c r="B26" s="53" t="s">
        <v>262</v>
      </c>
      <c r="C26" s="31">
        <v>972.6</v>
      </c>
      <c r="D26" s="36">
        <v>983.38333333333321</v>
      </c>
      <c r="E26" s="36">
        <v>958.76666666666642</v>
      </c>
      <c r="F26" s="36">
        <v>944.93333333333317</v>
      </c>
      <c r="G26" s="36">
        <v>920.31666666666638</v>
      </c>
      <c r="H26" s="36">
        <v>997.21666666666647</v>
      </c>
      <c r="I26" s="36">
        <v>1021.8333333333333</v>
      </c>
      <c r="J26" s="36">
        <v>1035.6666666666665</v>
      </c>
      <c r="K26" s="31">
        <v>1008</v>
      </c>
      <c r="L26" s="31">
        <v>969.55</v>
      </c>
      <c r="M26" s="31">
        <v>18.22756</v>
      </c>
      <c r="N26" s="1"/>
      <c r="O26" s="1"/>
    </row>
    <row r="27" spans="1:15" ht="12.75" customHeight="1">
      <c r="A27" s="51">
        <v>18</v>
      </c>
      <c r="B27" s="53" t="s">
        <v>263</v>
      </c>
      <c r="C27" s="31">
        <v>341.1</v>
      </c>
      <c r="D27" s="36">
        <v>343.06666666666666</v>
      </c>
      <c r="E27" s="36">
        <v>338.5333333333333</v>
      </c>
      <c r="F27" s="36">
        <v>335.96666666666664</v>
      </c>
      <c r="G27" s="36">
        <v>331.43333333333328</v>
      </c>
      <c r="H27" s="36">
        <v>345.63333333333333</v>
      </c>
      <c r="I27" s="36">
        <v>350.16666666666674</v>
      </c>
      <c r="J27" s="36">
        <v>352.73333333333335</v>
      </c>
      <c r="K27" s="31">
        <v>347.6</v>
      </c>
      <c r="L27" s="31">
        <v>340.5</v>
      </c>
      <c r="M27" s="31">
        <v>15.46857</v>
      </c>
      <c r="N27" s="1"/>
      <c r="O27" s="1"/>
    </row>
    <row r="28" spans="1:15" ht="12.75" customHeight="1">
      <c r="A28" s="51">
        <v>19</v>
      </c>
      <c r="B28" s="53" t="s">
        <v>44</v>
      </c>
      <c r="C28" s="31">
        <v>226.85</v>
      </c>
      <c r="D28" s="36">
        <v>228.7166666666667</v>
      </c>
      <c r="E28" s="36">
        <v>223.43333333333339</v>
      </c>
      <c r="F28" s="36">
        <v>220.01666666666671</v>
      </c>
      <c r="G28" s="36">
        <v>214.73333333333341</v>
      </c>
      <c r="H28" s="36">
        <v>232.13333333333338</v>
      </c>
      <c r="I28" s="36">
        <v>237.41666666666669</v>
      </c>
      <c r="J28" s="36">
        <v>240.83333333333337</v>
      </c>
      <c r="K28" s="31">
        <v>234</v>
      </c>
      <c r="L28" s="31">
        <v>225.3</v>
      </c>
      <c r="M28" s="31">
        <v>109.18892</v>
      </c>
      <c r="N28" s="1"/>
      <c r="O28" s="1"/>
    </row>
    <row r="29" spans="1:15" ht="12.75" customHeight="1">
      <c r="A29" s="51">
        <v>20</v>
      </c>
      <c r="B29" s="53" t="s">
        <v>46</v>
      </c>
      <c r="C29" s="31">
        <v>286.10000000000002</v>
      </c>
      <c r="D29" s="36">
        <v>287.2</v>
      </c>
      <c r="E29" s="36">
        <v>281</v>
      </c>
      <c r="F29" s="36">
        <v>275.90000000000003</v>
      </c>
      <c r="G29" s="36">
        <v>269.70000000000005</v>
      </c>
      <c r="H29" s="36">
        <v>292.29999999999995</v>
      </c>
      <c r="I29" s="36">
        <v>298.49999999999989</v>
      </c>
      <c r="J29" s="36">
        <v>303.59999999999991</v>
      </c>
      <c r="K29" s="31">
        <v>293.39999999999998</v>
      </c>
      <c r="L29" s="31">
        <v>282.10000000000002</v>
      </c>
      <c r="M29" s="31">
        <v>55.086399999999998</v>
      </c>
      <c r="N29" s="1"/>
      <c r="O29" s="1"/>
    </row>
    <row r="30" spans="1:15" ht="12.75" customHeight="1">
      <c r="A30" s="51">
        <v>21</v>
      </c>
      <c r="B30" s="53" t="s">
        <v>51</v>
      </c>
      <c r="C30" s="31">
        <v>5337.3</v>
      </c>
      <c r="D30" s="36">
        <v>5365.083333333333</v>
      </c>
      <c r="E30" s="36">
        <v>5260.2166666666662</v>
      </c>
      <c r="F30" s="36">
        <v>5183.1333333333332</v>
      </c>
      <c r="G30" s="36">
        <v>5078.2666666666664</v>
      </c>
      <c r="H30" s="36">
        <v>5442.1666666666661</v>
      </c>
      <c r="I30" s="36">
        <v>5547.0333333333328</v>
      </c>
      <c r="J30" s="36">
        <v>5624.1166666666659</v>
      </c>
      <c r="K30" s="31">
        <v>5469.95</v>
      </c>
      <c r="L30" s="31">
        <v>5288</v>
      </c>
      <c r="M30" s="31">
        <v>3.9605199999999998</v>
      </c>
      <c r="N30" s="1"/>
      <c r="O30" s="1"/>
    </row>
    <row r="31" spans="1:15" ht="12.75" customHeight="1">
      <c r="A31" s="51">
        <v>22</v>
      </c>
      <c r="B31" s="53" t="s">
        <v>52</v>
      </c>
      <c r="C31" s="31">
        <v>632.5</v>
      </c>
      <c r="D31" s="36">
        <v>632.6</v>
      </c>
      <c r="E31" s="36">
        <v>626.5</v>
      </c>
      <c r="F31" s="36">
        <v>620.5</v>
      </c>
      <c r="G31" s="36">
        <v>614.4</v>
      </c>
      <c r="H31" s="36">
        <v>638.6</v>
      </c>
      <c r="I31" s="36">
        <v>644.70000000000016</v>
      </c>
      <c r="J31" s="36">
        <v>650.70000000000005</v>
      </c>
      <c r="K31" s="31">
        <v>638.70000000000005</v>
      </c>
      <c r="L31" s="31">
        <v>626.6</v>
      </c>
      <c r="M31" s="31">
        <v>16.322140000000001</v>
      </c>
      <c r="N31" s="1"/>
      <c r="O31" s="1"/>
    </row>
    <row r="32" spans="1:15" ht="12.75" customHeight="1">
      <c r="A32" s="51">
        <v>23</v>
      </c>
      <c r="B32" s="53" t="s">
        <v>53</v>
      </c>
      <c r="C32" s="31">
        <v>5939.3</v>
      </c>
      <c r="D32" s="36">
        <v>5938.9333333333334</v>
      </c>
      <c r="E32" s="36">
        <v>5918.3666666666668</v>
      </c>
      <c r="F32" s="36">
        <v>5897.4333333333334</v>
      </c>
      <c r="G32" s="36">
        <v>5876.8666666666668</v>
      </c>
      <c r="H32" s="36">
        <v>5959.8666666666668</v>
      </c>
      <c r="I32" s="36">
        <v>5980.4333333333343</v>
      </c>
      <c r="J32" s="36">
        <v>6001.3666666666668</v>
      </c>
      <c r="K32" s="31">
        <v>5959.5</v>
      </c>
      <c r="L32" s="31">
        <v>5918</v>
      </c>
      <c r="M32" s="31">
        <v>1.8963699999999999</v>
      </c>
      <c r="N32" s="1"/>
      <c r="O32" s="1"/>
    </row>
    <row r="33" spans="1:15" ht="12.75" customHeight="1">
      <c r="A33" s="51">
        <v>24</v>
      </c>
      <c r="B33" s="53" t="s">
        <v>55</v>
      </c>
      <c r="C33" s="31">
        <v>476.95</v>
      </c>
      <c r="D33" s="36">
        <v>477.9666666666667</v>
      </c>
      <c r="E33" s="36">
        <v>472.93333333333339</v>
      </c>
      <c r="F33" s="36">
        <v>468.91666666666669</v>
      </c>
      <c r="G33" s="36">
        <v>463.88333333333338</v>
      </c>
      <c r="H33" s="36">
        <v>481.98333333333341</v>
      </c>
      <c r="I33" s="36">
        <v>487.01666666666671</v>
      </c>
      <c r="J33" s="36">
        <v>491.03333333333342</v>
      </c>
      <c r="K33" s="31">
        <v>483</v>
      </c>
      <c r="L33" s="31">
        <v>473.95</v>
      </c>
      <c r="M33" s="31">
        <v>56.178539999999998</v>
      </c>
      <c r="N33" s="1"/>
      <c r="O33" s="1"/>
    </row>
    <row r="34" spans="1:15" ht="12.75" customHeight="1">
      <c r="A34" s="51">
        <v>25</v>
      </c>
      <c r="B34" s="53" t="s">
        <v>56</v>
      </c>
      <c r="C34" s="31">
        <v>226.7</v>
      </c>
      <c r="D34" s="36">
        <v>222.53333333333333</v>
      </c>
      <c r="E34" s="36">
        <v>216.76666666666665</v>
      </c>
      <c r="F34" s="36">
        <v>206.83333333333331</v>
      </c>
      <c r="G34" s="36">
        <v>201.06666666666663</v>
      </c>
      <c r="H34" s="36">
        <v>232.46666666666667</v>
      </c>
      <c r="I34" s="36">
        <v>238.23333333333338</v>
      </c>
      <c r="J34" s="36">
        <v>248.16666666666669</v>
      </c>
      <c r="K34" s="31">
        <v>228.3</v>
      </c>
      <c r="L34" s="31">
        <v>212.6</v>
      </c>
      <c r="M34" s="31">
        <v>828.52946999999995</v>
      </c>
      <c r="N34" s="1"/>
      <c r="O34" s="1"/>
    </row>
    <row r="35" spans="1:15" ht="12.75" customHeight="1">
      <c r="A35" s="51">
        <v>26</v>
      </c>
      <c r="B35" s="53" t="s">
        <v>58</v>
      </c>
      <c r="C35" s="31">
        <v>2872.3</v>
      </c>
      <c r="D35" s="36">
        <v>2875.3833333333337</v>
      </c>
      <c r="E35" s="36">
        <v>2852.4666666666672</v>
      </c>
      <c r="F35" s="36">
        <v>2832.6333333333337</v>
      </c>
      <c r="G35" s="36">
        <v>2809.7166666666672</v>
      </c>
      <c r="H35" s="36">
        <v>2895.2166666666672</v>
      </c>
      <c r="I35" s="36">
        <v>2918.1333333333341</v>
      </c>
      <c r="J35" s="36">
        <v>2937.9666666666672</v>
      </c>
      <c r="K35" s="31">
        <v>2898.3</v>
      </c>
      <c r="L35" s="31">
        <v>2855.55</v>
      </c>
      <c r="M35" s="31">
        <v>8.1709099999999992</v>
      </c>
      <c r="N35" s="1"/>
      <c r="O35" s="1"/>
    </row>
    <row r="36" spans="1:15" ht="12.75" customHeight="1">
      <c r="A36" s="51">
        <v>27</v>
      </c>
      <c r="B36" s="53" t="s">
        <v>59</v>
      </c>
      <c r="C36" s="31">
        <v>2174.25</v>
      </c>
      <c r="D36" s="36">
        <v>2172.2666666666669</v>
      </c>
      <c r="E36" s="36">
        <v>2142.1833333333338</v>
      </c>
      <c r="F36" s="36">
        <v>2110.1166666666668</v>
      </c>
      <c r="G36" s="36">
        <v>2080.0333333333338</v>
      </c>
      <c r="H36" s="36">
        <v>2204.3333333333339</v>
      </c>
      <c r="I36" s="36">
        <v>2234.416666666667</v>
      </c>
      <c r="J36" s="36">
        <v>2266.483333333334</v>
      </c>
      <c r="K36" s="31">
        <v>2202.35</v>
      </c>
      <c r="L36" s="31">
        <v>2140.1999999999998</v>
      </c>
      <c r="M36" s="31">
        <v>15.015370000000001</v>
      </c>
      <c r="N36" s="1"/>
      <c r="O36" s="1"/>
    </row>
    <row r="37" spans="1:15" ht="12.75" customHeight="1">
      <c r="A37" s="51">
        <v>28</v>
      </c>
      <c r="B37" s="53" t="s">
        <v>63</v>
      </c>
      <c r="C37" s="31">
        <v>1196.3499999999999</v>
      </c>
      <c r="D37" s="36">
        <v>1208.6833333333334</v>
      </c>
      <c r="E37" s="36">
        <v>1178.6666666666667</v>
      </c>
      <c r="F37" s="36">
        <v>1160.9833333333333</v>
      </c>
      <c r="G37" s="36">
        <v>1130.9666666666667</v>
      </c>
      <c r="H37" s="36">
        <v>1226.3666666666668</v>
      </c>
      <c r="I37" s="36">
        <v>1256.3833333333332</v>
      </c>
      <c r="J37" s="36">
        <v>1274.0666666666668</v>
      </c>
      <c r="K37" s="31">
        <v>1238.7</v>
      </c>
      <c r="L37" s="31">
        <v>1191</v>
      </c>
      <c r="M37" s="31">
        <v>42.388289999999998</v>
      </c>
      <c r="N37" s="1"/>
      <c r="O37" s="1"/>
    </row>
    <row r="38" spans="1:15" ht="12.75" customHeight="1">
      <c r="A38" s="51">
        <v>29</v>
      </c>
      <c r="B38" s="53" t="s">
        <v>264</v>
      </c>
      <c r="C38" s="31">
        <v>4537.3500000000004</v>
      </c>
      <c r="D38" s="36">
        <v>4571.45</v>
      </c>
      <c r="E38" s="36">
        <v>4473.8999999999996</v>
      </c>
      <c r="F38" s="36">
        <v>4410.45</v>
      </c>
      <c r="G38" s="36">
        <v>4312.8999999999996</v>
      </c>
      <c r="H38" s="36">
        <v>4634.8999999999996</v>
      </c>
      <c r="I38" s="36">
        <v>4732.4500000000007</v>
      </c>
      <c r="J38" s="36">
        <v>4795.8999999999996</v>
      </c>
      <c r="K38" s="31">
        <v>4669</v>
      </c>
      <c r="L38" s="31">
        <v>4508</v>
      </c>
      <c r="M38" s="31">
        <v>3.9285299999999999</v>
      </c>
      <c r="N38" s="1"/>
      <c r="O38" s="1"/>
    </row>
    <row r="39" spans="1:15" ht="12.75" customHeight="1">
      <c r="A39" s="51">
        <v>30</v>
      </c>
      <c r="B39" s="53" t="s">
        <v>64</v>
      </c>
      <c r="C39" s="31">
        <v>1187</v>
      </c>
      <c r="D39" s="36">
        <v>1183.6666666666667</v>
      </c>
      <c r="E39" s="36">
        <v>1171.3333333333335</v>
      </c>
      <c r="F39" s="36">
        <v>1155.6666666666667</v>
      </c>
      <c r="G39" s="36">
        <v>1143.3333333333335</v>
      </c>
      <c r="H39" s="36">
        <v>1199.3333333333335</v>
      </c>
      <c r="I39" s="36">
        <v>1211.666666666667</v>
      </c>
      <c r="J39" s="36">
        <v>1227.3333333333335</v>
      </c>
      <c r="K39" s="31">
        <v>1196</v>
      </c>
      <c r="L39" s="31">
        <v>1168</v>
      </c>
      <c r="M39" s="31">
        <v>104.50046</v>
      </c>
      <c r="N39" s="1"/>
      <c r="O39" s="1"/>
    </row>
    <row r="40" spans="1:15" ht="12.75" customHeight="1">
      <c r="A40" s="51">
        <v>31</v>
      </c>
      <c r="B40" s="53" t="s">
        <v>65</v>
      </c>
      <c r="C40" s="31">
        <v>8998.7000000000007</v>
      </c>
      <c r="D40" s="36">
        <v>8983.2833333333347</v>
      </c>
      <c r="E40" s="36">
        <v>8897.1166666666686</v>
      </c>
      <c r="F40" s="36">
        <v>8795.5333333333347</v>
      </c>
      <c r="G40" s="36">
        <v>8709.3666666666686</v>
      </c>
      <c r="H40" s="36">
        <v>9084.8666666666686</v>
      </c>
      <c r="I40" s="36">
        <v>9171.0333333333365</v>
      </c>
      <c r="J40" s="36">
        <v>9272.6166666666686</v>
      </c>
      <c r="K40" s="31">
        <v>9069.4500000000007</v>
      </c>
      <c r="L40" s="31">
        <v>8881.7000000000007</v>
      </c>
      <c r="M40" s="31">
        <v>3.0174699999999999</v>
      </c>
      <c r="N40" s="1"/>
      <c r="O40" s="1"/>
    </row>
    <row r="41" spans="1:15" ht="12.75" customHeight="1">
      <c r="A41" s="51">
        <v>32</v>
      </c>
      <c r="B41" s="53" t="s">
        <v>68</v>
      </c>
      <c r="C41" s="31">
        <v>6895.5</v>
      </c>
      <c r="D41" s="36">
        <v>6888.3499999999995</v>
      </c>
      <c r="E41" s="36">
        <v>6817.1499999999987</v>
      </c>
      <c r="F41" s="36">
        <v>6738.7999999999993</v>
      </c>
      <c r="G41" s="36">
        <v>6667.5999999999985</v>
      </c>
      <c r="H41" s="36">
        <v>6966.6999999999989</v>
      </c>
      <c r="I41" s="36">
        <v>7037.9</v>
      </c>
      <c r="J41" s="36">
        <v>7116.2499999999991</v>
      </c>
      <c r="K41" s="31">
        <v>6959.55</v>
      </c>
      <c r="L41" s="31">
        <v>6810</v>
      </c>
      <c r="M41" s="31">
        <v>6.55471</v>
      </c>
      <c r="N41" s="1"/>
      <c r="O41" s="1"/>
    </row>
    <row r="42" spans="1:15" ht="12.75" customHeight="1">
      <c r="A42" s="51">
        <v>33</v>
      </c>
      <c r="B42" s="53" t="s">
        <v>67</v>
      </c>
      <c r="C42" s="31">
        <v>1595.8</v>
      </c>
      <c r="D42" s="36">
        <v>1599.6499999999999</v>
      </c>
      <c r="E42" s="36">
        <v>1586.4499999999998</v>
      </c>
      <c r="F42" s="36">
        <v>1577.1</v>
      </c>
      <c r="G42" s="36">
        <v>1563.8999999999999</v>
      </c>
      <c r="H42" s="36">
        <v>1608.9999999999998</v>
      </c>
      <c r="I42" s="36">
        <v>1622.2</v>
      </c>
      <c r="J42" s="36">
        <v>1631.5499999999997</v>
      </c>
      <c r="K42" s="31">
        <v>1612.85</v>
      </c>
      <c r="L42" s="31">
        <v>1590.3</v>
      </c>
      <c r="M42" s="31">
        <v>13.6523</v>
      </c>
      <c r="N42" s="1"/>
      <c r="O42" s="1"/>
    </row>
    <row r="43" spans="1:15" ht="12.75" customHeight="1">
      <c r="A43" s="51">
        <v>34</v>
      </c>
      <c r="B43" s="53" t="s">
        <v>265</v>
      </c>
      <c r="C43" s="31">
        <v>7988.3</v>
      </c>
      <c r="D43" s="36">
        <v>7995.7166666666672</v>
      </c>
      <c r="E43" s="36">
        <v>7958.1833333333343</v>
      </c>
      <c r="F43" s="36">
        <v>7928.0666666666675</v>
      </c>
      <c r="G43" s="36">
        <v>7890.5333333333347</v>
      </c>
      <c r="H43" s="36">
        <v>8025.8333333333339</v>
      </c>
      <c r="I43" s="36">
        <v>8063.3666666666668</v>
      </c>
      <c r="J43" s="36">
        <v>8093.4833333333336</v>
      </c>
      <c r="K43" s="31">
        <v>8033.25</v>
      </c>
      <c r="L43" s="31">
        <v>7965.6</v>
      </c>
      <c r="M43" s="31">
        <v>0.26182</v>
      </c>
      <c r="N43" s="1"/>
      <c r="O43" s="1"/>
    </row>
    <row r="44" spans="1:15" ht="12.75" customHeight="1">
      <c r="A44" s="51">
        <v>35</v>
      </c>
      <c r="B44" s="53" t="s">
        <v>69</v>
      </c>
      <c r="C44" s="31">
        <v>3101.95</v>
      </c>
      <c r="D44" s="36">
        <v>3070.8166666666671</v>
      </c>
      <c r="E44" s="36">
        <v>3027.6333333333341</v>
      </c>
      <c r="F44" s="36">
        <v>2953.3166666666671</v>
      </c>
      <c r="G44" s="36">
        <v>2910.1333333333341</v>
      </c>
      <c r="H44" s="36">
        <v>3145.1333333333341</v>
      </c>
      <c r="I44" s="36">
        <v>3188.3166666666675</v>
      </c>
      <c r="J44" s="36">
        <v>3262.6333333333341</v>
      </c>
      <c r="K44" s="31">
        <v>3114</v>
      </c>
      <c r="L44" s="31">
        <v>2996.5</v>
      </c>
      <c r="M44" s="31">
        <v>3.8327499999999999</v>
      </c>
      <c r="N44" s="1"/>
      <c r="O44" s="1"/>
    </row>
    <row r="45" spans="1:15" ht="12.75" customHeight="1">
      <c r="A45" s="51">
        <v>36</v>
      </c>
      <c r="B45" s="53" t="s">
        <v>71</v>
      </c>
      <c r="C45" s="31">
        <v>189.05</v>
      </c>
      <c r="D45" s="36">
        <v>188.54999999999998</v>
      </c>
      <c r="E45" s="36">
        <v>187.14999999999998</v>
      </c>
      <c r="F45" s="36">
        <v>185.25</v>
      </c>
      <c r="G45" s="36">
        <v>183.85</v>
      </c>
      <c r="H45" s="36">
        <v>190.44999999999996</v>
      </c>
      <c r="I45" s="36">
        <v>191.85</v>
      </c>
      <c r="J45" s="36">
        <v>193.74999999999994</v>
      </c>
      <c r="K45" s="31">
        <v>189.95</v>
      </c>
      <c r="L45" s="31">
        <v>186.65</v>
      </c>
      <c r="M45" s="31">
        <v>117.64071</v>
      </c>
      <c r="N45" s="1"/>
      <c r="O45" s="1"/>
    </row>
    <row r="46" spans="1:15" ht="12.75" customHeight="1">
      <c r="A46" s="51">
        <v>37</v>
      </c>
      <c r="B46" s="53" t="s">
        <v>72</v>
      </c>
      <c r="C46" s="31">
        <v>270.55</v>
      </c>
      <c r="D46" s="36">
        <v>269.86666666666667</v>
      </c>
      <c r="E46" s="36">
        <v>266.33333333333337</v>
      </c>
      <c r="F46" s="36">
        <v>262.11666666666667</v>
      </c>
      <c r="G46" s="36">
        <v>258.58333333333337</v>
      </c>
      <c r="H46" s="36">
        <v>274.08333333333337</v>
      </c>
      <c r="I46" s="36">
        <v>277.61666666666667</v>
      </c>
      <c r="J46" s="36">
        <v>281.83333333333337</v>
      </c>
      <c r="K46" s="31">
        <v>273.39999999999998</v>
      </c>
      <c r="L46" s="31">
        <v>265.64999999999998</v>
      </c>
      <c r="M46" s="31">
        <v>137.64764</v>
      </c>
      <c r="N46" s="1"/>
      <c r="O46" s="1"/>
    </row>
    <row r="47" spans="1:15" ht="12.75" customHeight="1">
      <c r="A47" s="51">
        <v>38</v>
      </c>
      <c r="B47" s="53" t="s">
        <v>266</v>
      </c>
      <c r="C47" s="31">
        <v>132.44999999999999</v>
      </c>
      <c r="D47" s="36">
        <v>131.71666666666667</v>
      </c>
      <c r="E47" s="36">
        <v>129.73333333333335</v>
      </c>
      <c r="F47" s="36">
        <v>127.01666666666668</v>
      </c>
      <c r="G47" s="36">
        <v>125.03333333333336</v>
      </c>
      <c r="H47" s="36">
        <v>134.43333333333334</v>
      </c>
      <c r="I47" s="36">
        <v>136.41666666666663</v>
      </c>
      <c r="J47" s="36">
        <v>139.13333333333333</v>
      </c>
      <c r="K47" s="31">
        <v>133.69999999999999</v>
      </c>
      <c r="L47" s="31">
        <v>129</v>
      </c>
      <c r="M47" s="31">
        <v>169.18404000000001</v>
      </c>
      <c r="N47" s="1"/>
      <c r="O47" s="1"/>
    </row>
    <row r="48" spans="1:15" ht="12.75" customHeight="1">
      <c r="A48" s="51">
        <v>39</v>
      </c>
      <c r="B48" s="53" t="s">
        <v>73</v>
      </c>
      <c r="C48" s="31">
        <v>1355.6</v>
      </c>
      <c r="D48" s="36">
        <v>1352.35</v>
      </c>
      <c r="E48" s="36">
        <v>1341.6499999999999</v>
      </c>
      <c r="F48" s="36">
        <v>1327.7</v>
      </c>
      <c r="G48" s="36">
        <v>1317</v>
      </c>
      <c r="H48" s="36">
        <v>1366.2999999999997</v>
      </c>
      <c r="I48" s="36">
        <v>1376.9999999999995</v>
      </c>
      <c r="J48" s="36">
        <v>1390.9499999999996</v>
      </c>
      <c r="K48" s="31">
        <v>1363.05</v>
      </c>
      <c r="L48" s="31">
        <v>1338.4</v>
      </c>
      <c r="M48" s="31">
        <v>3.1471900000000002</v>
      </c>
      <c r="N48" s="1"/>
      <c r="O48" s="1"/>
    </row>
    <row r="49" spans="1:15" ht="12.75" customHeight="1">
      <c r="A49" s="51">
        <v>40</v>
      </c>
      <c r="B49" s="53" t="s">
        <v>75</v>
      </c>
      <c r="C49" s="31">
        <v>486.35</v>
      </c>
      <c r="D49" s="36">
        <v>487.7833333333333</v>
      </c>
      <c r="E49" s="36">
        <v>481.66666666666663</v>
      </c>
      <c r="F49" s="36">
        <v>476.98333333333335</v>
      </c>
      <c r="G49" s="36">
        <v>470.86666666666667</v>
      </c>
      <c r="H49" s="36">
        <v>492.46666666666658</v>
      </c>
      <c r="I49" s="36">
        <v>498.58333333333326</v>
      </c>
      <c r="J49" s="36">
        <v>503.26666666666654</v>
      </c>
      <c r="K49" s="31">
        <v>493.9</v>
      </c>
      <c r="L49" s="31">
        <v>483.1</v>
      </c>
      <c r="M49" s="31">
        <v>25.007989999999999</v>
      </c>
      <c r="N49" s="1"/>
      <c r="O49" s="1"/>
    </row>
    <row r="50" spans="1:15" ht="12.75" customHeight="1">
      <c r="A50" s="51">
        <v>41</v>
      </c>
      <c r="B50" s="53" t="s">
        <v>330</v>
      </c>
      <c r="C50" s="31">
        <v>1544.85</v>
      </c>
      <c r="D50" s="36">
        <v>1571.95</v>
      </c>
      <c r="E50" s="36">
        <v>1503.9</v>
      </c>
      <c r="F50" s="36">
        <v>1462.95</v>
      </c>
      <c r="G50" s="36">
        <v>1394.9</v>
      </c>
      <c r="H50" s="36">
        <v>1612.9</v>
      </c>
      <c r="I50" s="36">
        <v>1680.9499999999998</v>
      </c>
      <c r="J50" s="36">
        <v>1721.9</v>
      </c>
      <c r="K50" s="31">
        <v>1640</v>
      </c>
      <c r="L50" s="31">
        <v>1531</v>
      </c>
      <c r="M50" s="31">
        <v>51.802680000000002</v>
      </c>
      <c r="N50" s="1"/>
      <c r="O50" s="1"/>
    </row>
    <row r="51" spans="1:15" ht="12.75" customHeight="1">
      <c r="A51" s="51">
        <v>42</v>
      </c>
      <c r="B51" s="53" t="s">
        <v>74</v>
      </c>
      <c r="C51" s="31">
        <v>294.45</v>
      </c>
      <c r="D51" s="36">
        <v>295.76666666666665</v>
      </c>
      <c r="E51" s="36">
        <v>288.33333333333331</v>
      </c>
      <c r="F51" s="36">
        <v>282.21666666666664</v>
      </c>
      <c r="G51" s="36">
        <v>274.7833333333333</v>
      </c>
      <c r="H51" s="36">
        <v>301.88333333333333</v>
      </c>
      <c r="I51" s="36">
        <v>309.31666666666672</v>
      </c>
      <c r="J51" s="36">
        <v>315.43333333333334</v>
      </c>
      <c r="K51" s="31">
        <v>303.2</v>
      </c>
      <c r="L51" s="31">
        <v>289.64999999999998</v>
      </c>
      <c r="M51" s="31">
        <v>498.90427</v>
      </c>
      <c r="N51" s="1"/>
      <c r="O51" s="1"/>
    </row>
    <row r="52" spans="1:15" ht="12.75" customHeight="1">
      <c r="A52" s="51">
        <v>43</v>
      </c>
      <c r="B52" s="53" t="s">
        <v>76</v>
      </c>
      <c r="C52" s="31">
        <v>1572</v>
      </c>
      <c r="D52" s="36">
        <v>1565.3666666666668</v>
      </c>
      <c r="E52" s="36">
        <v>1539.7333333333336</v>
      </c>
      <c r="F52" s="36">
        <v>1507.4666666666667</v>
      </c>
      <c r="G52" s="36">
        <v>1481.8333333333335</v>
      </c>
      <c r="H52" s="36">
        <v>1597.6333333333337</v>
      </c>
      <c r="I52" s="36">
        <v>1623.2666666666669</v>
      </c>
      <c r="J52" s="36">
        <v>1655.5333333333338</v>
      </c>
      <c r="K52" s="31">
        <v>1591</v>
      </c>
      <c r="L52" s="31">
        <v>1533.1</v>
      </c>
      <c r="M52" s="31">
        <v>28.952639999999999</v>
      </c>
      <c r="N52" s="1"/>
      <c r="O52" s="1"/>
    </row>
    <row r="53" spans="1:15" ht="12.75" customHeight="1">
      <c r="A53" s="51">
        <v>44</v>
      </c>
      <c r="B53" s="53" t="s">
        <v>79</v>
      </c>
      <c r="C53" s="31">
        <v>298.55</v>
      </c>
      <c r="D53" s="36">
        <v>300.93333333333334</v>
      </c>
      <c r="E53" s="36">
        <v>294.41666666666669</v>
      </c>
      <c r="F53" s="36">
        <v>290.28333333333336</v>
      </c>
      <c r="G53" s="36">
        <v>283.76666666666671</v>
      </c>
      <c r="H53" s="36">
        <v>305.06666666666666</v>
      </c>
      <c r="I53" s="36">
        <v>311.58333333333331</v>
      </c>
      <c r="J53" s="36">
        <v>315.71666666666664</v>
      </c>
      <c r="K53" s="31">
        <v>307.45</v>
      </c>
      <c r="L53" s="31">
        <v>296.8</v>
      </c>
      <c r="M53" s="31">
        <v>265.04237000000001</v>
      </c>
      <c r="N53" s="1"/>
      <c r="O53" s="1"/>
    </row>
    <row r="54" spans="1:15" ht="12.75" customHeight="1">
      <c r="A54" s="51">
        <v>45</v>
      </c>
      <c r="B54" s="53" t="s">
        <v>83</v>
      </c>
      <c r="C54" s="31">
        <v>656.05</v>
      </c>
      <c r="D54" s="36">
        <v>654.76666666666665</v>
      </c>
      <c r="E54" s="36">
        <v>647.7833333333333</v>
      </c>
      <c r="F54" s="36">
        <v>639.51666666666665</v>
      </c>
      <c r="G54" s="36">
        <v>632.5333333333333</v>
      </c>
      <c r="H54" s="36">
        <v>663.0333333333333</v>
      </c>
      <c r="I54" s="36">
        <v>670.01666666666665</v>
      </c>
      <c r="J54" s="36">
        <v>678.2833333333333</v>
      </c>
      <c r="K54" s="31">
        <v>661.75</v>
      </c>
      <c r="L54" s="31">
        <v>646.5</v>
      </c>
      <c r="M54" s="31">
        <v>62.467910000000003</v>
      </c>
      <c r="N54" s="1"/>
      <c r="O54" s="1"/>
    </row>
    <row r="55" spans="1:15" ht="12.75" customHeight="1">
      <c r="A55" s="51">
        <v>46</v>
      </c>
      <c r="B55" s="53" t="s">
        <v>78</v>
      </c>
      <c r="C55" s="31">
        <v>1384.35</v>
      </c>
      <c r="D55" s="36">
        <v>1389.7833333333335</v>
      </c>
      <c r="E55" s="36">
        <v>1372.5666666666671</v>
      </c>
      <c r="F55" s="36">
        <v>1360.7833333333335</v>
      </c>
      <c r="G55" s="36">
        <v>1343.5666666666671</v>
      </c>
      <c r="H55" s="36">
        <v>1401.5666666666671</v>
      </c>
      <c r="I55" s="36">
        <v>1418.7833333333338</v>
      </c>
      <c r="J55" s="36">
        <v>1430.5666666666671</v>
      </c>
      <c r="K55" s="31">
        <v>1407</v>
      </c>
      <c r="L55" s="31">
        <v>1378</v>
      </c>
      <c r="M55" s="31">
        <v>65.539739999999995</v>
      </c>
      <c r="N55" s="1"/>
      <c r="O55" s="1"/>
    </row>
    <row r="56" spans="1:15" ht="12.75" customHeight="1">
      <c r="A56" s="51">
        <v>47</v>
      </c>
      <c r="B56" s="53" t="s">
        <v>80</v>
      </c>
      <c r="C56" s="31">
        <v>314.95</v>
      </c>
      <c r="D56" s="36">
        <v>313.09999999999997</v>
      </c>
      <c r="E56" s="36">
        <v>307.24999999999994</v>
      </c>
      <c r="F56" s="36">
        <v>299.54999999999995</v>
      </c>
      <c r="G56" s="36">
        <v>293.69999999999993</v>
      </c>
      <c r="H56" s="36">
        <v>320.79999999999995</v>
      </c>
      <c r="I56" s="36">
        <v>326.64999999999998</v>
      </c>
      <c r="J56" s="36">
        <v>334.34999999999997</v>
      </c>
      <c r="K56" s="31">
        <v>318.95</v>
      </c>
      <c r="L56" s="31">
        <v>305.39999999999998</v>
      </c>
      <c r="M56" s="31">
        <v>115.40434999999999</v>
      </c>
      <c r="N56" s="1"/>
      <c r="O56" s="1"/>
    </row>
    <row r="57" spans="1:15" ht="12.75" customHeight="1">
      <c r="A57" s="51">
        <v>48</v>
      </c>
      <c r="B57" s="53" t="s">
        <v>81</v>
      </c>
      <c r="C57" s="31">
        <v>31566.45</v>
      </c>
      <c r="D57" s="36">
        <v>31565.649999999998</v>
      </c>
      <c r="E57" s="36">
        <v>30901.799999999996</v>
      </c>
      <c r="F57" s="36">
        <v>30237.149999999998</v>
      </c>
      <c r="G57" s="36">
        <v>29573.299999999996</v>
      </c>
      <c r="H57" s="36">
        <v>32230.299999999996</v>
      </c>
      <c r="I57" s="36">
        <v>32894.149999999994</v>
      </c>
      <c r="J57" s="36">
        <v>33558.799999999996</v>
      </c>
      <c r="K57" s="31">
        <v>32229.5</v>
      </c>
      <c r="L57" s="31">
        <v>30901</v>
      </c>
      <c r="M57" s="31">
        <v>1.21384</v>
      </c>
      <c r="N57" s="1"/>
      <c r="O57" s="1"/>
    </row>
    <row r="58" spans="1:15" ht="12.75" customHeight="1">
      <c r="A58" s="51">
        <v>49</v>
      </c>
      <c r="B58" s="53" t="s">
        <v>84</v>
      </c>
      <c r="C58" s="31">
        <v>5212.25</v>
      </c>
      <c r="D58" s="36">
        <v>5201.5</v>
      </c>
      <c r="E58" s="36">
        <v>5138</v>
      </c>
      <c r="F58" s="36">
        <v>5063.75</v>
      </c>
      <c r="G58" s="36">
        <v>5000.25</v>
      </c>
      <c r="H58" s="36">
        <v>5275.75</v>
      </c>
      <c r="I58" s="36">
        <v>5339.25</v>
      </c>
      <c r="J58" s="36">
        <v>5413.5</v>
      </c>
      <c r="K58" s="31">
        <v>5265</v>
      </c>
      <c r="L58" s="31">
        <v>5127.25</v>
      </c>
      <c r="M58" s="31">
        <v>3.2999800000000001</v>
      </c>
      <c r="N58" s="1"/>
      <c r="O58" s="1"/>
    </row>
    <row r="59" spans="1:15" ht="12.75" customHeight="1">
      <c r="A59" s="51">
        <v>50</v>
      </c>
      <c r="B59" s="53" t="s">
        <v>340</v>
      </c>
      <c r="C59" s="31">
        <v>651</v>
      </c>
      <c r="D59" s="36">
        <v>647.85</v>
      </c>
      <c r="E59" s="36">
        <v>641.25</v>
      </c>
      <c r="F59" s="36">
        <v>631.5</v>
      </c>
      <c r="G59" s="36">
        <v>624.9</v>
      </c>
      <c r="H59" s="36">
        <v>657.6</v>
      </c>
      <c r="I59" s="36">
        <v>664.20000000000016</v>
      </c>
      <c r="J59" s="36">
        <v>673.95</v>
      </c>
      <c r="K59" s="31">
        <v>654.45000000000005</v>
      </c>
      <c r="L59" s="31">
        <v>638.1</v>
      </c>
      <c r="M59" s="31">
        <v>23.57207</v>
      </c>
      <c r="N59" s="1"/>
      <c r="O59" s="1"/>
    </row>
    <row r="60" spans="1:15" ht="12.75" customHeight="1">
      <c r="A60" s="51">
        <v>51</v>
      </c>
      <c r="B60" s="53" t="s">
        <v>87</v>
      </c>
      <c r="C60" s="31">
        <v>117</v>
      </c>
      <c r="D60" s="36">
        <v>116.96666666666665</v>
      </c>
      <c r="E60" s="36">
        <v>115.73333333333331</v>
      </c>
      <c r="F60" s="36">
        <v>114.46666666666665</v>
      </c>
      <c r="G60" s="36">
        <v>113.23333333333331</v>
      </c>
      <c r="H60" s="36">
        <v>118.23333333333331</v>
      </c>
      <c r="I60" s="36">
        <v>119.46666666666665</v>
      </c>
      <c r="J60" s="36">
        <v>120.73333333333331</v>
      </c>
      <c r="K60" s="31">
        <v>118.2</v>
      </c>
      <c r="L60" s="31">
        <v>115.7</v>
      </c>
      <c r="M60" s="31">
        <v>346.17257000000001</v>
      </c>
      <c r="N60" s="1"/>
      <c r="O60" s="1"/>
    </row>
    <row r="61" spans="1:15" ht="12.75" customHeight="1">
      <c r="A61" s="51">
        <v>52</v>
      </c>
      <c r="B61" s="53" t="s">
        <v>90</v>
      </c>
      <c r="C61" s="31">
        <v>1270</v>
      </c>
      <c r="D61" s="36">
        <v>1267.6499999999999</v>
      </c>
      <c r="E61" s="36">
        <v>1260.3499999999997</v>
      </c>
      <c r="F61" s="36">
        <v>1250.6999999999998</v>
      </c>
      <c r="G61" s="36">
        <v>1243.3999999999996</v>
      </c>
      <c r="H61" s="36">
        <v>1277.2999999999997</v>
      </c>
      <c r="I61" s="36">
        <v>1284.5999999999999</v>
      </c>
      <c r="J61" s="36">
        <v>1294.2499999999998</v>
      </c>
      <c r="K61" s="31">
        <v>1274.95</v>
      </c>
      <c r="L61" s="31">
        <v>1258</v>
      </c>
      <c r="M61" s="31">
        <v>10.89494</v>
      </c>
      <c r="N61" s="1"/>
      <c r="O61" s="1"/>
    </row>
    <row r="62" spans="1:15" ht="12.75" customHeight="1">
      <c r="A62" s="51">
        <v>53</v>
      </c>
      <c r="B62" s="53" t="s">
        <v>91</v>
      </c>
      <c r="C62" s="31">
        <v>1478.65</v>
      </c>
      <c r="D62" s="36">
        <v>1482.1333333333332</v>
      </c>
      <c r="E62" s="36">
        <v>1471.7166666666665</v>
      </c>
      <c r="F62" s="36">
        <v>1464.7833333333333</v>
      </c>
      <c r="G62" s="36">
        <v>1454.3666666666666</v>
      </c>
      <c r="H62" s="36">
        <v>1489.0666666666664</v>
      </c>
      <c r="I62" s="36">
        <v>1499.4833333333333</v>
      </c>
      <c r="J62" s="36">
        <v>1506.4166666666663</v>
      </c>
      <c r="K62" s="31">
        <v>1492.55</v>
      </c>
      <c r="L62" s="31">
        <v>1475.2</v>
      </c>
      <c r="M62" s="31">
        <v>13.933339999999999</v>
      </c>
      <c r="N62" s="1"/>
      <c r="O62" s="1"/>
    </row>
    <row r="63" spans="1:15" ht="12.75" customHeight="1">
      <c r="A63" s="51">
        <v>54</v>
      </c>
      <c r="B63" s="53" t="s">
        <v>92</v>
      </c>
      <c r="C63" s="31">
        <v>494.45</v>
      </c>
      <c r="D63" s="36">
        <v>496.06666666666666</v>
      </c>
      <c r="E63" s="36">
        <v>489.13333333333333</v>
      </c>
      <c r="F63" s="36">
        <v>483.81666666666666</v>
      </c>
      <c r="G63" s="36">
        <v>476.88333333333333</v>
      </c>
      <c r="H63" s="36">
        <v>501.38333333333333</v>
      </c>
      <c r="I63" s="36">
        <v>508.31666666666661</v>
      </c>
      <c r="J63" s="36">
        <v>513.63333333333333</v>
      </c>
      <c r="K63" s="31">
        <v>503</v>
      </c>
      <c r="L63" s="31">
        <v>490.75</v>
      </c>
      <c r="M63" s="31">
        <v>88.111050000000006</v>
      </c>
      <c r="N63" s="1"/>
      <c r="O63" s="1"/>
    </row>
    <row r="64" spans="1:15" ht="12.75" customHeight="1">
      <c r="A64" s="51">
        <v>55</v>
      </c>
      <c r="B64" s="53" t="s">
        <v>93</v>
      </c>
      <c r="C64" s="31">
        <v>5263.6</v>
      </c>
      <c r="D64" s="36">
        <v>5231.8833333333341</v>
      </c>
      <c r="E64" s="36">
        <v>5150.7666666666682</v>
      </c>
      <c r="F64" s="36">
        <v>5037.9333333333343</v>
      </c>
      <c r="G64" s="36">
        <v>4956.8166666666684</v>
      </c>
      <c r="H64" s="36">
        <v>5344.7166666666681</v>
      </c>
      <c r="I64" s="36">
        <v>5425.8333333333348</v>
      </c>
      <c r="J64" s="36">
        <v>5538.6666666666679</v>
      </c>
      <c r="K64" s="31">
        <v>5313</v>
      </c>
      <c r="L64" s="31">
        <v>5119.05</v>
      </c>
      <c r="M64" s="31">
        <v>15.8171</v>
      </c>
      <c r="N64" s="1"/>
      <c r="O64" s="1"/>
    </row>
    <row r="65" spans="1:15" ht="12.75" customHeight="1">
      <c r="A65" s="51">
        <v>56</v>
      </c>
      <c r="B65" s="53" t="s">
        <v>94</v>
      </c>
      <c r="C65" s="31">
        <v>2667.4</v>
      </c>
      <c r="D65" s="36">
        <v>2677.0499999999997</v>
      </c>
      <c r="E65" s="36">
        <v>2650.4499999999994</v>
      </c>
      <c r="F65" s="36">
        <v>2633.4999999999995</v>
      </c>
      <c r="G65" s="36">
        <v>2606.8999999999992</v>
      </c>
      <c r="H65" s="36">
        <v>2693.9999999999995</v>
      </c>
      <c r="I65" s="36">
        <v>2720.6</v>
      </c>
      <c r="J65" s="36">
        <v>2737.5499999999997</v>
      </c>
      <c r="K65" s="31">
        <v>2703.65</v>
      </c>
      <c r="L65" s="31">
        <v>2660.1</v>
      </c>
      <c r="M65" s="31">
        <v>4.5899099999999997</v>
      </c>
      <c r="N65" s="1"/>
      <c r="O65" s="1"/>
    </row>
    <row r="66" spans="1:15" ht="12.75" customHeight="1">
      <c r="A66" s="51">
        <v>57</v>
      </c>
      <c r="B66" s="53" t="s">
        <v>95</v>
      </c>
      <c r="C66" s="31">
        <v>1103.05</v>
      </c>
      <c r="D66" s="36">
        <v>1105.4000000000001</v>
      </c>
      <c r="E66" s="36">
        <v>1095.3000000000002</v>
      </c>
      <c r="F66" s="36">
        <v>1087.5500000000002</v>
      </c>
      <c r="G66" s="36">
        <v>1077.4500000000003</v>
      </c>
      <c r="H66" s="36">
        <v>1113.1500000000001</v>
      </c>
      <c r="I66" s="36">
        <v>1123.25</v>
      </c>
      <c r="J66" s="36">
        <v>1131</v>
      </c>
      <c r="K66" s="31">
        <v>1115.5</v>
      </c>
      <c r="L66" s="31">
        <v>1097.6500000000001</v>
      </c>
      <c r="M66" s="31">
        <v>27.70553</v>
      </c>
      <c r="N66" s="1"/>
      <c r="O66" s="1"/>
    </row>
    <row r="67" spans="1:15" ht="12.75" customHeight="1">
      <c r="A67" s="51">
        <v>58</v>
      </c>
      <c r="B67" s="53" t="s">
        <v>96</v>
      </c>
      <c r="C67" s="31">
        <v>1246.45</v>
      </c>
      <c r="D67" s="36">
        <v>1250.5166666666667</v>
      </c>
      <c r="E67" s="36">
        <v>1237.0333333333333</v>
      </c>
      <c r="F67" s="36">
        <v>1227.6166666666666</v>
      </c>
      <c r="G67" s="36">
        <v>1214.1333333333332</v>
      </c>
      <c r="H67" s="36">
        <v>1259.9333333333334</v>
      </c>
      <c r="I67" s="36">
        <v>1273.4166666666665</v>
      </c>
      <c r="J67" s="36">
        <v>1282.8333333333335</v>
      </c>
      <c r="K67" s="31">
        <v>1264</v>
      </c>
      <c r="L67" s="31">
        <v>1241.0999999999999</v>
      </c>
      <c r="M67" s="31">
        <v>1.8531899999999999</v>
      </c>
      <c r="N67" s="1"/>
      <c r="O67" s="1"/>
    </row>
    <row r="68" spans="1:15" ht="12.75" customHeight="1">
      <c r="A68" s="51">
        <v>59</v>
      </c>
      <c r="B68" s="53" t="s">
        <v>97</v>
      </c>
      <c r="C68" s="31">
        <v>388.35</v>
      </c>
      <c r="D68" s="36">
        <v>391.48333333333335</v>
      </c>
      <c r="E68" s="36">
        <v>383.9666666666667</v>
      </c>
      <c r="F68" s="36">
        <v>379.58333333333337</v>
      </c>
      <c r="G68" s="36">
        <v>372.06666666666672</v>
      </c>
      <c r="H68" s="36">
        <v>395.86666666666667</v>
      </c>
      <c r="I68" s="36">
        <v>403.38333333333333</v>
      </c>
      <c r="J68" s="36">
        <v>407.76666666666665</v>
      </c>
      <c r="K68" s="31">
        <v>399</v>
      </c>
      <c r="L68" s="31">
        <v>387.1</v>
      </c>
      <c r="M68" s="31">
        <v>13.81409</v>
      </c>
      <c r="N68" s="1"/>
      <c r="O68" s="1"/>
    </row>
    <row r="69" spans="1:15" ht="12.75" customHeight="1">
      <c r="A69" s="51">
        <v>60</v>
      </c>
      <c r="B69" s="53" t="s">
        <v>99</v>
      </c>
      <c r="C69" s="31">
        <v>3805.25</v>
      </c>
      <c r="D69" s="36">
        <v>3796.2166666666667</v>
      </c>
      <c r="E69" s="36">
        <v>3713.7333333333336</v>
      </c>
      <c r="F69" s="36">
        <v>3622.2166666666667</v>
      </c>
      <c r="G69" s="36">
        <v>3539.7333333333336</v>
      </c>
      <c r="H69" s="36">
        <v>3887.7333333333336</v>
      </c>
      <c r="I69" s="36">
        <v>3970.2166666666662</v>
      </c>
      <c r="J69" s="36">
        <v>4061.7333333333336</v>
      </c>
      <c r="K69" s="31">
        <v>3878.7</v>
      </c>
      <c r="L69" s="31">
        <v>3704.7</v>
      </c>
      <c r="M69" s="31">
        <v>25.141970000000001</v>
      </c>
      <c r="N69" s="1"/>
      <c r="O69" s="1"/>
    </row>
    <row r="70" spans="1:15" ht="12.75" customHeight="1">
      <c r="A70" s="51">
        <v>61</v>
      </c>
      <c r="B70" s="53" t="s">
        <v>106</v>
      </c>
      <c r="C70" s="31">
        <v>842.5</v>
      </c>
      <c r="D70" s="36">
        <v>841.88333333333321</v>
      </c>
      <c r="E70" s="36">
        <v>835.4166666666664</v>
      </c>
      <c r="F70" s="36">
        <v>828.33333333333314</v>
      </c>
      <c r="G70" s="36">
        <v>821.86666666666633</v>
      </c>
      <c r="H70" s="36">
        <v>848.96666666666647</v>
      </c>
      <c r="I70" s="36">
        <v>855.43333333333317</v>
      </c>
      <c r="J70" s="36">
        <v>862.51666666666654</v>
      </c>
      <c r="K70" s="31">
        <v>848.35</v>
      </c>
      <c r="L70" s="31">
        <v>834.8</v>
      </c>
      <c r="M70" s="31">
        <v>34.908639999999998</v>
      </c>
      <c r="N70" s="1"/>
      <c r="O70" s="1"/>
    </row>
    <row r="71" spans="1:15" ht="12.75" customHeight="1">
      <c r="A71" s="51">
        <v>62</v>
      </c>
      <c r="B71" s="53" t="s">
        <v>100</v>
      </c>
      <c r="C71" s="31">
        <v>567.4</v>
      </c>
      <c r="D71" s="36">
        <v>566.06666666666672</v>
      </c>
      <c r="E71" s="36">
        <v>561.13333333333344</v>
      </c>
      <c r="F71" s="36">
        <v>554.86666666666667</v>
      </c>
      <c r="G71" s="36">
        <v>549.93333333333339</v>
      </c>
      <c r="H71" s="36">
        <v>572.33333333333348</v>
      </c>
      <c r="I71" s="36">
        <v>577.26666666666665</v>
      </c>
      <c r="J71" s="36">
        <v>583.53333333333353</v>
      </c>
      <c r="K71" s="31">
        <v>571</v>
      </c>
      <c r="L71" s="31">
        <v>559.79999999999995</v>
      </c>
      <c r="M71" s="31">
        <v>31.69943</v>
      </c>
      <c r="N71" s="1"/>
      <c r="O71" s="1"/>
    </row>
    <row r="72" spans="1:15" ht="12.75" customHeight="1">
      <c r="A72" s="51">
        <v>63</v>
      </c>
      <c r="B72" s="53" t="s">
        <v>101</v>
      </c>
      <c r="C72" s="31">
        <v>1807.65</v>
      </c>
      <c r="D72" s="36">
        <v>1803.0666666666668</v>
      </c>
      <c r="E72" s="36">
        <v>1794.1833333333336</v>
      </c>
      <c r="F72" s="36">
        <v>1780.7166666666667</v>
      </c>
      <c r="G72" s="36">
        <v>1771.8333333333335</v>
      </c>
      <c r="H72" s="36">
        <v>1816.5333333333338</v>
      </c>
      <c r="I72" s="36">
        <v>1825.416666666667</v>
      </c>
      <c r="J72" s="36">
        <v>1838.8833333333339</v>
      </c>
      <c r="K72" s="31">
        <v>1811.95</v>
      </c>
      <c r="L72" s="31">
        <v>1789.6</v>
      </c>
      <c r="M72" s="31">
        <v>3.0552199999999998</v>
      </c>
      <c r="N72" s="1"/>
      <c r="O72" s="1"/>
    </row>
    <row r="73" spans="1:15" ht="12.75" customHeight="1">
      <c r="A73" s="51">
        <v>64</v>
      </c>
      <c r="B73" s="53" t="s">
        <v>102</v>
      </c>
      <c r="C73" s="31">
        <v>2344.6</v>
      </c>
      <c r="D73" s="36">
        <v>2350.1499999999996</v>
      </c>
      <c r="E73" s="36">
        <v>2324.5999999999995</v>
      </c>
      <c r="F73" s="36">
        <v>2304.6</v>
      </c>
      <c r="G73" s="36">
        <v>2279.0499999999997</v>
      </c>
      <c r="H73" s="36">
        <v>2370.1499999999992</v>
      </c>
      <c r="I73" s="36">
        <v>2395.6999999999994</v>
      </c>
      <c r="J73" s="36">
        <v>2415.6999999999989</v>
      </c>
      <c r="K73" s="31">
        <v>2375.6999999999998</v>
      </c>
      <c r="L73" s="31">
        <v>2330.15</v>
      </c>
      <c r="M73" s="31">
        <v>1.7938799999999999</v>
      </c>
      <c r="N73" s="1"/>
      <c r="O73" s="1"/>
    </row>
    <row r="74" spans="1:15" ht="12.75" customHeight="1">
      <c r="A74" s="51">
        <v>65</v>
      </c>
      <c r="B74" s="53" t="s">
        <v>268</v>
      </c>
      <c r="C74" s="31">
        <v>413.9</v>
      </c>
      <c r="D74" s="36">
        <v>409.88333333333338</v>
      </c>
      <c r="E74" s="36">
        <v>404.76666666666677</v>
      </c>
      <c r="F74" s="36">
        <v>395.63333333333338</v>
      </c>
      <c r="G74" s="36">
        <v>390.51666666666677</v>
      </c>
      <c r="H74" s="36">
        <v>419.01666666666677</v>
      </c>
      <c r="I74" s="36">
        <v>424.13333333333344</v>
      </c>
      <c r="J74" s="36">
        <v>433.26666666666677</v>
      </c>
      <c r="K74" s="31">
        <v>415</v>
      </c>
      <c r="L74" s="31">
        <v>400.75</v>
      </c>
      <c r="M74" s="31">
        <v>16.815370000000001</v>
      </c>
      <c r="N74" s="1"/>
      <c r="O74" s="1"/>
    </row>
    <row r="75" spans="1:15" ht="12.75" customHeight="1">
      <c r="A75" s="51">
        <v>66</v>
      </c>
      <c r="B75" s="53" t="s">
        <v>362</v>
      </c>
      <c r="C75" s="31">
        <v>152.1</v>
      </c>
      <c r="D75" s="36">
        <v>152.1</v>
      </c>
      <c r="E75" s="36">
        <v>150.69999999999999</v>
      </c>
      <c r="F75" s="36">
        <v>149.29999999999998</v>
      </c>
      <c r="G75" s="36">
        <v>147.89999999999998</v>
      </c>
      <c r="H75" s="36">
        <v>153.5</v>
      </c>
      <c r="I75" s="36">
        <v>154.90000000000003</v>
      </c>
      <c r="J75" s="36">
        <v>156.30000000000001</v>
      </c>
      <c r="K75" s="31">
        <v>153.5</v>
      </c>
      <c r="L75" s="31">
        <v>150.69999999999999</v>
      </c>
      <c r="M75" s="31">
        <v>13.886150000000001</v>
      </c>
      <c r="N75" s="1"/>
      <c r="O75" s="1"/>
    </row>
    <row r="76" spans="1:15" ht="12.75" customHeight="1">
      <c r="A76" s="51">
        <v>67</v>
      </c>
      <c r="B76" s="53" t="s">
        <v>103</v>
      </c>
      <c r="C76" s="31">
        <v>4255.25</v>
      </c>
      <c r="D76" s="36">
        <v>4276.6166666666668</v>
      </c>
      <c r="E76" s="36">
        <v>4194.2333333333336</v>
      </c>
      <c r="F76" s="36">
        <v>4133.2166666666672</v>
      </c>
      <c r="G76" s="36">
        <v>4050.8333333333339</v>
      </c>
      <c r="H76" s="36">
        <v>4337.6333333333332</v>
      </c>
      <c r="I76" s="36">
        <v>4420.0166666666664</v>
      </c>
      <c r="J76" s="36">
        <v>4481.0333333333328</v>
      </c>
      <c r="K76" s="31">
        <v>4359</v>
      </c>
      <c r="L76" s="31">
        <v>4215.6000000000004</v>
      </c>
      <c r="M76" s="31">
        <v>25.3474</v>
      </c>
      <c r="N76" s="1"/>
      <c r="O76" s="1"/>
    </row>
    <row r="77" spans="1:15" ht="12.75" customHeight="1">
      <c r="A77" s="51">
        <v>68</v>
      </c>
      <c r="B77" s="53" t="s">
        <v>104</v>
      </c>
      <c r="C77" s="31">
        <v>9264.7000000000007</v>
      </c>
      <c r="D77" s="36">
        <v>9268.1</v>
      </c>
      <c r="E77" s="36">
        <v>9175.3000000000011</v>
      </c>
      <c r="F77" s="36">
        <v>9085.9000000000015</v>
      </c>
      <c r="G77" s="36">
        <v>8993.1000000000022</v>
      </c>
      <c r="H77" s="36">
        <v>9357.5</v>
      </c>
      <c r="I77" s="36">
        <v>9450.2999999999993</v>
      </c>
      <c r="J77" s="36">
        <v>9539.6999999999989</v>
      </c>
      <c r="K77" s="31">
        <v>9360.9</v>
      </c>
      <c r="L77" s="31">
        <v>9178.7000000000007</v>
      </c>
      <c r="M77" s="31">
        <v>2.5316999999999998</v>
      </c>
      <c r="N77" s="1"/>
      <c r="O77" s="1"/>
    </row>
    <row r="78" spans="1:15" ht="12.75" customHeight="1">
      <c r="A78" s="51">
        <v>69</v>
      </c>
      <c r="B78" s="53" t="s">
        <v>160</v>
      </c>
      <c r="C78" s="31">
        <v>2632.35</v>
      </c>
      <c r="D78" s="36">
        <v>2625.2166666666667</v>
      </c>
      <c r="E78" s="36">
        <v>2602.4333333333334</v>
      </c>
      <c r="F78" s="36">
        <v>2572.5166666666669</v>
      </c>
      <c r="G78" s="36">
        <v>2549.7333333333336</v>
      </c>
      <c r="H78" s="36">
        <v>2655.1333333333332</v>
      </c>
      <c r="I78" s="36">
        <v>2677.916666666667</v>
      </c>
      <c r="J78" s="36">
        <v>2707.833333333333</v>
      </c>
      <c r="K78" s="31">
        <v>2648</v>
      </c>
      <c r="L78" s="31">
        <v>2595.3000000000002</v>
      </c>
      <c r="M78" s="31">
        <v>1.0977300000000001</v>
      </c>
      <c r="N78" s="1"/>
      <c r="O78" s="1"/>
    </row>
    <row r="79" spans="1:15" ht="12.75" customHeight="1">
      <c r="A79" s="51">
        <v>70</v>
      </c>
      <c r="B79" s="53" t="s">
        <v>107</v>
      </c>
      <c r="C79" s="31">
        <v>5872.7</v>
      </c>
      <c r="D79" s="36">
        <v>5852.916666666667</v>
      </c>
      <c r="E79" s="36">
        <v>5815.8833333333341</v>
      </c>
      <c r="F79" s="36">
        <v>5759.0666666666675</v>
      </c>
      <c r="G79" s="36">
        <v>5722.0333333333347</v>
      </c>
      <c r="H79" s="36">
        <v>5909.7333333333336</v>
      </c>
      <c r="I79" s="36">
        <v>5946.7666666666664</v>
      </c>
      <c r="J79" s="36">
        <v>6003.583333333333</v>
      </c>
      <c r="K79" s="31">
        <v>5889.95</v>
      </c>
      <c r="L79" s="31">
        <v>5796.1</v>
      </c>
      <c r="M79" s="31">
        <v>6.7325799999999996</v>
      </c>
      <c r="N79" s="1"/>
      <c r="O79" s="1"/>
    </row>
    <row r="80" spans="1:15" ht="12.75" customHeight="1">
      <c r="A80" s="51">
        <v>71</v>
      </c>
      <c r="B80" s="53" t="s">
        <v>108</v>
      </c>
      <c r="C80" s="31">
        <v>4793.3</v>
      </c>
      <c r="D80" s="36">
        <v>4823.4333333333334</v>
      </c>
      <c r="E80" s="36">
        <v>4739.8666666666668</v>
      </c>
      <c r="F80" s="36">
        <v>4686.4333333333334</v>
      </c>
      <c r="G80" s="36">
        <v>4602.8666666666668</v>
      </c>
      <c r="H80" s="36">
        <v>4876.8666666666668</v>
      </c>
      <c r="I80" s="36">
        <v>4960.4333333333343</v>
      </c>
      <c r="J80" s="36">
        <v>5013.8666666666668</v>
      </c>
      <c r="K80" s="31">
        <v>4907</v>
      </c>
      <c r="L80" s="31">
        <v>4770</v>
      </c>
      <c r="M80" s="31">
        <v>6.5564099999999996</v>
      </c>
      <c r="N80" s="1"/>
      <c r="O80" s="1"/>
    </row>
    <row r="81" spans="1:15" ht="12.75" customHeight="1">
      <c r="A81" s="51">
        <v>72</v>
      </c>
      <c r="B81" s="53" t="s">
        <v>109</v>
      </c>
      <c r="C81" s="31">
        <v>3855</v>
      </c>
      <c r="D81" s="36">
        <v>3848.25</v>
      </c>
      <c r="E81" s="36">
        <v>3811.9</v>
      </c>
      <c r="F81" s="36">
        <v>3768.8</v>
      </c>
      <c r="G81" s="36">
        <v>3732.4500000000003</v>
      </c>
      <c r="H81" s="36">
        <v>3891.35</v>
      </c>
      <c r="I81" s="36">
        <v>3927.7000000000003</v>
      </c>
      <c r="J81" s="36">
        <v>3970.7999999999997</v>
      </c>
      <c r="K81" s="31">
        <v>3884.6</v>
      </c>
      <c r="L81" s="31">
        <v>3805.15</v>
      </c>
      <c r="M81" s="31">
        <v>2.1133600000000001</v>
      </c>
      <c r="N81" s="1"/>
      <c r="O81" s="1"/>
    </row>
    <row r="82" spans="1:15" ht="12.75" customHeight="1">
      <c r="A82" s="51">
        <v>73</v>
      </c>
      <c r="B82" s="53" t="s">
        <v>270</v>
      </c>
      <c r="C82" s="31">
        <v>166.8</v>
      </c>
      <c r="D82" s="36">
        <v>167.58333333333334</v>
      </c>
      <c r="E82" s="36">
        <v>164.7166666666667</v>
      </c>
      <c r="F82" s="36">
        <v>162.63333333333335</v>
      </c>
      <c r="G82" s="36">
        <v>159.76666666666671</v>
      </c>
      <c r="H82" s="36">
        <v>169.66666666666669</v>
      </c>
      <c r="I82" s="36">
        <v>172.5333333333333</v>
      </c>
      <c r="J82" s="36">
        <v>174.61666666666667</v>
      </c>
      <c r="K82" s="31">
        <v>170.45</v>
      </c>
      <c r="L82" s="31">
        <v>165.5</v>
      </c>
      <c r="M82" s="31">
        <v>48.71</v>
      </c>
      <c r="N82" s="1"/>
      <c r="O82" s="1"/>
    </row>
    <row r="83" spans="1:15" ht="12.75" customHeight="1">
      <c r="A83" s="51">
        <v>74</v>
      </c>
      <c r="B83" s="53" t="s">
        <v>111</v>
      </c>
      <c r="C83" s="31">
        <v>163.65</v>
      </c>
      <c r="D83" s="36">
        <v>163.81666666666669</v>
      </c>
      <c r="E83" s="36">
        <v>162.43333333333339</v>
      </c>
      <c r="F83" s="36">
        <v>161.2166666666667</v>
      </c>
      <c r="G83" s="36">
        <v>159.8333333333334</v>
      </c>
      <c r="H83" s="36">
        <v>165.03333333333339</v>
      </c>
      <c r="I83" s="36">
        <v>166.41666666666666</v>
      </c>
      <c r="J83" s="36">
        <v>167.63333333333338</v>
      </c>
      <c r="K83" s="31">
        <v>165.2</v>
      </c>
      <c r="L83" s="31">
        <v>162.6</v>
      </c>
      <c r="M83" s="31">
        <v>179.62245999999999</v>
      </c>
      <c r="N83" s="1"/>
      <c r="O83" s="1"/>
    </row>
    <row r="84" spans="1:15" ht="12.75" customHeight="1">
      <c r="A84" s="51">
        <v>75</v>
      </c>
      <c r="B84" s="53" t="s">
        <v>372</v>
      </c>
      <c r="C84" s="31">
        <v>710.65</v>
      </c>
      <c r="D84" s="36">
        <v>717.05000000000007</v>
      </c>
      <c r="E84" s="36">
        <v>699.50000000000011</v>
      </c>
      <c r="F84" s="36">
        <v>688.35</v>
      </c>
      <c r="G84" s="36">
        <v>670.80000000000007</v>
      </c>
      <c r="H84" s="36">
        <v>728.20000000000016</v>
      </c>
      <c r="I84" s="36">
        <v>745.75000000000011</v>
      </c>
      <c r="J84" s="36">
        <v>756.9000000000002</v>
      </c>
      <c r="K84" s="31">
        <v>734.6</v>
      </c>
      <c r="L84" s="31">
        <v>705.9</v>
      </c>
      <c r="M84" s="31">
        <v>5.1704299999999996</v>
      </c>
      <c r="N84" s="1"/>
      <c r="O84" s="1"/>
    </row>
    <row r="85" spans="1:15" ht="12.75" customHeight="1">
      <c r="A85" s="51">
        <v>76</v>
      </c>
      <c r="B85" s="53" t="s">
        <v>271</v>
      </c>
      <c r="C85" s="31">
        <v>454.95</v>
      </c>
      <c r="D85" s="36">
        <v>457.2166666666667</v>
      </c>
      <c r="E85" s="36">
        <v>449.73333333333341</v>
      </c>
      <c r="F85" s="36">
        <v>444.51666666666671</v>
      </c>
      <c r="G85" s="36">
        <v>437.03333333333342</v>
      </c>
      <c r="H85" s="36">
        <v>462.43333333333339</v>
      </c>
      <c r="I85" s="36">
        <v>469.91666666666674</v>
      </c>
      <c r="J85" s="36">
        <v>475.13333333333338</v>
      </c>
      <c r="K85" s="31">
        <v>464.7</v>
      </c>
      <c r="L85" s="31">
        <v>452</v>
      </c>
      <c r="M85" s="31">
        <v>14.755800000000001</v>
      </c>
      <c r="N85" s="1"/>
      <c r="O85" s="1"/>
    </row>
    <row r="86" spans="1:15" ht="12.75" customHeight="1">
      <c r="A86" s="51">
        <v>77</v>
      </c>
      <c r="B86" s="53" t="s">
        <v>112</v>
      </c>
      <c r="C86" s="31">
        <v>202.45</v>
      </c>
      <c r="D86" s="36">
        <v>203.36666666666667</v>
      </c>
      <c r="E86" s="36">
        <v>199.58333333333334</v>
      </c>
      <c r="F86" s="36">
        <v>196.71666666666667</v>
      </c>
      <c r="G86" s="36">
        <v>192.93333333333334</v>
      </c>
      <c r="H86" s="36">
        <v>206.23333333333335</v>
      </c>
      <c r="I86" s="36">
        <v>210.01666666666665</v>
      </c>
      <c r="J86" s="36">
        <v>212.88333333333335</v>
      </c>
      <c r="K86" s="31">
        <v>207.15</v>
      </c>
      <c r="L86" s="31">
        <v>200.5</v>
      </c>
      <c r="M86" s="31">
        <v>157.55998</v>
      </c>
      <c r="N86" s="1"/>
      <c r="O86" s="1"/>
    </row>
    <row r="87" spans="1:15" ht="12.75" customHeight="1">
      <c r="A87" s="51">
        <v>78</v>
      </c>
      <c r="B87" s="53" t="s">
        <v>272</v>
      </c>
      <c r="C87" s="31">
        <v>1866.4</v>
      </c>
      <c r="D87" s="36">
        <v>1874.4666666666665</v>
      </c>
      <c r="E87" s="36">
        <v>1851.9333333333329</v>
      </c>
      <c r="F87" s="36">
        <v>1837.4666666666665</v>
      </c>
      <c r="G87" s="36">
        <v>1814.9333333333329</v>
      </c>
      <c r="H87" s="36">
        <v>1888.9333333333329</v>
      </c>
      <c r="I87" s="36">
        <v>1911.4666666666662</v>
      </c>
      <c r="J87" s="36">
        <v>1925.9333333333329</v>
      </c>
      <c r="K87" s="31">
        <v>1897</v>
      </c>
      <c r="L87" s="31">
        <v>1860</v>
      </c>
      <c r="M87" s="31">
        <v>7.4721299999999999</v>
      </c>
      <c r="N87" s="1"/>
      <c r="O87" s="1"/>
    </row>
    <row r="88" spans="1:15" ht="12.75" customHeight="1">
      <c r="A88" s="51">
        <v>79</v>
      </c>
      <c r="B88" s="53" t="s">
        <v>117</v>
      </c>
      <c r="C88" s="31">
        <v>1328.95</v>
      </c>
      <c r="D88" s="36">
        <v>1325.0833333333335</v>
      </c>
      <c r="E88" s="36">
        <v>1314.2666666666669</v>
      </c>
      <c r="F88" s="36">
        <v>1299.5833333333335</v>
      </c>
      <c r="G88" s="36">
        <v>1288.7666666666669</v>
      </c>
      <c r="H88" s="36">
        <v>1339.7666666666669</v>
      </c>
      <c r="I88" s="36">
        <v>1350.5833333333335</v>
      </c>
      <c r="J88" s="36">
        <v>1365.2666666666669</v>
      </c>
      <c r="K88" s="31">
        <v>1335.9</v>
      </c>
      <c r="L88" s="31">
        <v>1310.4000000000001</v>
      </c>
      <c r="M88" s="31">
        <v>7.8612000000000002</v>
      </c>
      <c r="N88" s="1"/>
      <c r="O88" s="1"/>
    </row>
    <row r="89" spans="1:15" ht="12.75" customHeight="1">
      <c r="A89" s="51">
        <v>80</v>
      </c>
      <c r="B89" s="53" t="s">
        <v>118</v>
      </c>
      <c r="C89" s="31">
        <v>2843.3</v>
      </c>
      <c r="D89" s="36">
        <v>2824.2000000000003</v>
      </c>
      <c r="E89" s="36">
        <v>2759.4000000000005</v>
      </c>
      <c r="F89" s="36">
        <v>2675.5000000000005</v>
      </c>
      <c r="G89" s="36">
        <v>2610.7000000000007</v>
      </c>
      <c r="H89" s="36">
        <v>2908.1000000000004</v>
      </c>
      <c r="I89" s="36">
        <v>2972.9000000000005</v>
      </c>
      <c r="J89" s="36">
        <v>3056.8</v>
      </c>
      <c r="K89" s="31">
        <v>2889</v>
      </c>
      <c r="L89" s="31">
        <v>2740.3</v>
      </c>
      <c r="M89" s="31">
        <v>17.89855</v>
      </c>
      <c r="N89" s="1"/>
      <c r="O89" s="1"/>
    </row>
    <row r="90" spans="1:15" ht="12.75" customHeight="1">
      <c r="A90" s="51">
        <v>81</v>
      </c>
      <c r="B90" s="53" t="s">
        <v>120</v>
      </c>
      <c r="C90" s="31">
        <v>2390.65</v>
      </c>
      <c r="D90" s="36">
        <v>2410.7666666666669</v>
      </c>
      <c r="E90" s="36">
        <v>2365.8333333333339</v>
      </c>
      <c r="F90" s="36">
        <v>2341.0166666666669</v>
      </c>
      <c r="G90" s="36">
        <v>2296.0833333333339</v>
      </c>
      <c r="H90" s="36">
        <v>2435.5833333333339</v>
      </c>
      <c r="I90" s="36">
        <v>2480.5166666666673</v>
      </c>
      <c r="J90" s="36">
        <v>2505.3333333333339</v>
      </c>
      <c r="K90" s="31">
        <v>2455.6999999999998</v>
      </c>
      <c r="L90" s="31">
        <v>2385.9499999999998</v>
      </c>
      <c r="M90" s="31">
        <v>8.8879300000000008</v>
      </c>
      <c r="N90" s="1"/>
      <c r="O90" s="1"/>
    </row>
    <row r="91" spans="1:15" ht="12.75" customHeight="1">
      <c r="A91" s="51">
        <v>82</v>
      </c>
      <c r="B91" s="53" t="s">
        <v>386</v>
      </c>
      <c r="C91" s="31">
        <v>3206.05</v>
      </c>
      <c r="D91" s="36">
        <v>3203.4500000000003</v>
      </c>
      <c r="E91" s="36">
        <v>3160.6500000000005</v>
      </c>
      <c r="F91" s="36">
        <v>3115.2500000000005</v>
      </c>
      <c r="G91" s="36">
        <v>3072.4500000000007</v>
      </c>
      <c r="H91" s="36">
        <v>3248.8500000000004</v>
      </c>
      <c r="I91" s="36">
        <v>3291.6500000000005</v>
      </c>
      <c r="J91" s="36">
        <v>3337.05</v>
      </c>
      <c r="K91" s="31">
        <v>3246.25</v>
      </c>
      <c r="L91" s="31">
        <v>3158.05</v>
      </c>
      <c r="M91" s="31">
        <v>0.50953999999999999</v>
      </c>
      <c r="N91" s="1"/>
      <c r="O91" s="1"/>
    </row>
    <row r="92" spans="1:15" ht="12.75" customHeight="1">
      <c r="A92" s="51">
        <v>83</v>
      </c>
      <c r="B92" s="53" t="s">
        <v>121</v>
      </c>
      <c r="C92" s="31">
        <v>554.4</v>
      </c>
      <c r="D92" s="36">
        <v>556.11666666666667</v>
      </c>
      <c r="E92" s="36">
        <v>549.43333333333339</v>
      </c>
      <c r="F92" s="36">
        <v>544.4666666666667</v>
      </c>
      <c r="G92" s="36">
        <v>537.78333333333342</v>
      </c>
      <c r="H92" s="36">
        <v>561.08333333333337</v>
      </c>
      <c r="I92" s="36">
        <v>567.76666666666654</v>
      </c>
      <c r="J92" s="36">
        <v>572.73333333333335</v>
      </c>
      <c r="K92" s="31">
        <v>562.79999999999995</v>
      </c>
      <c r="L92" s="31">
        <v>551.15</v>
      </c>
      <c r="M92" s="31">
        <v>5.77203</v>
      </c>
      <c r="N92" s="1"/>
      <c r="O92" s="1"/>
    </row>
    <row r="93" spans="1:15" ht="12.75" customHeight="1">
      <c r="A93" s="51">
        <v>84</v>
      </c>
      <c r="B93" s="53" t="s">
        <v>124</v>
      </c>
      <c r="C93" s="31">
        <v>1353.3</v>
      </c>
      <c r="D93" s="36">
        <v>1350.3</v>
      </c>
      <c r="E93" s="36">
        <v>1341</v>
      </c>
      <c r="F93" s="36">
        <v>1328.7</v>
      </c>
      <c r="G93" s="36">
        <v>1319.4</v>
      </c>
      <c r="H93" s="36">
        <v>1362.6</v>
      </c>
      <c r="I93" s="36">
        <v>1371.8999999999996</v>
      </c>
      <c r="J93" s="36">
        <v>1384.1999999999998</v>
      </c>
      <c r="K93" s="31">
        <v>1359.6</v>
      </c>
      <c r="L93" s="31">
        <v>1338</v>
      </c>
      <c r="M93" s="31">
        <v>19.423249999999999</v>
      </c>
      <c r="N93" s="1"/>
      <c r="O93" s="1"/>
    </row>
    <row r="94" spans="1:15" ht="12.75" customHeight="1">
      <c r="A94" s="51">
        <v>85</v>
      </c>
      <c r="B94" s="53" t="s">
        <v>125</v>
      </c>
      <c r="C94" s="31">
        <v>3919.9</v>
      </c>
      <c r="D94" s="36">
        <v>3910.6333333333332</v>
      </c>
      <c r="E94" s="36">
        <v>3801.2666666666664</v>
      </c>
      <c r="F94" s="36">
        <v>3682.6333333333332</v>
      </c>
      <c r="G94" s="36">
        <v>3573.2666666666664</v>
      </c>
      <c r="H94" s="36">
        <v>4029.2666666666664</v>
      </c>
      <c r="I94" s="36">
        <v>4138.6333333333332</v>
      </c>
      <c r="J94" s="36">
        <v>4257.2666666666664</v>
      </c>
      <c r="K94" s="31">
        <v>4020</v>
      </c>
      <c r="L94" s="31">
        <v>3792</v>
      </c>
      <c r="M94" s="31">
        <v>11.4474</v>
      </c>
      <c r="N94" s="1"/>
      <c r="O94" s="1"/>
    </row>
    <row r="95" spans="1:15" ht="12.75" customHeight="1">
      <c r="A95" s="51">
        <v>86</v>
      </c>
      <c r="B95" s="53" t="s">
        <v>126</v>
      </c>
      <c r="C95" s="31">
        <v>1527.7</v>
      </c>
      <c r="D95" s="36">
        <v>1530.5833333333333</v>
      </c>
      <c r="E95" s="36">
        <v>1516.1666666666665</v>
      </c>
      <c r="F95" s="36">
        <v>1504.6333333333332</v>
      </c>
      <c r="G95" s="36">
        <v>1490.2166666666665</v>
      </c>
      <c r="H95" s="36">
        <v>1542.1166666666666</v>
      </c>
      <c r="I95" s="36">
        <v>1556.5333333333331</v>
      </c>
      <c r="J95" s="36">
        <v>1568.0666666666666</v>
      </c>
      <c r="K95" s="31">
        <v>1545</v>
      </c>
      <c r="L95" s="31">
        <v>1519.05</v>
      </c>
      <c r="M95" s="31">
        <v>146.9272</v>
      </c>
      <c r="N95" s="1"/>
      <c r="O95" s="1"/>
    </row>
    <row r="96" spans="1:15" ht="12.75" customHeight="1">
      <c r="A96" s="51">
        <v>87</v>
      </c>
      <c r="B96" s="53" t="s">
        <v>127</v>
      </c>
      <c r="C96" s="31">
        <v>564.25</v>
      </c>
      <c r="D96" s="36">
        <v>565.2166666666667</v>
      </c>
      <c r="E96" s="36">
        <v>561.13333333333344</v>
      </c>
      <c r="F96" s="36">
        <v>558.01666666666677</v>
      </c>
      <c r="G96" s="36">
        <v>553.93333333333351</v>
      </c>
      <c r="H96" s="36">
        <v>568.33333333333337</v>
      </c>
      <c r="I96" s="36">
        <v>572.41666666666663</v>
      </c>
      <c r="J96" s="36">
        <v>575.5333333333333</v>
      </c>
      <c r="K96" s="31">
        <v>569.29999999999995</v>
      </c>
      <c r="L96" s="31">
        <v>562.1</v>
      </c>
      <c r="M96" s="31">
        <v>26.249289999999998</v>
      </c>
      <c r="N96" s="1"/>
      <c r="O96" s="1"/>
    </row>
    <row r="97" spans="1:15" ht="12.75" customHeight="1">
      <c r="A97" s="51">
        <v>88</v>
      </c>
      <c r="B97" s="53" t="s">
        <v>123</v>
      </c>
      <c r="C97" s="31">
        <v>1887.3</v>
      </c>
      <c r="D97" s="36">
        <v>1892.2833333333335</v>
      </c>
      <c r="E97" s="36">
        <v>1865.0666666666671</v>
      </c>
      <c r="F97" s="36">
        <v>1842.8333333333335</v>
      </c>
      <c r="G97" s="36">
        <v>1815.616666666667</v>
      </c>
      <c r="H97" s="36">
        <v>1914.5166666666671</v>
      </c>
      <c r="I97" s="36">
        <v>1941.7333333333338</v>
      </c>
      <c r="J97" s="36">
        <v>1963.9666666666672</v>
      </c>
      <c r="K97" s="31">
        <v>1919.5</v>
      </c>
      <c r="L97" s="31">
        <v>1870.05</v>
      </c>
      <c r="M97" s="31">
        <v>9.9801300000000008</v>
      </c>
      <c r="N97" s="1"/>
      <c r="O97" s="1"/>
    </row>
    <row r="98" spans="1:15" ht="12.75" customHeight="1">
      <c r="A98" s="51">
        <v>89</v>
      </c>
      <c r="B98" s="53" t="s">
        <v>128</v>
      </c>
      <c r="C98" s="31">
        <v>5083.8999999999996</v>
      </c>
      <c r="D98" s="36">
        <v>5087.5666666666666</v>
      </c>
      <c r="E98" s="36">
        <v>5046.333333333333</v>
      </c>
      <c r="F98" s="36">
        <v>5008.7666666666664</v>
      </c>
      <c r="G98" s="36">
        <v>4967.5333333333328</v>
      </c>
      <c r="H98" s="36">
        <v>5125.1333333333332</v>
      </c>
      <c r="I98" s="36">
        <v>5166.3666666666668</v>
      </c>
      <c r="J98" s="36">
        <v>5203.9333333333334</v>
      </c>
      <c r="K98" s="31">
        <v>5128.8</v>
      </c>
      <c r="L98" s="31">
        <v>5050</v>
      </c>
      <c r="M98" s="31">
        <v>3.8094000000000001</v>
      </c>
      <c r="N98" s="1"/>
      <c r="O98" s="1"/>
    </row>
    <row r="99" spans="1:15" ht="12.75" customHeight="1">
      <c r="A99" s="51">
        <v>90</v>
      </c>
      <c r="B99" s="53" t="s">
        <v>130</v>
      </c>
      <c r="C99" s="31">
        <v>677.85</v>
      </c>
      <c r="D99" s="36">
        <v>680.94999999999993</v>
      </c>
      <c r="E99" s="36">
        <v>672.39999999999986</v>
      </c>
      <c r="F99" s="36">
        <v>666.94999999999993</v>
      </c>
      <c r="G99" s="36">
        <v>658.39999999999986</v>
      </c>
      <c r="H99" s="36">
        <v>686.39999999999986</v>
      </c>
      <c r="I99" s="36">
        <v>694.94999999999982</v>
      </c>
      <c r="J99" s="36">
        <v>700.39999999999986</v>
      </c>
      <c r="K99" s="31">
        <v>689.5</v>
      </c>
      <c r="L99" s="31">
        <v>675.5</v>
      </c>
      <c r="M99" s="31">
        <v>104.75785</v>
      </c>
      <c r="N99" s="1"/>
      <c r="O99" s="1"/>
    </row>
    <row r="100" spans="1:15" ht="12.75" customHeight="1">
      <c r="A100" s="51">
        <v>91</v>
      </c>
      <c r="B100" s="53" t="s">
        <v>122</v>
      </c>
      <c r="C100" s="31">
        <v>5142.3500000000004</v>
      </c>
      <c r="D100" s="36">
        <v>5130.2833333333328</v>
      </c>
      <c r="E100" s="36">
        <v>5037.3666666666659</v>
      </c>
      <c r="F100" s="36">
        <v>4932.3833333333332</v>
      </c>
      <c r="G100" s="36">
        <v>4839.4666666666662</v>
      </c>
      <c r="H100" s="36">
        <v>5235.2666666666655</v>
      </c>
      <c r="I100" s="36">
        <v>5328.1833333333334</v>
      </c>
      <c r="J100" s="36">
        <v>5433.1666666666652</v>
      </c>
      <c r="K100" s="31">
        <v>5223.2</v>
      </c>
      <c r="L100" s="31">
        <v>5025.3</v>
      </c>
      <c r="M100" s="31">
        <v>42.28002</v>
      </c>
      <c r="N100" s="1"/>
      <c r="O100" s="1"/>
    </row>
    <row r="101" spans="1:15" ht="12.75" customHeight="1">
      <c r="A101" s="51">
        <v>92</v>
      </c>
      <c r="B101" s="53" t="s">
        <v>132</v>
      </c>
      <c r="C101" s="31">
        <v>557.15</v>
      </c>
      <c r="D101" s="36">
        <v>551.2166666666667</v>
      </c>
      <c r="E101" s="36">
        <v>538.43333333333339</v>
      </c>
      <c r="F101" s="36">
        <v>519.7166666666667</v>
      </c>
      <c r="G101" s="36">
        <v>506.93333333333339</v>
      </c>
      <c r="H101" s="36">
        <v>569.93333333333339</v>
      </c>
      <c r="I101" s="36">
        <v>582.7166666666667</v>
      </c>
      <c r="J101" s="36">
        <v>601.43333333333339</v>
      </c>
      <c r="K101" s="31">
        <v>564</v>
      </c>
      <c r="L101" s="31">
        <v>532.5</v>
      </c>
      <c r="M101" s="31">
        <v>109.8428</v>
      </c>
      <c r="N101" s="1"/>
      <c r="O101" s="1"/>
    </row>
    <row r="102" spans="1:15" ht="12.75" customHeight="1">
      <c r="A102" s="51">
        <v>93</v>
      </c>
      <c r="B102" s="53" t="s">
        <v>133</v>
      </c>
      <c r="C102" s="31">
        <v>2384.5</v>
      </c>
      <c r="D102" s="36">
        <v>2382.3166666666666</v>
      </c>
      <c r="E102" s="36">
        <v>2364.6833333333334</v>
      </c>
      <c r="F102" s="36">
        <v>2344.8666666666668</v>
      </c>
      <c r="G102" s="36">
        <v>2327.2333333333336</v>
      </c>
      <c r="H102" s="36">
        <v>2402.1333333333332</v>
      </c>
      <c r="I102" s="36">
        <v>2419.7666666666664</v>
      </c>
      <c r="J102" s="36">
        <v>2439.583333333333</v>
      </c>
      <c r="K102" s="31">
        <v>2399.9499999999998</v>
      </c>
      <c r="L102" s="31">
        <v>2362.5</v>
      </c>
      <c r="M102" s="31">
        <v>11.16934</v>
      </c>
      <c r="N102" s="1"/>
      <c r="O102" s="1"/>
    </row>
    <row r="103" spans="1:15" ht="12.75" customHeight="1">
      <c r="A103" s="51">
        <v>94</v>
      </c>
      <c r="B103" s="53" t="s">
        <v>135</v>
      </c>
      <c r="C103" s="31">
        <v>1129.8</v>
      </c>
      <c r="D103" s="36">
        <v>1133.05</v>
      </c>
      <c r="E103" s="36">
        <v>1118.3</v>
      </c>
      <c r="F103" s="36">
        <v>1106.8</v>
      </c>
      <c r="G103" s="36">
        <v>1092.05</v>
      </c>
      <c r="H103" s="36">
        <v>1144.55</v>
      </c>
      <c r="I103" s="36">
        <v>1159.3</v>
      </c>
      <c r="J103" s="36">
        <v>1170.8</v>
      </c>
      <c r="K103" s="31">
        <v>1147.8</v>
      </c>
      <c r="L103" s="31">
        <v>1121.55</v>
      </c>
      <c r="M103" s="31">
        <v>115.99857</v>
      </c>
      <c r="N103" s="1"/>
      <c r="O103" s="1"/>
    </row>
    <row r="104" spans="1:15" ht="12.75" customHeight="1">
      <c r="A104" s="51">
        <v>95</v>
      </c>
      <c r="B104" s="53" t="s">
        <v>136</v>
      </c>
      <c r="C104" s="31">
        <v>1623.55</v>
      </c>
      <c r="D104" s="36">
        <v>1635.1666666666667</v>
      </c>
      <c r="E104" s="36">
        <v>1603.3833333333334</v>
      </c>
      <c r="F104" s="36">
        <v>1583.2166666666667</v>
      </c>
      <c r="G104" s="36">
        <v>1551.4333333333334</v>
      </c>
      <c r="H104" s="36">
        <v>1655.3333333333335</v>
      </c>
      <c r="I104" s="36">
        <v>1687.1166666666668</v>
      </c>
      <c r="J104" s="36">
        <v>1707.2833333333335</v>
      </c>
      <c r="K104" s="31">
        <v>1666.95</v>
      </c>
      <c r="L104" s="31">
        <v>1615</v>
      </c>
      <c r="M104" s="31">
        <v>6.92685</v>
      </c>
      <c r="N104" s="1"/>
      <c r="O104" s="1"/>
    </row>
    <row r="105" spans="1:15" ht="12.75" customHeight="1">
      <c r="A105" s="51">
        <v>96</v>
      </c>
      <c r="B105" s="53" t="s">
        <v>137</v>
      </c>
      <c r="C105" s="31">
        <v>572.9</v>
      </c>
      <c r="D105" s="36">
        <v>575.73333333333335</v>
      </c>
      <c r="E105" s="36">
        <v>567.9666666666667</v>
      </c>
      <c r="F105" s="36">
        <v>563.0333333333333</v>
      </c>
      <c r="G105" s="36">
        <v>555.26666666666665</v>
      </c>
      <c r="H105" s="36">
        <v>580.66666666666674</v>
      </c>
      <c r="I105" s="36">
        <v>588.43333333333339</v>
      </c>
      <c r="J105" s="36">
        <v>593.36666666666679</v>
      </c>
      <c r="K105" s="31">
        <v>583.5</v>
      </c>
      <c r="L105" s="31">
        <v>570.79999999999995</v>
      </c>
      <c r="M105" s="31">
        <v>8.2431699999999992</v>
      </c>
      <c r="N105" s="1"/>
      <c r="O105" s="1"/>
    </row>
    <row r="106" spans="1:15" ht="12.75" customHeight="1">
      <c r="A106" s="51">
        <v>97</v>
      </c>
      <c r="B106" s="53" t="s">
        <v>140</v>
      </c>
      <c r="C106" s="31">
        <v>78.650000000000006</v>
      </c>
      <c r="D106" s="36">
        <v>78.466666666666669</v>
      </c>
      <c r="E106" s="36">
        <v>77.583333333333343</v>
      </c>
      <c r="F106" s="36">
        <v>76.51666666666668</v>
      </c>
      <c r="G106" s="36">
        <v>75.633333333333354</v>
      </c>
      <c r="H106" s="36">
        <v>79.533333333333331</v>
      </c>
      <c r="I106" s="36">
        <v>80.416666666666657</v>
      </c>
      <c r="J106" s="36">
        <v>81.48333333333332</v>
      </c>
      <c r="K106" s="31">
        <v>79.349999999999994</v>
      </c>
      <c r="L106" s="31">
        <v>77.400000000000006</v>
      </c>
      <c r="M106" s="31">
        <v>639.36784999999998</v>
      </c>
      <c r="N106" s="1"/>
      <c r="O106" s="1"/>
    </row>
    <row r="107" spans="1:15" ht="12.75" customHeight="1">
      <c r="A107" s="51">
        <v>98</v>
      </c>
      <c r="B107" s="53" t="s">
        <v>154</v>
      </c>
      <c r="C107" s="31">
        <v>431.5</v>
      </c>
      <c r="D107" s="36">
        <v>433.7</v>
      </c>
      <c r="E107" s="36">
        <v>428.5</v>
      </c>
      <c r="F107" s="36">
        <v>425.5</v>
      </c>
      <c r="G107" s="36">
        <v>420.3</v>
      </c>
      <c r="H107" s="36">
        <v>436.7</v>
      </c>
      <c r="I107" s="36">
        <v>441.89999999999992</v>
      </c>
      <c r="J107" s="36">
        <v>444.9</v>
      </c>
      <c r="K107" s="31">
        <v>438.9</v>
      </c>
      <c r="L107" s="31">
        <v>430.7</v>
      </c>
      <c r="M107" s="31">
        <v>118.2705</v>
      </c>
      <c r="N107" s="1"/>
      <c r="O107" s="1"/>
    </row>
    <row r="108" spans="1:15" ht="12.75" customHeight="1">
      <c r="A108" s="51">
        <v>99</v>
      </c>
      <c r="B108" s="53" t="s">
        <v>277</v>
      </c>
      <c r="C108" s="31">
        <v>579.25</v>
      </c>
      <c r="D108" s="36">
        <v>580.0333333333333</v>
      </c>
      <c r="E108" s="36">
        <v>568.06666666666661</v>
      </c>
      <c r="F108" s="36">
        <v>556.88333333333333</v>
      </c>
      <c r="G108" s="36">
        <v>544.91666666666663</v>
      </c>
      <c r="H108" s="36">
        <v>591.21666666666658</v>
      </c>
      <c r="I108" s="36">
        <v>603.18333333333328</v>
      </c>
      <c r="J108" s="36">
        <v>614.36666666666656</v>
      </c>
      <c r="K108" s="31">
        <v>592</v>
      </c>
      <c r="L108" s="31">
        <v>568.85</v>
      </c>
      <c r="M108" s="31">
        <v>26.679269999999999</v>
      </c>
      <c r="N108" s="1"/>
      <c r="O108" s="1"/>
    </row>
    <row r="109" spans="1:15" ht="12.75" customHeight="1">
      <c r="A109" s="51">
        <v>100</v>
      </c>
      <c r="B109" s="53" t="s">
        <v>143</v>
      </c>
      <c r="C109" s="31">
        <v>581.1</v>
      </c>
      <c r="D109" s="36">
        <v>578.86666666666667</v>
      </c>
      <c r="E109" s="36">
        <v>571.23333333333335</v>
      </c>
      <c r="F109" s="36">
        <v>561.36666666666667</v>
      </c>
      <c r="G109" s="36">
        <v>553.73333333333335</v>
      </c>
      <c r="H109" s="36">
        <v>588.73333333333335</v>
      </c>
      <c r="I109" s="36">
        <v>596.36666666666679</v>
      </c>
      <c r="J109" s="36">
        <v>606.23333333333335</v>
      </c>
      <c r="K109" s="31">
        <v>586.5</v>
      </c>
      <c r="L109" s="31">
        <v>569</v>
      </c>
      <c r="M109" s="31">
        <v>89.233329999999995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168.9</v>
      </c>
      <c r="D110" s="36">
        <v>168.71666666666667</v>
      </c>
      <c r="E110" s="36">
        <v>166.98333333333335</v>
      </c>
      <c r="F110" s="36">
        <v>165.06666666666669</v>
      </c>
      <c r="G110" s="36">
        <v>163.33333333333337</v>
      </c>
      <c r="H110" s="36">
        <v>170.63333333333333</v>
      </c>
      <c r="I110" s="36">
        <v>172.36666666666662</v>
      </c>
      <c r="J110" s="36">
        <v>174.2833333333333</v>
      </c>
      <c r="K110" s="31">
        <v>170.45</v>
      </c>
      <c r="L110" s="31">
        <v>166.8</v>
      </c>
      <c r="M110" s="31">
        <v>143.67479</v>
      </c>
      <c r="N110" s="1"/>
      <c r="O110" s="1"/>
    </row>
    <row r="111" spans="1:15" ht="12.75" customHeight="1">
      <c r="A111" s="51">
        <v>102</v>
      </c>
      <c r="B111" s="53" t="s">
        <v>153</v>
      </c>
      <c r="C111" s="31">
        <v>1101.25</v>
      </c>
      <c r="D111" s="36">
        <v>1105.3500000000001</v>
      </c>
      <c r="E111" s="36">
        <v>1090.9500000000003</v>
      </c>
      <c r="F111" s="36">
        <v>1080.6500000000001</v>
      </c>
      <c r="G111" s="36">
        <v>1066.2500000000002</v>
      </c>
      <c r="H111" s="36">
        <v>1115.6500000000003</v>
      </c>
      <c r="I111" s="36">
        <v>1130.0500000000004</v>
      </c>
      <c r="J111" s="36">
        <v>1140.3500000000004</v>
      </c>
      <c r="K111" s="31">
        <v>1119.75</v>
      </c>
      <c r="L111" s="31">
        <v>1095.05</v>
      </c>
      <c r="M111" s="31">
        <v>26.810790000000001</v>
      </c>
      <c r="N111" s="1"/>
      <c r="O111" s="1"/>
    </row>
    <row r="112" spans="1:15" ht="12.75" customHeight="1">
      <c r="A112" s="51">
        <v>103</v>
      </c>
      <c r="B112" s="53" t="s">
        <v>402</v>
      </c>
      <c r="C112" s="31">
        <v>184.55</v>
      </c>
      <c r="D112" s="36">
        <v>187.11666666666667</v>
      </c>
      <c r="E112" s="36">
        <v>181.43333333333334</v>
      </c>
      <c r="F112" s="36">
        <v>178.31666666666666</v>
      </c>
      <c r="G112" s="36">
        <v>172.63333333333333</v>
      </c>
      <c r="H112" s="36">
        <v>190.23333333333335</v>
      </c>
      <c r="I112" s="36">
        <v>195.91666666666669</v>
      </c>
      <c r="J112" s="36">
        <v>199.03333333333336</v>
      </c>
      <c r="K112" s="31">
        <v>192.8</v>
      </c>
      <c r="L112" s="31">
        <v>184</v>
      </c>
      <c r="M112" s="31">
        <v>871.26919999999996</v>
      </c>
      <c r="N112" s="1"/>
      <c r="O112" s="1"/>
    </row>
    <row r="113" spans="1:15" ht="12.75" customHeight="1">
      <c r="A113" s="51">
        <v>104</v>
      </c>
      <c r="B113" s="53" t="s">
        <v>142</v>
      </c>
      <c r="C113" s="31">
        <v>461.15</v>
      </c>
      <c r="D113" s="36">
        <v>462.66666666666669</v>
      </c>
      <c r="E113" s="36">
        <v>456.13333333333338</v>
      </c>
      <c r="F113" s="36">
        <v>451.11666666666667</v>
      </c>
      <c r="G113" s="36">
        <v>444.58333333333337</v>
      </c>
      <c r="H113" s="36">
        <v>467.68333333333339</v>
      </c>
      <c r="I113" s="36">
        <v>474.2166666666667</v>
      </c>
      <c r="J113" s="36">
        <v>479.23333333333341</v>
      </c>
      <c r="K113" s="31">
        <v>469.2</v>
      </c>
      <c r="L113" s="31">
        <v>457.65</v>
      </c>
      <c r="M113" s="31">
        <v>24.929580000000001</v>
      </c>
      <c r="N113" s="1"/>
      <c r="O113" s="1"/>
    </row>
    <row r="114" spans="1:15" ht="12.75" customHeight="1">
      <c r="A114" s="51">
        <v>105</v>
      </c>
      <c r="B114" s="53" t="s">
        <v>148</v>
      </c>
      <c r="C114" s="31">
        <v>342.75</v>
      </c>
      <c r="D114" s="36">
        <v>345.18333333333334</v>
      </c>
      <c r="E114" s="36">
        <v>338.36666666666667</v>
      </c>
      <c r="F114" s="36">
        <v>333.98333333333335</v>
      </c>
      <c r="G114" s="36">
        <v>327.16666666666669</v>
      </c>
      <c r="H114" s="36">
        <v>349.56666666666666</v>
      </c>
      <c r="I114" s="36">
        <v>356.38333333333338</v>
      </c>
      <c r="J114" s="36">
        <v>360.76666666666665</v>
      </c>
      <c r="K114" s="31">
        <v>352</v>
      </c>
      <c r="L114" s="31">
        <v>340.8</v>
      </c>
      <c r="M114" s="31">
        <v>78.730670000000003</v>
      </c>
      <c r="N114" s="1"/>
      <c r="O114" s="1"/>
    </row>
    <row r="115" spans="1:15" ht="12.75" customHeight="1">
      <c r="A115" s="51">
        <v>106</v>
      </c>
      <c r="B115" s="53" t="s">
        <v>147</v>
      </c>
      <c r="C115" s="31">
        <v>1465.1</v>
      </c>
      <c r="D115" s="36">
        <v>1460</v>
      </c>
      <c r="E115" s="36">
        <v>1444.4</v>
      </c>
      <c r="F115" s="36">
        <v>1423.7</v>
      </c>
      <c r="G115" s="36">
        <v>1408.1000000000001</v>
      </c>
      <c r="H115" s="36">
        <v>1480.7</v>
      </c>
      <c r="I115" s="36">
        <v>1496.3</v>
      </c>
      <c r="J115" s="36">
        <v>1517</v>
      </c>
      <c r="K115" s="31">
        <v>1475.6</v>
      </c>
      <c r="L115" s="31">
        <v>1439.3</v>
      </c>
      <c r="M115" s="31">
        <v>32.536830000000002</v>
      </c>
      <c r="N115" s="1"/>
      <c r="O115" s="1"/>
    </row>
    <row r="116" spans="1:15" ht="12.75" customHeight="1">
      <c r="A116" s="51">
        <v>107</v>
      </c>
      <c r="B116" s="53" t="s">
        <v>182</v>
      </c>
      <c r="C116" s="31">
        <v>6257.85</v>
      </c>
      <c r="D116" s="36">
        <v>6292.7666666666664</v>
      </c>
      <c r="E116" s="36">
        <v>6170.083333333333</v>
      </c>
      <c r="F116" s="36">
        <v>6082.3166666666666</v>
      </c>
      <c r="G116" s="36">
        <v>5959.6333333333332</v>
      </c>
      <c r="H116" s="36">
        <v>6380.5333333333328</v>
      </c>
      <c r="I116" s="36">
        <v>6503.2166666666672</v>
      </c>
      <c r="J116" s="36">
        <v>6590.9833333333327</v>
      </c>
      <c r="K116" s="31">
        <v>6415.45</v>
      </c>
      <c r="L116" s="31">
        <v>6205</v>
      </c>
      <c r="M116" s="31">
        <v>2.5075799999999999</v>
      </c>
      <c r="N116" s="1"/>
      <c r="O116" s="1"/>
    </row>
    <row r="117" spans="1:15" ht="12.75" customHeight="1">
      <c r="A117" s="51">
        <v>108</v>
      </c>
      <c r="B117" s="53" t="s">
        <v>149</v>
      </c>
      <c r="C117" s="31">
        <v>1471.35</v>
      </c>
      <c r="D117" s="36">
        <v>1470.3999999999999</v>
      </c>
      <c r="E117" s="36">
        <v>1461.1999999999998</v>
      </c>
      <c r="F117" s="36">
        <v>1451.05</v>
      </c>
      <c r="G117" s="36">
        <v>1441.85</v>
      </c>
      <c r="H117" s="36">
        <v>1480.5499999999997</v>
      </c>
      <c r="I117" s="36">
        <v>1489.75</v>
      </c>
      <c r="J117" s="36">
        <v>1499.8999999999996</v>
      </c>
      <c r="K117" s="31">
        <v>1479.6</v>
      </c>
      <c r="L117" s="31">
        <v>1460.25</v>
      </c>
      <c r="M117" s="31">
        <v>58.218440000000001</v>
      </c>
      <c r="N117" s="1"/>
      <c r="O117" s="1"/>
    </row>
    <row r="118" spans="1:15" ht="12.75" customHeight="1">
      <c r="A118" s="51">
        <v>109</v>
      </c>
      <c r="B118" s="53" t="s">
        <v>146</v>
      </c>
      <c r="C118" s="31">
        <v>4252.95</v>
      </c>
      <c r="D118" s="36">
        <v>4252.416666666667</v>
      </c>
      <c r="E118" s="36">
        <v>4206.8333333333339</v>
      </c>
      <c r="F118" s="36">
        <v>4160.7166666666672</v>
      </c>
      <c r="G118" s="36">
        <v>4115.1333333333341</v>
      </c>
      <c r="H118" s="36">
        <v>4298.5333333333338</v>
      </c>
      <c r="I118" s="36">
        <v>4344.1166666666677</v>
      </c>
      <c r="J118" s="36">
        <v>4390.2333333333336</v>
      </c>
      <c r="K118" s="31">
        <v>4298</v>
      </c>
      <c r="L118" s="31">
        <v>4206.3</v>
      </c>
      <c r="M118" s="31">
        <v>10.64775</v>
      </c>
      <c r="N118" s="1"/>
      <c r="O118" s="1"/>
    </row>
    <row r="119" spans="1:15" ht="12.75" customHeight="1">
      <c r="A119" s="51">
        <v>110</v>
      </c>
      <c r="B119" s="53" t="s">
        <v>152</v>
      </c>
      <c r="C119" s="31">
        <v>1296.5999999999999</v>
      </c>
      <c r="D119" s="36">
        <v>1299.6000000000001</v>
      </c>
      <c r="E119" s="36">
        <v>1288.3000000000002</v>
      </c>
      <c r="F119" s="36">
        <v>1280</v>
      </c>
      <c r="G119" s="36">
        <v>1268.7</v>
      </c>
      <c r="H119" s="36">
        <v>1307.9000000000003</v>
      </c>
      <c r="I119" s="36">
        <v>1319.2</v>
      </c>
      <c r="J119" s="36">
        <v>1327.5000000000005</v>
      </c>
      <c r="K119" s="31">
        <v>1310.9</v>
      </c>
      <c r="L119" s="31">
        <v>1291.3</v>
      </c>
      <c r="M119" s="31">
        <v>1.32016</v>
      </c>
      <c r="N119" s="1"/>
      <c r="O119" s="1"/>
    </row>
    <row r="120" spans="1:15" ht="12.75" customHeight="1">
      <c r="A120" s="51">
        <v>111</v>
      </c>
      <c r="B120" s="53" t="s">
        <v>278</v>
      </c>
      <c r="C120" s="31">
        <v>621.1</v>
      </c>
      <c r="D120" s="36">
        <v>613.43333333333328</v>
      </c>
      <c r="E120" s="36">
        <v>603.71666666666658</v>
      </c>
      <c r="F120" s="36">
        <v>586.33333333333326</v>
      </c>
      <c r="G120" s="36">
        <v>576.61666666666656</v>
      </c>
      <c r="H120" s="36">
        <v>630.81666666666661</v>
      </c>
      <c r="I120" s="36">
        <v>640.5333333333333</v>
      </c>
      <c r="J120" s="36">
        <v>657.91666666666663</v>
      </c>
      <c r="K120" s="31">
        <v>623.15</v>
      </c>
      <c r="L120" s="31">
        <v>596.04999999999995</v>
      </c>
      <c r="M120" s="31">
        <v>46.776420000000002</v>
      </c>
      <c r="N120" s="1"/>
      <c r="O120" s="1"/>
    </row>
    <row r="121" spans="1:15" ht="12.75" customHeight="1">
      <c r="A121" s="51">
        <v>112</v>
      </c>
      <c r="B121" s="53" t="s">
        <v>157</v>
      </c>
      <c r="C121" s="31">
        <v>901.95</v>
      </c>
      <c r="D121" s="36">
        <v>907.06666666666661</v>
      </c>
      <c r="E121" s="36">
        <v>894.98333333333323</v>
      </c>
      <c r="F121" s="36">
        <v>888.01666666666665</v>
      </c>
      <c r="G121" s="36">
        <v>875.93333333333328</v>
      </c>
      <c r="H121" s="36">
        <v>914.03333333333319</v>
      </c>
      <c r="I121" s="36">
        <v>926.11666666666667</v>
      </c>
      <c r="J121" s="36">
        <v>933.08333333333314</v>
      </c>
      <c r="K121" s="31">
        <v>919.15</v>
      </c>
      <c r="L121" s="31">
        <v>900.1</v>
      </c>
      <c r="M121" s="31">
        <v>18.936820000000001</v>
      </c>
      <c r="N121" s="1"/>
      <c r="O121" s="1"/>
    </row>
    <row r="122" spans="1:15" ht="12.75" customHeight="1">
      <c r="A122" s="51">
        <v>113</v>
      </c>
      <c r="B122" s="53" t="s">
        <v>155</v>
      </c>
      <c r="C122" s="31">
        <v>1059.3</v>
      </c>
      <c r="D122" s="36">
        <v>1065.2666666666667</v>
      </c>
      <c r="E122" s="36">
        <v>1050.6333333333332</v>
      </c>
      <c r="F122" s="36">
        <v>1041.9666666666665</v>
      </c>
      <c r="G122" s="36">
        <v>1027.333333333333</v>
      </c>
      <c r="H122" s="36">
        <v>1073.9333333333334</v>
      </c>
      <c r="I122" s="36">
        <v>1088.5666666666671</v>
      </c>
      <c r="J122" s="36">
        <v>1097.2333333333336</v>
      </c>
      <c r="K122" s="31">
        <v>1079.9000000000001</v>
      </c>
      <c r="L122" s="31">
        <v>1056.5999999999999</v>
      </c>
      <c r="M122" s="31">
        <v>12.83259</v>
      </c>
      <c r="N122" s="1"/>
      <c r="O122" s="1"/>
    </row>
    <row r="123" spans="1:15" ht="12.75" customHeight="1">
      <c r="A123" s="51">
        <v>114</v>
      </c>
      <c r="B123" s="53" t="s">
        <v>158</v>
      </c>
      <c r="C123" s="31">
        <v>491.15</v>
      </c>
      <c r="D123" s="36">
        <v>485.7833333333333</v>
      </c>
      <c r="E123" s="36">
        <v>470.56666666666661</v>
      </c>
      <c r="F123" s="36">
        <v>449.98333333333329</v>
      </c>
      <c r="G123" s="36">
        <v>434.76666666666659</v>
      </c>
      <c r="H123" s="36">
        <v>506.36666666666662</v>
      </c>
      <c r="I123" s="36">
        <v>521.58333333333326</v>
      </c>
      <c r="J123" s="36">
        <v>542.16666666666663</v>
      </c>
      <c r="K123" s="31">
        <v>501</v>
      </c>
      <c r="L123" s="31">
        <v>465.2</v>
      </c>
      <c r="M123" s="31">
        <v>78.609769999999997</v>
      </c>
      <c r="N123" s="1"/>
      <c r="O123" s="1"/>
    </row>
    <row r="124" spans="1:15" ht="12.75" customHeight="1">
      <c r="A124" s="51">
        <v>115</v>
      </c>
      <c r="B124" s="53" t="s">
        <v>417</v>
      </c>
      <c r="C124" s="31">
        <v>1551.3</v>
      </c>
      <c r="D124" s="36">
        <v>1569.1000000000001</v>
      </c>
      <c r="E124" s="36">
        <v>1522.2000000000003</v>
      </c>
      <c r="F124" s="36">
        <v>1493.1000000000001</v>
      </c>
      <c r="G124" s="36">
        <v>1446.2000000000003</v>
      </c>
      <c r="H124" s="36">
        <v>1598.2000000000003</v>
      </c>
      <c r="I124" s="36">
        <v>1645.1000000000004</v>
      </c>
      <c r="J124" s="36">
        <v>1674.2000000000003</v>
      </c>
      <c r="K124" s="31">
        <v>1616</v>
      </c>
      <c r="L124" s="31">
        <v>1540</v>
      </c>
      <c r="M124" s="31">
        <v>16.8232</v>
      </c>
      <c r="N124" s="1"/>
      <c r="O124" s="1"/>
    </row>
    <row r="125" spans="1:15" ht="12.75" customHeight="1">
      <c r="A125" s="51">
        <v>116</v>
      </c>
      <c r="B125" s="53" t="s">
        <v>159</v>
      </c>
      <c r="C125" s="31">
        <v>1711</v>
      </c>
      <c r="D125" s="36">
        <v>1711.8333333333333</v>
      </c>
      <c r="E125" s="36">
        <v>1701.6666666666665</v>
      </c>
      <c r="F125" s="36">
        <v>1692.3333333333333</v>
      </c>
      <c r="G125" s="36">
        <v>1682.1666666666665</v>
      </c>
      <c r="H125" s="36">
        <v>1721.1666666666665</v>
      </c>
      <c r="I125" s="36">
        <v>1731.333333333333</v>
      </c>
      <c r="J125" s="36">
        <v>1740.6666666666665</v>
      </c>
      <c r="K125" s="31">
        <v>1722</v>
      </c>
      <c r="L125" s="31">
        <v>1702.5</v>
      </c>
      <c r="M125" s="31">
        <v>34.542870000000001</v>
      </c>
      <c r="N125" s="1"/>
      <c r="O125" s="1"/>
    </row>
    <row r="126" spans="1:15" ht="12.75" customHeight="1">
      <c r="A126" s="51">
        <v>117</v>
      </c>
      <c r="B126" s="53" t="s">
        <v>858</v>
      </c>
      <c r="C126" s="31">
        <v>158.19999999999999</v>
      </c>
      <c r="D126" s="36">
        <v>157.83333333333334</v>
      </c>
      <c r="E126" s="36">
        <v>156.66666666666669</v>
      </c>
      <c r="F126" s="36">
        <v>155.13333333333335</v>
      </c>
      <c r="G126" s="36">
        <v>153.9666666666667</v>
      </c>
      <c r="H126" s="36">
        <v>159.36666666666667</v>
      </c>
      <c r="I126" s="36">
        <v>160.53333333333336</v>
      </c>
      <c r="J126" s="36">
        <v>162.06666666666666</v>
      </c>
      <c r="K126" s="31">
        <v>159</v>
      </c>
      <c r="L126" s="31">
        <v>156.30000000000001</v>
      </c>
      <c r="M126" s="31">
        <v>23.370950000000001</v>
      </c>
      <c r="N126" s="1"/>
      <c r="O126" s="1"/>
    </row>
    <row r="127" spans="1:15" ht="12.75" customHeight="1">
      <c r="A127" s="51">
        <v>118</v>
      </c>
      <c r="B127" s="53" t="s">
        <v>165</v>
      </c>
      <c r="C127" s="31">
        <v>4602.25</v>
      </c>
      <c r="D127" s="36">
        <v>4603.8</v>
      </c>
      <c r="E127" s="36">
        <v>4572.6000000000004</v>
      </c>
      <c r="F127" s="36">
        <v>4542.95</v>
      </c>
      <c r="G127" s="36">
        <v>4511.75</v>
      </c>
      <c r="H127" s="36">
        <v>4633.4500000000007</v>
      </c>
      <c r="I127" s="36">
        <v>4664.6499999999996</v>
      </c>
      <c r="J127" s="36">
        <v>4694.3000000000011</v>
      </c>
      <c r="K127" s="31">
        <v>4635</v>
      </c>
      <c r="L127" s="31">
        <v>4574.1499999999996</v>
      </c>
      <c r="M127" s="31">
        <v>2.4099400000000002</v>
      </c>
      <c r="N127" s="1"/>
      <c r="O127" s="1"/>
    </row>
    <row r="128" spans="1:15" ht="12.75" customHeight="1">
      <c r="A128" s="51">
        <v>119</v>
      </c>
      <c r="B128" s="53" t="s">
        <v>162</v>
      </c>
      <c r="C128" s="31">
        <v>640.70000000000005</v>
      </c>
      <c r="D128" s="36">
        <v>643.4</v>
      </c>
      <c r="E128" s="36">
        <v>633.79999999999995</v>
      </c>
      <c r="F128" s="36">
        <v>626.9</v>
      </c>
      <c r="G128" s="36">
        <v>617.29999999999995</v>
      </c>
      <c r="H128" s="36">
        <v>650.29999999999995</v>
      </c>
      <c r="I128" s="36">
        <v>659.90000000000009</v>
      </c>
      <c r="J128" s="36">
        <v>666.8</v>
      </c>
      <c r="K128" s="31">
        <v>653</v>
      </c>
      <c r="L128" s="31">
        <v>636.5</v>
      </c>
      <c r="M128" s="31">
        <v>8.3887400000000003</v>
      </c>
      <c r="N128" s="1"/>
      <c r="O128" s="1"/>
    </row>
    <row r="129" spans="1:15" ht="12.75" customHeight="1">
      <c r="A129" s="51">
        <v>120</v>
      </c>
      <c r="B129" s="53" t="s">
        <v>164</v>
      </c>
      <c r="C129" s="31">
        <v>4892.05</v>
      </c>
      <c r="D129" s="36">
        <v>4877.9833333333336</v>
      </c>
      <c r="E129" s="36">
        <v>4840.7666666666673</v>
      </c>
      <c r="F129" s="36">
        <v>4789.4833333333336</v>
      </c>
      <c r="G129" s="36">
        <v>4752.2666666666673</v>
      </c>
      <c r="H129" s="36">
        <v>4929.2666666666673</v>
      </c>
      <c r="I129" s="36">
        <v>4966.4833333333345</v>
      </c>
      <c r="J129" s="36">
        <v>5017.7666666666673</v>
      </c>
      <c r="K129" s="31">
        <v>4915.2</v>
      </c>
      <c r="L129" s="31">
        <v>4826.7</v>
      </c>
      <c r="M129" s="31">
        <v>4.2998500000000002</v>
      </c>
      <c r="N129" s="1"/>
      <c r="O129" s="1"/>
    </row>
    <row r="130" spans="1:15" ht="12.75" customHeight="1">
      <c r="A130" s="51">
        <v>121</v>
      </c>
      <c r="B130" s="53" t="s">
        <v>163</v>
      </c>
      <c r="C130" s="31">
        <v>3652</v>
      </c>
      <c r="D130" s="36">
        <v>3649</v>
      </c>
      <c r="E130" s="36">
        <v>3603</v>
      </c>
      <c r="F130" s="36">
        <v>3554</v>
      </c>
      <c r="G130" s="36">
        <v>3508</v>
      </c>
      <c r="H130" s="36">
        <v>3698</v>
      </c>
      <c r="I130" s="36">
        <v>3744</v>
      </c>
      <c r="J130" s="36">
        <v>3793</v>
      </c>
      <c r="K130" s="31">
        <v>3695</v>
      </c>
      <c r="L130" s="31">
        <v>3600</v>
      </c>
      <c r="M130" s="31">
        <v>25.707080000000001</v>
      </c>
      <c r="N130" s="1"/>
      <c r="O130" s="1"/>
    </row>
    <row r="131" spans="1:15" ht="12.75" customHeight="1">
      <c r="A131" s="51">
        <v>122</v>
      </c>
      <c r="B131" s="53" t="s">
        <v>161</v>
      </c>
      <c r="C131" s="31">
        <v>441.15</v>
      </c>
      <c r="D131" s="36">
        <v>440.5</v>
      </c>
      <c r="E131" s="36">
        <v>435.4</v>
      </c>
      <c r="F131" s="36">
        <v>429.65</v>
      </c>
      <c r="G131" s="36">
        <v>424.54999999999995</v>
      </c>
      <c r="H131" s="36">
        <v>446.25</v>
      </c>
      <c r="I131" s="36">
        <v>451.35</v>
      </c>
      <c r="J131" s="36">
        <v>457.1</v>
      </c>
      <c r="K131" s="31">
        <v>445.6</v>
      </c>
      <c r="L131" s="31">
        <v>434.75</v>
      </c>
      <c r="M131" s="31">
        <v>10.363160000000001</v>
      </c>
      <c r="N131" s="1"/>
      <c r="O131" s="1"/>
    </row>
    <row r="132" spans="1:15" ht="12.75" customHeight="1">
      <c r="A132" s="51">
        <v>123</v>
      </c>
      <c r="B132" s="53" t="s">
        <v>279</v>
      </c>
      <c r="C132" s="31">
        <v>1036.05</v>
      </c>
      <c r="D132" s="36">
        <v>1038.0333333333335</v>
      </c>
      <c r="E132" s="36">
        <v>1022.0666666666671</v>
      </c>
      <c r="F132" s="36">
        <v>1008.0833333333335</v>
      </c>
      <c r="G132" s="36">
        <v>992.11666666666702</v>
      </c>
      <c r="H132" s="36">
        <v>1052.0166666666671</v>
      </c>
      <c r="I132" s="36">
        <v>1067.9833333333338</v>
      </c>
      <c r="J132" s="36">
        <v>1081.9666666666672</v>
      </c>
      <c r="K132" s="31">
        <v>1054</v>
      </c>
      <c r="L132" s="31">
        <v>1024.05</v>
      </c>
      <c r="M132" s="31">
        <v>31.68271</v>
      </c>
      <c r="N132" s="1"/>
      <c r="O132" s="1"/>
    </row>
    <row r="133" spans="1:15" ht="12.75" customHeight="1">
      <c r="A133" s="51">
        <v>124</v>
      </c>
      <c r="B133" s="53" t="s">
        <v>166</v>
      </c>
      <c r="C133" s="31">
        <v>1616.1</v>
      </c>
      <c r="D133" s="36">
        <v>1624.8999999999999</v>
      </c>
      <c r="E133" s="36">
        <v>1601.1999999999998</v>
      </c>
      <c r="F133" s="36">
        <v>1586.3</v>
      </c>
      <c r="G133" s="36">
        <v>1562.6</v>
      </c>
      <c r="H133" s="36">
        <v>1639.7999999999997</v>
      </c>
      <c r="I133" s="36">
        <v>1663.5</v>
      </c>
      <c r="J133" s="36">
        <v>1678.3999999999996</v>
      </c>
      <c r="K133" s="31">
        <v>1648.6</v>
      </c>
      <c r="L133" s="31">
        <v>1610</v>
      </c>
      <c r="M133" s="31">
        <v>18.582049999999999</v>
      </c>
      <c r="N133" s="1"/>
      <c r="O133" s="1"/>
    </row>
    <row r="134" spans="1:15" ht="12.75" customHeight="1">
      <c r="A134" s="51">
        <v>125</v>
      </c>
      <c r="B134" s="53" t="s">
        <v>179</v>
      </c>
      <c r="C134" s="31">
        <v>130953.75</v>
      </c>
      <c r="D134" s="36">
        <v>131301.58333333334</v>
      </c>
      <c r="E134" s="36">
        <v>129803.16666666669</v>
      </c>
      <c r="F134" s="36">
        <v>128652.58333333334</v>
      </c>
      <c r="G134" s="36">
        <v>127154.16666666669</v>
      </c>
      <c r="H134" s="36">
        <v>132452.16666666669</v>
      </c>
      <c r="I134" s="36">
        <v>133950.58333333337</v>
      </c>
      <c r="J134" s="36">
        <v>135101.16666666669</v>
      </c>
      <c r="K134" s="31">
        <v>132800</v>
      </c>
      <c r="L134" s="31">
        <v>130151</v>
      </c>
      <c r="M134" s="31">
        <v>0.16733000000000001</v>
      </c>
      <c r="N134" s="1"/>
      <c r="O134" s="1"/>
    </row>
    <row r="135" spans="1:15" ht="12.75" customHeight="1">
      <c r="A135" s="51">
        <v>126</v>
      </c>
      <c r="B135" s="53" t="s">
        <v>430</v>
      </c>
      <c r="C135" s="31">
        <v>1349.45</v>
      </c>
      <c r="D135" s="36">
        <v>1353.1833333333332</v>
      </c>
      <c r="E135" s="36">
        <v>1332.3666666666663</v>
      </c>
      <c r="F135" s="36">
        <v>1315.2833333333331</v>
      </c>
      <c r="G135" s="36">
        <v>1294.4666666666662</v>
      </c>
      <c r="H135" s="36">
        <v>1370.2666666666664</v>
      </c>
      <c r="I135" s="36">
        <v>1391.0833333333335</v>
      </c>
      <c r="J135" s="36">
        <v>1408.1666666666665</v>
      </c>
      <c r="K135" s="31">
        <v>1374</v>
      </c>
      <c r="L135" s="31">
        <v>1336.1</v>
      </c>
      <c r="M135" s="31">
        <v>8.2418399999999998</v>
      </c>
      <c r="N135" s="1"/>
      <c r="O135" s="1"/>
    </row>
    <row r="136" spans="1:15" ht="12.75" customHeight="1">
      <c r="A136" s="51">
        <v>127</v>
      </c>
      <c r="B136" s="53" t="s">
        <v>168</v>
      </c>
      <c r="C136" s="31">
        <v>269.25</v>
      </c>
      <c r="D136" s="36">
        <v>269.36666666666667</v>
      </c>
      <c r="E136" s="36">
        <v>266.98333333333335</v>
      </c>
      <c r="F136" s="36">
        <v>264.7166666666667</v>
      </c>
      <c r="G136" s="36">
        <v>262.33333333333337</v>
      </c>
      <c r="H136" s="36">
        <v>271.63333333333333</v>
      </c>
      <c r="I136" s="36">
        <v>274.01666666666665</v>
      </c>
      <c r="J136" s="36">
        <v>276.2833333333333</v>
      </c>
      <c r="K136" s="31">
        <v>271.75</v>
      </c>
      <c r="L136" s="31">
        <v>267.10000000000002</v>
      </c>
      <c r="M136" s="31">
        <v>23.328720000000001</v>
      </c>
      <c r="N136" s="1"/>
      <c r="O136" s="1"/>
    </row>
    <row r="137" spans="1:15" ht="12.75" customHeight="1">
      <c r="A137" s="51">
        <v>128</v>
      </c>
      <c r="B137" s="53" t="s">
        <v>167</v>
      </c>
      <c r="C137" s="31">
        <v>2549.1</v>
      </c>
      <c r="D137" s="36">
        <v>2559.9500000000003</v>
      </c>
      <c r="E137" s="36">
        <v>2530.1500000000005</v>
      </c>
      <c r="F137" s="36">
        <v>2511.2000000000003</v>
      </c>
      <c r="G137" s="36">
        <v>2481.4000000000005</v>
      </c>
      <c r="H137" s="36">
        <v>2578.9000000000005</v>
      </c>
      <c r="I137" s="36">
        <v>2608.7000000000007</v>
      </c>
      <c r="J137" s="36">
        <v>2627.6500000000005</v>
      </c>
      <c r="K137" s="31">
        <v>2589.75</v>
      </c>
      <c r="L137" s="31">
        <v>2541</v>
      </c>
      <c r="M137" s="31">
        <v>33.285589999999999</v>
      </c>
      <c r="N137" s="1"/>
      <c r="O137" s="1"/>
    </row>
    <row r="138" spans="1:15" ht="12.75" customHeight="1">
      <c r="A138" s="51">
        <v>129</v>
      </c>
      <c r="B138" s="53" t="s">
        <v>805</v>
      </c>
      <c r="C138" s="31">
        <v>2114.35</v>
      </c>
      <c r="D138" s="36">
        <v>2100.4</v>
      </c>
      <c r="E138" s="36">
        <v>2077.8000000000002</v>
      </c>
      <c r="F138" s="36">
        <v>2041.25</v>
      </c>
      <c r="G138" s="36">
        <v>2018.65</v>
      </c>
      <c r="H138" s="36">
        <v>2136.9500000000003</v>
      </c>
      <c r="I138" s="36">
        <v>2159.5499999999997</v>
      </c>
      <c r="J138" s="36">
        <v>2196.1000000000004</v>
      </c>
      <c r="K138" s="31">
        <v>2123</v>
      </c>
      <c r="L138" s="31">
        <v>2063.85</v>
      </c>
      <c r="M138" s="31">
        <v>9.5969300000000004</v>
      </c>
      <c r="N138" s="1"/>
      <c r="O138" s="1"/>
    </row>
    <row r="139" spans="1:15" ht="12.75" customHeight="1">
      <c r="A139" s="51">
        <v>130</v>
      </c>
      <c r="B139" s="53" t="s">
        <v>170</v>
      </c>
      <c r="C139" s="31">
        <v>602.54999999999995</v>
      </c>
      <c r="D139" s="36">
        <v>605.34999999999991</v>
      </c>
      <c r="E139" s="36">
        <v>597.79999999999984</v>
      </c>
      <c r="F139" s="36">
        <v>593.04999999999995</v>
      </c>
      <c r="G139" s="36">
        <v>585.49999999999989</v>
      </c>
      <c r="H139" s="36">
        <v>610.0999999999998</v>
      </c>
      <c r="I139" s="36">
        <v>617.65</v>
      </c>
      <c r="J139" s="36">
        <v>622.39999999999975</v>
      </c>
      <c r="K139" s="31">
        <v>612.9</v>
      </c>
      <c r="L139" s="31">
        <v>600.6</v>
      </c>
      <c r="M139" s="31">
        <v>17.481909999999999</v>
      </c>
      <c r="N139" s="1"/>
      <c r="O139" s="1"/>
    </row>
    <row r="140" spans="1:15" ht="12.75" customHeight="1">
      <c r="A140" s="51">
        <v>131</v>
      </c>
      <c r="B140" s="53" t="s">
        <v>171</v>
      </c>
      <c r="C140" s="31">
        <v>12906.1</v>
      </c>
      <c r="D140" s="36">
        <v>12913.866666666667</v>
      </c>
      <c r="E140" s="36">
        <v>12769.233333333334</v>
      </c>
      <c r="F140" s="36">
        <v>12632.366666666667</v>
      </c>
      <c r="G140" s="36">
        <v>12487.733333333334</v>
      </c>
      <c r="H140" s="36">
        <v>13050.733333333334</v>
      </c>
      <c r="I140" s="36">
        <v>13195.366666666669</v>
      </c>
      <c r="J140" s="36">
        <v>13332.233333333334</v>
      </c>
      <c r="K140" s="31">
        <v>13058.5</v>
      </c>
      <c r="L140" s="31">
        <v>12777</v>
      </c>
      <c r="M140" s="31">
        <v>4.6495300000000004</v>
      </c>
      <c r="N140" s="1"/>
      <c r="O140" s="1"/>
    </row>
    <row r="141" spans="1:15" ht="12.75" customHeight="1">
      <c r="A141" s="51">
        <v>132</v>
      </c>
      <c r="B141" s="53" t="s">
        <v>175</v>
      </c>
      <c r="C141" s="31">
        <v>957.75</v>
      </c>
      <c r="D141" s="36">
        <v>960.48333333333323</v>
      </c>
      <c r="E141" s="36">
        <v>948.51666666666642</v>
      </c>
      <c r="F141" s="36">
        <v>939.28333333333319</v>
      </c>
      <c r="G141" s="36">
        <v>927.31666666666638</v>
      </c>
      <c r="H141" s="36">
        <v>969.71666666666647</v>
      </c>
      <c r="I141" s="36">
        <v>981.68333333333339</v>
      </c>
      <c r="J141" s="36">
        <v>990.91666666666652</v>
      </c>
      <c r="K141" s="31">
        <v>972.45</v>
      </c>
      <c r="L141" s="31">
        <v>951.25</v>
      </c>
      <c r="M141" s="31">
        <v>4.5623100000000001</v>
      </c>
      <c r="N141" s="1"/>
      <c r="O141" s="1"/>
    </row>
    <row r="142" spans="1:15" ht="12.75" customHeight="1">
      <c r="A142" s="51">
        <v>133</v>
      </c>
      <c r="B142" s="53" t="s">
        <v>281</v>
      </c>
      <c r="C142" s="31">
        <v>804.2</v>
      </c>
      <c r="D142" s="36">
        <v>798.5333333333333</v>
      </c>
      <c r="E142" s="36">
        <v>787.06666666666661</v>
      </c>
      <c r="F142" s="36">
        <v>769.93333333333328</v>
      </c>
      <c r="G142" s="36">
        <v>758.46666666666658</v>
      </c>
      <c r="H142" s="36">
        <v>815.66666666666663</v>
      </c>
      <c r="I142" s="36">
        <v>827.13333333333333</v>
      </c>
      <c r="J142" s="36">
        <v>844.26666666666665</v>
      </c>
      <c r="K142" s="31">
        <v>810</v>
      </c>
      <c r="L142" s="31">
        <v>781.4</v>
      </c>
      <c r="M142" s="31">
        <v>16.139019999999999</v>
      </c>
      <c r="N142" s="1"/>
      <c r="O142" s="1"/>
    </row>
    <row r="143" spans="1:15" ht="12.75" customHeight="1">
      <c r="A143" s="51">
        <v>134</v>
      </c>
      <c r="B143" s="53" t="s">
        <v>435</v>
      </c>
      <c r="C143" s="31">
        <v>3134.65</v>
      </c>
      <c r="D143" s="36">
        <v>3206.2000000000003</v>
      </c>
      <c r="E143" s="36">
        <v>3029.5000000000005</v>
      </c>
      <c r="F143" s="36">
        <v>2924.3500000000004</v>
      </c>
      <c r="G143" s="36">
        <v>2747.6500000000005</v>
      </c>
      <c r="H143" s="36">
        <v>3311.3500000000004</v>
      </c>
      <c r="I143" s="36">
        <v>3488.05</v>
      </c>
      <c r="J143" s="36">
        <v>3593.2000000000003</v>
      </c>
      <c r="K143" s="31">
        <v>3382.9</v>
      </c>
      <c r="L143" s="31">
        <v>3101.05</v>
      </c>
      <c r="M143" s="31">
        <v>46.98762</v>
      </c>
      <c r="N143" s="1"/>
      <c r="O143" s="1"/>
    </row>
    <row r="144" spans="1:15" ht="12.75" customHeight="1">
      <c r="A144" s="51">
        <v>139</v>
      </c>
      <c r="B144" s="53" t="s">
        <v>282</v>
      </c>
      <c r="C144" s="31">
        <v>67.849999999999994</v>
      </c>
      <c r="D144" s="36">
        <v>68.05</v>
      </c>
      <c r="E144" s="36">
        <v>67.449999999999989</v>
      </c>
      <c r="F144" s="36">
        <v>67.05</v>
      </c>
      <c r="G144" s="36">
        <v>66.449999999999989</v>
      </c>
      <c r="H144" s="36">
        <v>68.449999999999989</v>
      </c>
      <c r="I144" s="36">
        <v>69.049999999999983</v>
      </c>
      <c r="J144" s="36">
        <v>69.449999999999989</v>
      </c>
      <c r="K144" s="31">
        <v>68.650000000000006</v>
      </c>
      <c r="L144" s="31">
        <v>67.650000000000006</v>
      </c>
      <c r="M144" s="31">
        <v>44.076819999999998</v>
      </c>
      <c r="N144" s="1"/>
      <c r="O144" s="1"/>
    </row>
    <row r="145" spans="1:15" ht="12.75" customHeight="1">
      <c r="A145" s="51">
        <v>140</v>
      </c>
      <c r="B145" s="53" t="s">
        <v>178</v>
      </c>
      <c r="C145" s="31">
        <v>2441.15</v>
      </c>
      <c r="D145" s="36">
        <v>2435.2999999999997</v>
      </c>
      <c r="E145" s="36">
        <v>2389.2499999999995</v>
      </c>
      <c r="F145" s="36">
        <v>2337.35</v>
      </c>
      <c r="G145" s="36">
        <v>2291.2999999999997</v>
      </c>
      <c r="H145" s="36">
        <v>2487.1999999999994</v>
      </c>
      <c r="I145" s="36">
        <v>2533.2499999999995</v>
      </c>
      <c r="J145" s="36">
        <v>2585.1499999999992</v>
      </c>
      <c r="K145" s="31">
        <v>2481.35</v>
      </c>
      <c r="L145" s="31">
        <v>2383.4</v>
      </c>
      <c r="M145" s="31">
        <v>9.3130400000000009</v>
      </c>
      <c r="N145" s="1"/>
      <c r="O145" s="1"/>
    </row>
    <row r="146" spans="1:15" ht="12.75" customHeight="1">
      <c r="A146" s="51">
        <v>141</v>
      </c>
      <c r="B146" s="53" t="s">
        <v>180</v>
      </c>
      <c r="C146" s="31">
        <v>1708.25</v>
      </c>
      <c r="D146" s="36">
        <v>1703.75</v>
      </c>
      <c r="E146" s="36">
        <v>1686.5</v>
      </c>
      <c r="F146" s="36">
        <v>1664.75</v>
      </c>
      <c r="G146" s="36">
        <v>1647.5</v>
      </c>
      <c r="H146" s="36">
        <v>1725.5</v>
      </c>
      <c r="I146" s="36">
        <v>1742.75</v>
      </c>
      <c r="J146" s="36">
        <v>1764.5</v>
      </c>
      <c r="K146" s="31">
        <v>1721</v>
      </c>
      <c r="L146" s="31">
        <v>1682</v>
      </c>
      <c r="M146" s="31">
        <v>10.13504</v>
      </c>
      <c r="N146" s="1"/>
      <c r="O146" s="1"/>
    </row>
    <row r="147" spans="1:15" ht="12.75" customHeight="1">
      <c r="A147" s="51">
        <v>142</v>
      </c>
      <c r="B147" s="53" t="s">
        <v>442</v>
      </c>
      <c r="C147" s="31">
        <v>102.3</v>
      </c>
      <c r="D147" s="36">
        <v>102.55</v>
      </c>
      <c r="E147" s="36">
        <v>100.39999999999999</v>
      </c>
      <c r="F147" s="36">
        <v>98.5</v>
      </c>
      <c r="G147" s="36">
        <v>96.35</v>
      </c>
      <c r="H147" s="36">
        <v>104.44999999999999</v>
      </c>
      <c r="I147" s="36">
        <v>106.6</v>
      </c>
      <c r="J147" s="36">
        <v>108.49999999999999</v>
      </c>
      <c r="K147" s="31">
        <v>104.7</v>
      </c>
      <c r="L147" s="31">
        <v>100.65</v>
      </c>
      <c r="M147" s="31">
        <v>964.93592000000001</v>
      </c>
      <c r="N147" s="1"/>
      <c r="O147" s="1"/>
    </row>
    <row r="148" spans="1:15" ht="12.75" customHeight="1">
      <c r="A148" s="51">
        <v>143</v>
      </c>
      <c r="B148" s="53" t="s">
        <v>185</v>
      </c>
      <c r="C148" s="31">
        <v>262.60000000000002</v>
      </c>
      <c r="D148" s="36">
        <v>264.81666666666666</v>
      </c>
      <c r="E148" s="36">
        <v>259.48333333333335</v>
      </c>
      <c r="F148" s="36">
        <v>256.36666666666667</v>
      </c>
      <c r="G148" s="36">
        <v>251.03333333333336</v>
      </c>
      <c r="H148" s="36">
        <v>267.93333333333334</v>
      </c>
      <c r="I148" s="36">
        <v>273.26666666666671</v>
      </c>
      <c r="J148" s="36">
        <v>276.38333333333333</v>
      </c>
      <c r="K148" s="31">
        <v>270.14999999999998</v>
      </c>
      <c r="L148" s="31">
        <v>261.7</v>
      </c>
      <c r="M148" s="31">
        <v>100.49267</v>
      </c>
      <c r="N148" s="1"/>
      <c r="O148" s="1"/>
    </row>
    <row r="149" spans="1:15" ht="12.75" customHeight="1">
      <c r="A149" s="51">
        <v>144</v>
      </c>
      <c r="B149" s="53" t="s">
        <v>187</v>
      </c>
      <c r="C149" s="31">
        <v>369.65</v>
      </c>
      <c r="D149" s="36">
        <v>372.7166666666667</v>
      </c>
      <c r="E149" s="36">
        <v>364.93333333333339</v>
      </c>
      <c r="F149" s="36">
        <v>360.2166666666667</v>
      </c>
      <c r="G149" s="36">
        <v>352.43333333333339</v>
      </c>
      <c r="H149" s="36">
        <v>377.43333333333339</v>
      </c>
      <c r="I149" s="36">
        <v>385.2166666666667</v>
      </c>
      <c r="J149" s="36">
        <v>389.93333333333339</v>
      </c>
      <c r="K149" s="31">
        <v>380.5</v>
      </c>
      <c r="L149" s="31">
        <v>368</v>
      </c>
      <c r="M149" s="31">
        <v>218.91929999999999</v>
      </c>
      <c r="N149" s="1"/>
      <c r="O149" s="1"/>
    </row>
    <row r="150" spans="1:15" ht="12.75" customHeight="1">
      <c r="A150" s="51">
        <v>145</v>
      </c>
      <c r="B150" s="53" t="s">
        <v>183</v>
      </c>
      <c r="C150" s="31">
        <v>3366.85</v>
      </c>
      <c r="D150" s="36">
        <v>3366.2833333333328</v>
      </c>
      <c r="E150" s="36">
        <v>3330.6166666666659</v>
      </c>
      <c r="F150" s="36">
        <v>3294.3833333333332</v>
      </c>
      <c r="G150" s="36">
        <v>3258.7166666666662</v>
      </c>
      <c r="H150" s="36">
        <v>3402.5166666666655</v>
      </c>
      <c r="I150" s="36">
        <v>3438.1833333333325</v>
      </c>
      <c r="J150" s="36">
        <v>3474.4166666666652</v>
      </c>
      <c r="K150" s="31">
        <v>3401.95</v>
      </c>
      <c r="L150" s="31">
        <v>3330.05</v>
      </c>
      <c r="M150" s="31">
        <v>1.18079</v>
      </c>
      <c r="N150" s="1"/>
      <c r="O150" s="1"/>
    </row>
    <row r="151" spans="1:15" ht="12.75" customHeight="1">
      <c r="A151" s="51">
        <v>146</v>
      </c>
      <c r="B151" s="53" t="s">
        <v>184</v>
      </c>
      <c r="C151" s="31">
        <v>2459.9</v>
      </c>
      <c r="D151" s="36">
        <v>2464.6333333333332</v>
      </c>
      <c r="E151" s="36">
        <v>2450.2666666666664</v>
      </c>
      <c r="F151" s="36">
        <v>2440.6333333333332</v>
      </c>
      <c r="G151" s="36">
        <v>2426.2666666666664</v>
      </c>
      <c r="H151" s="36">
        <v>2474.2666666666664</v>
      </c>
      <c r="I151" s="36">
        <v>2488.6333333333332</v>
      </c>
      <c r="J151" s="36">
        <v>2498.2666666666664</v>
      </c>
      <c r="K151" s="31">
        <v>2479</v>
      </c>
      <c r="L151" s="31">
        <v>2455</v>
      </c>
      <c r="M151" s="31">
        <v>5.3583100000000004</v>
      </c>
      <c r="N151" s="1"/>
      <c r="O151" s="1"/>
    </row>
    <row r="152" spans="1:15" ht="12.75" customHeight="1">
      <c r="A152" s="51">
        <v>147</v>
      </c>
      <c r="B152" s="53" t="s">
        <v>188</v>
      </c>
      <c r="C152" s="31">
        <v>1803.85</v>
      </c>
      <c r="D152" s="36">
        <v>1804.45</v>
      </c>
      <c r="E152" s="36">
        <v>1790.5</v>
      </c>
      <c r="F152" s="36">
        <v>1777.1499999999999</v>
      </c>
      <c r="G152" s="36">
        <v>1763.1999999999998</v>
      </c>
      <c r="H152" s="36">
        <v>1817.8000000000002</v>
      </c>
      <c r="I152" s="36">
        <v>1831.7500000000005</v>
      </c>
      <c r="J152" s="36">
        <v>1845.1000000000004</v>
      </c>
      <c r="K152" s="31">
        <v>1818.4</v>
      </c>
      <c r="L152" s="31">
        <v>1791.1</v>
      </c>
      <c r="M152" s="31">
        <v>4.6086600000000004</v>
      </c>
      <c r="N152" s="1"/>
      <c r="O152" s="1"/>
    </row>
    <row r="153" spans="1:15" ht="12.75" customHeight="1">
      <c r="A153" s="51">
        <v>148</v>
      </c>
      <c r="B153" s="53" t="s">
        <v>190</v>
      </c>
      <c r="C153" s="31">
        <v>277.64999999999998</v>
      </c>
      <c r="D153" s="36">
        <v>279.18333333333334</v>
      </c>
      <c r="E153" s="36">
        <v>274.16666666666669</v>
      </c>
      <c r="F153" s="36">
        <v>270.68333333333334</v>
      </c>
      <c r="G153" s="36">
        <v>265.66666666666669</v>
      </c>
      <c r="H153" s="36">
        <v>282.66666666666669</v>
      </c>
      <c r="I153" s="36">
        <v>287.68333333333334</v>
      </c>
      <c r="J153" s="36">
        <v>291.16666666666669</v>
      </c>
      <c r="K153" s="31">
        <v>284.2</v>
      </c>
      <c r="L153" s="31">
        <v>275.7</v>
      </c>
      <c r="M153" s="31">
        <v>137.19808</v>
      </c>
      <c r="N153" s="1"/>
      <c r="O153" s="1"/>
    </row>
    <row r="154" spans="1:15" ht="12.75" customHeight="1">
      <c r="A154" s="51">
        <v>149</v>
      </c>
      <c r="B154" s="53" t="s">
        <v>284</v>
      </c>
      <c r="C154" s="31">
        <v>668.3</v>
      </c>
      <c r="D154" s="36">
        <v>666.43333333333328</v>
      </c>
      <c r="E154" s="36">
        <v>657.86666666666656</v>
      </c>
      <c r="F154" s="36">
        <v>647.43333333333328</v>
      </c>
      <c r="G154" s="36">
        <v>638.86666666666656</v>
      </c>
      <c r="H154" s="36">
        <v>676.86666666666656</v>
      </c>
      <c r="I154" s="36">
        <v>685.43333333333339</v>
      </c>
      <c r="J154" s="36">
        <v>695.86666666666656</v>
      </c>
      <c r="K154" s="31">
        <v>675</v>
      </c>
      <c r="L154" s="31">
        <v>656</v>
      </c>
      <c r="M154" s="31">
        <v>30.89462</v>
      </c>
      <c r="N154" s="1"/>
      <c r="O154" s="1"/>
    </row>
    <row r="155" spans="1:15" ht="12.75" customHeight="1">
      <c r="A155" s="51">
        <v>150</v>
      </c>
      <c r="B155" s="53" t="s">
        <v>285</v>
      </c>
      <c r="C155" s="31">
        <v>356.7</v>
      </c>
      <c r="D155" s="36">
        <v>352.18333333333334</v>
      </c>
      <c r="E155" s="36">
        <v>346.41666666666669</v>
      </c>
      <c r="F155" s="36">
        <v>336.13333333333333</v>
      </c>
      <c r="G155" s="36">
        <v>330.36666666666667</v>
      </c>
      <c r="H155" s="36">
        <v>362.4666666666667</v>
      </c>
      <c r="I155" s="36">
        <v>368.23333333333335</v>
      </c>
      <c r="J155" s="36">
        <v>378.51666666666671</v>
      </c>
      <c r="K155" s="31">
        <v>357.95</v>
      </c>
      <c r="L155" s="31">
        <v>341.9</v>
      </c>
      <c r="M155" s="31">
        <v>46.853079999999999</v>
      </c>
      <c r="N155" s="1"/>
      <c r="O155" s="1"/>
    </row>
    <row r="156" spans="1:15" ht="12.75" customHeight="1">
      <c r="A156" s="51">
        <v>151</v>
      </c>
      <c r="B156" s="53" t="s">
        <v>286</v>
      </c>
      <c r="C156" s="31">
        <v>1252.2</v>
      </c>
      <c r="D156" s="36">
        <v>1259.0666666666668</v>
      </c>
      <c r="E156" s="36">
        <v>1231.0333333333338</v>
      </c>
      <c r="F156" s="36">
        <v>1209.866666666667</v>
      </c>
      <c r="G156" s="36">
        <v>1181.8333333333339</v>
      </c>
      <c r="H156" s="36">
        <v>1280.2333333333336</v>
      </c>
      <c r="I156" s="36">
        <v>1308.2666666666669</v>
      </c>
      <c r="J156" s="36">
        <v>1329.4333333333334</v>
      </c>
      <c r="K156" s="31">
        <v>1287.0999999999999</v>
      </c>
      <c r="L156" s="31">
        <v>1237.9000000000001</v>
      </c>
      <c r="M156" s="31">
        <v>20.699359999999999</v>
      </c>
      <c r="N156" s="1"/>
      <c r="O156" s="1"/>
    </row>
    <row r="157" spans="1:15" ht="12.75" customHeight="1">
      <c r="A157" s="51">
        <v>152</v>
      </c>
      <c r="B157" s="53" t="s">
        <v>197</v>
      </c>
      <c r="C157" s="31">
        <v>3615.4</v>
      </c>
      <c r="D157" s="36">
        <v>3642</v>
      </c>
      <c r="E157" s="36">
        <v>3565.55</v>
      </c>
      <c r="F157" s="36">
        <v>3515.7000000000003</v>
      </c>
      <c r="G157" s="36">
        <v>3439.2500000000005</v>
      </c>
      <c r="H157" s="36">
        <v>3691.85</v>
      </c>
      <c r="I157" s="36">
        <v>3768.2999999999997</v>
      </c>
      <c r="J157" s="36">
        <v>3818.1499999999996</v>
      </c>
      <c r="K157" s="31">
        <v>3718.45</v>
      </c>
      <c r="L157" s="31">
        <v>3592.15</v>
      </c>
      <c r="M157" s="31">
        <v>6.13741</v>
      </c>
      <c r="N157" s="1"/>
      <c r="O157" s="1"/>
    </row>
    <row r="158" spans="1:15" ht="12.75" customHeight="1">
      <c r="A158" s="51">
        <v>153</v>
      </c>
      <c r="B158" s="53" t="s">
        <v>191</v>
      </c>
      <c r="C158" s="31">
        <v>36607.9</v>
      </c>
      <c r="D158" s="36">
        <v>36295.683333333334</v>
      </c>
      <c r="E158" s="36">
        <v>35518.716666666667</v>
      </c>
      <c r="F158" s="36">
        <v>34429.533333333333</v>
      </c>
      <c r="G158" s="36">
        <v>33652.566666666666</v>
      </c>
      <c r="H158" s="36">
        <v>37384.866666666669</v>
      </c>
      <c r="I158" s="36">
        <v>38161.833333333343</v>
      </c>
      <c r="J158" s="36">
        <v>39251.01666666667</v>
      </c>
      <c r="K158" s="31">
        <v>37072.65</v>
      </c>
      <c r="L158" s="31">
        <v>35206.5</v>
      </c>
      <c r="M158" s="31">
        <v>0.76565000000000005</v>
      </c>
      <c r="N158" s="1"/>
      <c r="O158" s="1"/>
    </row>
    <row r="159" spans="1:15" ht="12.75" customHeight="1">
      <c r="A159" s="51">
        <v>154</v>
      </c>
      <c r="B159" s="53" t="s">
        <v>287</v>
      </c>
      <c r="C159" s="31">
        <v>1438.95</v>
      </c>
      <c r="D159" s="36">
        <v>1437.6499999999999</v>
      </c>
      <c r="E159" s="36">
        <v>1415.2999999999997</v>
      </c>
      <c r="F159" s="36">
        <v>1391.6499999999999</v>
      </c>
      <c r="G159" s="36">
        <v>1369.2999999999997</v>
      </c>
      <c r="H159" s="36">
        <v>1461.2999999999997</v>
      </c>
      <c r="I159" s="36">
        <v>1483.6499999999996</v>
      </c>
      <c r="J159" s="36">
        <v>1507.2999999999997</v>
      </c>
      <c r="K159" s="31">
        <v>1460</v>
      </c>
      <c r="L159" s="31">
        <v>1414</v>
      </c>
      <c r="M159" s="31">
        <v>3.5465900000000001</v>
      </c>
      <c r="N159" s="1"/>
      <c r="O159" s="1"/>
    </row>
    <row r="160" spans="1:15" ht="12.75" customHeight="1">
      <c r="A160" s="51">
        <v>155</v>
      </c>
      <c r="B160" s="53" t="s">
        <v>193</v>
      </c>
      <c r="C160" s="31">
        <v>3736.7</v>
      </c>
      <c r="D160" s="36">
        <v>3693.7000000000003</v>
      </c>
      <c r="E160" s="36">
        <v>3603.0000000000005</v>
      </c>
      <c r="F160" s="36">
        <v>3469.3</v>
      </c>
      <c r="G160" s="36">
        <v>3378.6000000000004</v>
      </c>
      <c r="H160" s="36">
        <v>3827.4000000000005</v>
      </c>
      <c r="I160" s="36">
        <v>3918.1000000000004</v>
      </c>
      <c r="J160" s="36">
        <v>4051.8000000000006</v>
      </c>
      <c r="K160" s="31">
        <v>3784.4</v>
      </c>
      <c r="L160" s="31">
        <v>3560</v>
      </c>
      <c r="M160" s="31">
        <v>15.56306</v>
      </c>
      <c r="N160" s="1"/>
      <c r="O160" s="1"/>
    </row>
    <row r="161" spans="1:15" ht="12.75" customHeight="1">
      <c r="A161" s="51">
        <v>156</v>
      </c>
      <c r="B161" s="53" t="s">
        <v>194</v>
      </c>
      <c r="C161" s="31">
        <v>301.75</v>
      </c>
      <c r="D161" s="36">
        <v>302.2166666666667</v>
      </c>
      <c r="E161" s="36">
        <v>298.33333333333337</v>
      </c>
      <c r="F161" s="36">
        <v>294.91666666666669</v>
      </c>
      <c r="G161" s="36">
        <v>291.03333333333336</v>
      </c>
      <c r="H161" s="36">
        <v>305.63333333333338</v>
      </c>
      <c r="I161" s="36">
        <v>309.51666666666671</v>
      </c>
      <c r="J161" s="36">
        <v>312.93333333333339</v>
      </c>
      <c r="K161" s="31">
        <v>306.10000000000002</v>
      </c>
      <c r="L161" s="31">
        <v>298.8</v>
      </c>
      <c r="M161" s="31">
        <v>92.654110000000003</v>
      </c>
      <c r="N161" s="1"/>
      <c r="O161" s="1"/>
    </row>
    <row r="162" spans="1:15" ht="12.75" customHeight="1">
      <c r="A162" s="51">
        <v>157</v>
      </c>
      <c r="B162" s="53" t="s">
        <v>196</v>
      </c>
      <c r="C162" s="31">
        <v>3019.9</v>
      </c>
      <c r="D162" s="36">
        <v>3007.3166666666671</v>
      </c>
      <c r="E162" s="36">
        <v>2984.6333333333341</v>
      </c>
      <c r="F162" s="36">
        <v>2949.3666666666672</v>
      </c>
      <c r="G162" s="36">
        <v>2926.6833333333343</v>
      </c>
      <c r="H162" s="36">
        <v>3042.5833333333339</v>
      </c>
      <c r="I162" s="36">
        <v>3065.2666666666673</v>
      </c>
      <c r="J162" s="36">
        <v>3100.5333333333338</v>
      </c>
      <c r="K162" s="31">
        <v>3030</v>
      </c>
      <c r="L162" s="31">
        <v>2972.05</v>
      </c>
      <c r="M162" s="31">
        <v>3.23516</v>
      </c>
      <c r="N162" s="1"/>
      <c r="O162" s="1"/>
    </row>
    <row r="163" spans="1:15" ht="12.75" customHeight="1">
      <c r="A163" s="51">
        <v>158</v>
      </c>
      <c r="B163" s="53" t="s">
        <v>192</v>
      </c>
      <c r="C163" s="31">
        <v>829.4</v>
      </c>
      <c r="D163" s="36">
        <v>827.61666666666679</v>
      </c>
      <c r="E163" s="36">
        <v>821.23333333333358</v>
      </c>
      <c r="F163" s="36">
        <v>813.06666666666683</v>
      </c>
      <c r="G163" s="36">
        <v>806.68333333333362</v>
      </c>
      <c r="H163" s="36">
        <v>835.78333333333353</v>
      </c>
      <c r="I163" s="36">
        <v>842.16666666666674</v>
      </c>
      <c r="J163" s="36">
        <v>850.33333333333348</v>
      </c>
      <c r="K163" s="31">
        <v>834</v>
      </c>
      <c r="L163" s="31">
        <v>819.45</v>
      </c>
      <c r="M163" s="31">
        <v>11.449859999999999</v>
      </c>
      <c r="N163" s="1"/>
      <c r="O163" s="1"/>
    </row>
    <row r="164" spans="1:15" ht="12.75" customHeight="1">
      <c r="A164" s="51">
        <v>159</v>
      </c>
      <c r="B164" s="53" t="s">
        <v>199</v>
      </c>
      <c r="C164" s="31">
        <v>6839.45</v>
      </c>
      <c r="D164" s="36">
        <v>6813.6500000000005</v>
      </c>
      <c r="E164" s="36">
        <v>6727.3000000000011</v>
      </c>
      <c r="F164" s="36">
        <v>6615.1500000000005</v>
      </c>
      <c r="G164" s="36">
        <v>6528.8000000000011</v>
      </c>
      <c r="H164" s="36">
        <v>6925.8000000000011</v>
      </c>
      <c r="I164" s="36">
        <v>7012.1500000000015</v>
      </c>
      <c r="J164" s="36">
        <v>7124.3000000000011</v>
      </c>
      <c r="K164" s="31">
        <v>6900</v>
      </c>
      <c r="L164" s="31">
        <v>6701.5</v>
      </c>
      <c r="M164" s="31">
        <v>7.5602799999999997</v>
      </c>
      <c r="N164" s="1"/>
      <c r="O164" s="1"/>
    </row>
    <row r="165" spans="1:15" ht="12.75" customHeight="1">
      <c r="A165" s="51">
        <v>160</v>
      </c>
      <c r="B165" s="53" t="s">
        <v>288</v>
      </c>
      <c r="C165" s="31">
        <v>449.05</v>
      </c>
      <c r="D165" s="36">
        <v>452.66666666666669</v>
      </c>
      <c r="E165" s="36">
        <v>444.48333333333335</v>
      </c>
      <c r="F165" s="36">
        <v>439.91666666666669</v>
      </c>
      <c r="G165" s="36">
        <v>431.73333333333335</v>
      </c>
      <c r="H165" s="36">
        <v>457.23333333333335</v>
      </c>
      <c r="I165" s="36">
        <v>465.41666666666663</v>
      </c>
      <c r="J165" s="36">
        <v>469.98333333333335</v>
      </c>
      <c r="K165" s="31">
        <v>460.85</v>
      </c>
      <c r="L165" s="31">
        <v>448.1</v>
      </c>
      <c r="M165" s="31">
        <v>7.3310000000000004</v>
      </c>
      <c r="N165" s="1"/>
      <c r="O165" s="1"/>
    </row>
    <row r="166" spans="1:15" ht="12.75" customHeight="1">
      <c r="A166" s="51">
        <v>161</v>
      </c>
      <c r="B166" s="53" t="s">
        <v>195</v>
      </c>
      <c r="C166" s="31">
        <v>513.20000000000005</v>
      </c>
      <c r="D166" s="36">
        <v>510.16666666666669</v>
      </c>
      <c r="E166" s="36">
        <v>499.03333333333342</v>
      </c>
      <c r="F166" s="36">
        <v>484.86666666666673</v>
      </c>
      <c r="G166" s="36">
        <v>473.73333333333346</v>
      </c>
      <c r="H166" s="36">
        <v>524.33333333333337</v>
      </c>
      <c r="I166" s="36">
        <v>535.4666666666667</v>
      </c>
      <c r="J166" s="36">
        <v>549.63333333333333</v>
      </c>
      <c r="K166" s="31">
        <v>521.29999999999995</v>
      </c>
      <c r="L166" s="31">
        <v>496</v>
      </c>
      <c r="M166" s="31">
        <v>332.90102999999999</v>
      </c>
      <c r="N166" s="1"/>
      <c r="O166" s="1"/>
    </row>
    <row r="167" spans="1:15" ht="12.75" customHeight="1">
      <c r="A167" s="51">
        <v>162</v>
      </c>
      <c r="B167" s="53" t="s">
        <v>200</v>
      </c>
      <c r="C167" s="31">
        <v>317.95</v>
      </c>
      <c r="D167" s="36">
        <v>317.98333333333335</v>
      </c>
      <c r="E167" s="36">
        <v>314.4666666666667</v>
      </c>
      <c r="F167" s="36">
        <v>310.98333333333335</v>
      </c>
      <c r="G167" s="36">
        <v>307.4666666666667</v>
      </c>
      <c r="H167" s="36">
        <v>321.4666666666667</v>
      </c>
      <c r="I167" s="36">
        <v>324.98333333333335</v>
      </c>
      <c r="J167" s="36">
        <v>328.4666666666667</v>
      </c>
      <c r="K167" s="31">
        <v>321.5</v>
      </c>
      <c r="L167" s="31">
        <v>314.5</v>
      </c>
      <c r="M167" s="31">
        <v>128.57918000000001</v>
      </c>
      <c r="N167" s="1"/>
      <c r="O167" s="1"/>
    </row>
    <row r="168" spans="1:15" ht="12.75" customHeight="1">
      <c r="A168" s="51">
        <v>163</v>
      </c>
      <c r="B168" s="53" t="s">
        <v>289</v>
      </c>
      <c r="C168" s="31">
        <v>1611.5</v>
      </c>
      <c r="D168" s="36">
        <v>1621.3166666666666</v>
      </c>
      <c r="E168" s="36">
        <v>1593.2333333333331</v>
      </c>
      <c r="F168" s="36">
        <v>1574.9666666666665</v>
      </c>
      <c r="G168" s="36">
        <v>1546.883333333333</v>
      </c>
      <c r="H168" s="36">
        <v>1639.5833333333333</v>
      </c>
      <c r="I168" s="36">
        <v>1667.6666666666667</v>
      </c>
      <c r="J168" s="36">
        <v>1685.9333333333334</v>
      </c>
      <c r="K168" s="31">
        <v>1649.4</v>
      </c>
      <c r="L168" s="31">
        <v>1603.05</v>
      </c>
      <c r="M168" s="31">
        <v>7.3257000000000003</v>
      </c>
      <c r="N168" s="1"/>
      <c r="O168" s="1"/>
    </row>
    <row r="169" spans="1:15" ht="12.75" customHeight="1">
      <c r="A169" s="51">
        <v>164</v>
      </c>
      <c r="B169" s="53" t="s">
        <v>290</v>
      </c>
      <c r="C169" s="31">
        <v>15787.35</v>
      </c>
      <c r="D169" s="36">
        <v>15809.116666666667</v>
      </c>
      <c r="E169" s="36">
        <v>15628.233333333334</v>
      </c>
      <c r="F169" s="36">
        <v>15469.116666666667</v>
      </c>
      <c r="G169" s="36">
        <v>15288.233333333334</v>
      </c>
      <c r="H169" s="36">
        <v>15968.233333333334</v>
      </c>
      <c r="I169" s="36">
        <v>16149.116666666669</v>
      </c>
      <c r="J169" s="36">
        <v>16308.233333333334</v>
      </c>
      <c r="K169" s="31">
        <v>15990</v>
      </c>
      <c r="L169" s="31">
        <v>15650</v>
      </c>
      <c r="M169" s="31">
        <v>0.15976000000000001</v>
      </c>
      <c r="N169" s="1"/>
      <c r="O169" s="1"/>
    </row>
    <row r="170" spans="1:15" ht="12.75" customHeight="1">
      <c r="A170" s="51">
        <v>165</v>
      </c>
      <c r="B170" s="53" t="s">
        <v>198</v>
      </c>
      <c r="C170" s="31">
        <v>129.55000000000001</v>
      </c>
      <c r="D170" s="36">
        <v>128.81666666666669</v>
      </c>
      <c r="E170" s="36">
        <v>126.63333333333338</v>
      </c>
      <c r="F170" s="36">
        <v>123.7166666666667</v>
      </c>
      <c r="G170" s="36">
        <v>121.53333333333339</v>
      </c>
      <c r="H170" s="36">
        <v>131.73333333333338</v>
      </c>
      <c r="I170" s="36">
        <v>133.91666666666671</v>
      </c>
      <c r="J170" s="36">
        <v>136.83333333333337</v>
      </c>
      <c r="K170" s="31">
        <v>131</v>
      </c>
      <c r="L170" s="31">
        <v>125.9</v>
      </c>
      <c r="M170" s="31">
        <v>578.20056999999997</v>
      </c>
      <c r="N170" s="1"/>
      <c r="O170" s="1"/>
    </row>
    <row r="171" spans="1:15" ht="12.75" customHeight="1">
      <c r="A171" s="51">
        <v>166</v>
      </c>
      <c r="B171" t="s">
        <v>205</v>
      </c>
      <c r="C171" s="31">
        <v>579</v>
      </c>
      <c r="D171" s="36">
        <v>575.33333333333337</v>
      </c>
      <c r="E171" s="36">
        <v>559.26666666666677</v>
      </c>
      <c r="F171" s="36">
        <v>539.53333333333342</v>
      </c>
      <c r="G171" s="36">
        <v>523.46666666666681</v>
      </c>
      <c r="H171" s="36">
        <v>595.06666666666672</v>
      </c>
      <c r="I171" s="36">
        <v>611.13333333333333</v>
      </c>
      <c r="J171" s="36">
        <v>630.86666666666667</v>
      </c>
      <c r="K171" s="31">
        <v>591.4</v>
      </c>
      <c r="L171" s="31">
        <v>555.6</v>
      </c>
      <c r="M171" s="31">
        <v>282.17126999999999</v>
      </c>
      <c r="N171" s="1"/>
      <c r="O171" s="1"/>
    </row>
    <row r="172" spans="1:15" ht="12.75" customHeight="1">
      <c r="A172" s="51">
        <v>167</v>
      </c>
      <c r="B172" s="53" t="s">
        <v>462</v>
      </c>
      <c r="C172" s="31">
        <v>377</v>
      </c>
      <c r="D172" s="36">
        <v>383.7</v>
      </c>
      <c r="E172" s="36">
        <v>367.5</v>
      </c>
      <c r="F172" s="36">
        <v>358</v>
      </c>
      <c r="G172" s="36">
        <v>341.8</v>
      </c>
      <c r="H172" s="36">
        <v>393.2</v>
      </c>
      <c r="I172" s="36">
        <v>409.39999999999992</v>
      </c>
      <c r="J172" s="36">
        <v>418.9</v>
      </c>
      <c r="K172" s="31">
        <v>399.9</v>
      </c>
      <c r="L172" s="31">
        <v>374.2</v>
      </c>
      <c r="M172" s="31">
        <v>786.10946000000001</v>
      </c>
      <c r="N172" s="1"/>
      <c r="O172" s="1"/>
    </row>
    <row r="173" spans="1:15" ht="12.75" customHeight="1">
      <c r="A173" s="51">
        <v>168</v>
      </c>
      <c r="B173" s="53" t="s">
        <v>206</v>
      </c>
      <c r="C173" s="31">
        <v>2932.5</v>
      </c>
      <c r="D173" s="36">
        <v>2941.7999999999997</v>
      </c>
      <c r="E173" s="36">
        <v>2913.7999999999993</v>
      </c>
      <c r="F173" s="36">
        <v>2895.0999999999995</v>
      </c>
      <c r="G173" s="36">
        <v>2867.099999999999</v>
      </c>
      <c r="H173" s="36">
        <v>2960.4999999999995</v>
      </c>
      <c r="I173" s="36">
        <v>2988.5000000000005</v>
      </c>
      <c r="J173" s="36">
        <v>3007.2</v>
      </c>
      <c r="K173" s="31">
        <v>2969.8</v>
      </c>
      <c r="L173" s="31">
        <v>2923.1</v>
      </c>
      <c r="M173" s="31">
        <v>33.145049999999998</v>
      </c>
      <c r="N173" s="1"/>
      <c r="O173" s="1"/>
    </row>
    <row r="174" spans="1:15" ht="12.75" customHeight="1">
      <c r="A174" s="51">
        <v>169</v>
      </c>
      <c r="B174" s="53" t="s">
        <v>208</v>
      </c>
      <c r="C174" s="31">
        <v>702.8</v>
      </c>
      <c r="D174" s="36">
        <v>705.26666666666654</v>
      </c>
      <c r="E174" s="36">
        <v>699.1333333333331</v>
      </c>
      <c r="F174" s="36">
        <v>695.46666666666658</v>
      </c>
      <c r="G174" s="36">
        <v>689.33333333333314</v>
      </c>
      <c r="H174" s="36">
        <v>708.93333333333305</v>
      </c>
      <c r="I174" s="36">
        <v>715.06666666666649</v>
      </c>
      <c r="J174" s="36">
        <v>718.73333333333301</v>
      </c>
      <c r="K174" s="31">
        <v>711.4</v>
      </c>
      <c r="L174" s="31">
        <v>701.6</v>
      </c>
      <c r="M174" s="31">
        <v>10.70659</v>
      </c>
      <c r="N174" s="1"/>
      <c r="O174" s="1"/>
    </row>
    <row r="175" spans="1:15" ht="12.75" customHeight="1">
      <c r="A175" s="51">
        <v>170</v>
      </c>
      <c r="B175" s="53" t="s">
        <v>209</v>
      </c>
      <c r="C175" s="31">
        <v>1410.2</v>
      </c>
      <c r="D175" s="36">
        <v>1420.1166666666668</v>
      </c>
      <c r="E175" s="36">
        <v>1392.2333333333336</v>
      </c>
      <c r="F175" s="36">
        <v>1374.2666666666669</v>
      </c>
      <c r="G175" s="36">
        <v>1346.3833333333337</v>
      </c>
      <c r="H175" s="36">
        <v>1438.0833333333335</v>
      </c>
      <c r="I175" s="36">
        <v>1465.9666666666667</v>
      </c>
      <c r="J175" s="36">
        <v>1483.9333333333334</v>
      </c>
      <c r="K175" s="31">
        <v>1448</v>
      </c>
      <c r="L175" s="31">
        <v>1402.15</v>
      </c>
      <c r="M175" s="31">
        <v>16.757490000000001</v>
      </c>
      <c r="N175" s="1"/>
      <c r="O175" s="1"/>
    </row>
    <row r="176" spans="1:15" ht="12.75" customHeight="1">
      <c r="A176" s="51">
        <v>171</v>
      </c>
      <c r="B176" s="53" t="s">
        <v>213</v>
      </c>
      <c r="C176" s="31">
        <v>2309.9</v>
      </c>
      <c r="D176" s="36">
        <v>2305.7166666666667</v>
      </c>
      <c r="E176" s="36">
        <v>2293.3333333333335</v>
      </c>
      <c r="F176" s="36">
        <v>2276.7666666666669</v>
      </c>
      <c r="G176" s="36">
        <v>2264.3833333333337</v>
      </c>
      <c r="H176" s="36">
        <v>2322.2833333333333</v>
      </c>
      <c r="I176" s="36">
        <v>2334.6666666666665</v>
      </c>
      <c r="J176" s="36">
        <v>2351.2333333333331</v>
      </c>
      <c r="K176" s="31">
        <v>2318.1</v>
      </c>
      <c r="L176" s="31">
        <v>2289.15</v>
      </c>
      <c r="M176" s="31">
        <v>3.1454200000000001</v>
      </c>
      <c r="N176" s="1"/>
      <c r="O176" s="1"/>
    </row>
    <row r="177" spans="1:15" ht="12.75" customHeight="1">
      <c r="A177" s="51">
        <v>172</v>
      </c>
      <c r="B177" s="53" t="s">
        <v>177</v>
      </c>
      <c r="C177" s="31">
        <v>143.69999999999999</v>
      </c>
      <c r="D177" s="36">
        <v>143.1</v>
      </c>
      <c r="E177" s="36">
        <v>140.5</v>
      </c>
      <c r="F177" s="36">
        <v>137.30000000000001</v>
      </c>
      <c r="G177" s="36">
        <v>134.70000000000002</v>
      </c>
      <c r="H177" s="36">
        <v>146.29999999999998</v>
      </c>
      <c r="I177" s="36">
        <v>148.89999999999995</v>
      </c>
      <c r="J177" s="36">
        <v>152.09999999999997</v>
      </c>
      <c r="K177" s="31">
        <v>145.69999999999999</v>
      </c>
      <c r="L177" s="31">
        <v>139.9</v>
      </c>
      <c r="M177" s="31">
        <v>283.07033999999999</v>
      </c>
      <c r="N177" s="1"/>
      <c r="O177" s="1"/>
    </row>
    <row r="178" spans="1:15" ht="12.75" customHeight="1">
      <c r="A178" s="51">
        <v>173</v>
      </c>
      <c r="B178" s="53" t="s">
        <v>211</v>
      </c>
      <c r="C178" s="31">
        <v>25415.200000000001</v>
      </c>
      <c r="D178" s="36">
        <v>25390.099999999995</v>
      </c>
      <c r="E178" s="36">
        <v>25280.19999999999</v>
      </c>
      <c r="F178" s="36">
        <v>25145.199999999993</v>
      </c>
      <c r="G178" s="36">
        <v>25035.299999999988</v>
      </c>
      <c r="H178" s="36">
        <v>25525.099999999991</v>
      </c>
      <c r="I178" s="36">
        <v>25634.999999999993</v>
      </c>
      <c r="J178" s="36">
        <v>25769.999999999993</v>
      </c>
      <c r="K178" s="31">
        <v>25500</v>
      </c>
      <c r="L178" s="31">
        <v>25255.1</v>
      </c>
      <c r="M178" s="31">
        <v>0.43246000000000001</v>
      </c>
      <c r="N178" s="1"/>
      <c r="O178" s="1"/>
    </row>
    <row r="179" spans="1:15" ht="12.75" customHeight="1">
      <c r="A179" s="51">
        <v>174</v>
      </c>
      <c r="B179" s="53" t="s">
        <v>214</v>
      </c>
      <c r="C179" s="31">
        <v>2380</v>
      </c>
      <c r="D179" s="36">
        <v>2393.1666666666665</v>
      </c>
      <c r="E179" s="36">
        <v>2362.833333333333</v>
      </c>
      <c r="F179" s="36">
        <v>2345.6666666666665</v>
      </c>
      <c r="G179" s="36">
        <v>2315.333333333333</v>
      </c>
      <c r="H179" s="36">
        <v>2410.333333333333</v>
      </c>
      <c r="I179" s="36">
        <v>2440.6666666666661</v>
      </c>
      <c r="J179" s="36">
        <v>2457.833333333333</v>
      </c>
      <c r="K179" s="31">
        <v>2423.5</v>
      </c>
      <c r="L179" s="31">
        <v>2376</v>
      </c>
      <c r="M179" s="31">
        <v>6.7964200000000003</v>
      </c>
      <c r="N179" s="1"/>
      <c r="O179" s="1"/>
    </row>
    <row r="180" spans="1:15" ht="12.75" customHeight="1">
      <c r="A180" s="51">
        <v>175</v>
      </c>
      <c r="B180" s="53" t="s">
        <v>212</v>
      </c>
      <c r="C180" s="31">
        <v>7215.15</v>
      </c>
      <c r="D180" s="36">
        <v>7235.333333333333</v>
      </c>
      <c r="E180" s="36">
        <v>7148.7166666666662</v>
      </c>
      <c r="F180" s="36">
        <v>7082.2833333333328</v>
      </c>
      <c r="G180" s="36">
        <v>6995.6666666666661</v>
      </c>
      <c r="H180" s="36">
        <v>7301.7666666666664</v>
      </c>
      <c r="I180" s="36">
        <v>7388.3833333333332</v>
      </c>
      <c r="J180" s="36">
        <v>7454.8166666666666</v>
      </c>
      <c r="K180" s="31">
        <v>7321.95</v>
      </c>
      <c r="L180" s="31">
        <v>7168.9</v>
      </c>
      <c r="M180" s="31">
        <v>3.9775900000000002</v>
      </c>
      <c r="N180" s="1"/>
      <c r="O180" s="1"/>
    </row>
    <row r="181" spans="1:15" ht="12.75" customHeight="1">
      <c r="A181" s="51">
        <v>176</v>
      </c>
      <c r="B181" s="53" t="s">
        <v>291</v>
      </c>
      <c r="C181" s="31">
        <v>636.29999999999995</v>
      </c>
      <c r="D181" s="36">
        <v>634.98333333333335</v>
      </c>
      <c r="E181" s="36">
        <v>629.36666666666667</v>
      </c>
      <c r="F181" s="36">
        <v>622.43333333333328</v>
      </c>
      <c r="G181" s="36">
        <v>616.81666666666661</v>
      </c>
      <c r="H181" s="36">
        <v>641.91666666666674</v>
      </c>
      <c r="I181" s="36">
        <v>647.53333333333353</v>
      </c>
      <c r="J181" s="36">
        <v>654.46666666666681</v>
      </c>
      <c r="K181" s="31">
        <v>640.6</v>
      </c>
      <c r="L181" s="31">
        <v>628.04999999999995</v>
      </c>
      <c r="M181" s="31">
        <v>9.5619700000000005</v>
      </c>
      <c r="N181" s="1"/>
      <c r="O181" s="1"/>
    </row>
    <row r="182" spans="1:15" ht="12.75" customHeight="1">
      <c r="A182" s="51">
        <v>177</v>
      </c>
      <c r="B182" s="53" t="s">
        <v>210</v>
      </c>
      <c r="C182" s="31">
        <v>833.7</v>
      </c>
      <c r="D182" s="36">
        <v>832.0333333333333</v>
      </c>
      <c r="E182" s="36">
        <v>824.66666666666663</v>
      </c>
      <c r="F182" s="36">
        <v>815.63333333333333</v>
      </c>
      <c r="G182" s="36">
        <v>808.26666666666665</v>
      </c>
      <c r="H182" s="36">
        <v>841.06666666666661</v>
      </c>
      <c r="I182" s="36">
        <v>848.43333333333339</v>
      </c>
      <c r="J182" s="36">
        <v>857.46666666666658</v>
      </c>
      <c r="K182" s="31">
        <v>839.4</v>
      </c>
      <c r="L182" s="31">
        <v>823</v>
      </c>
      <c r="M182" s="31">
        <v>122.95193</v>
      </c>
      <c r="N182" s="1"/>
      <c r="O182" s="1"/>
    </row>
    <row r="183" spans="1:15" ht="12.75" customHeight="1">
      <c r="A183" s="51">
        <v>178</v>
      </c>
      <c r="B183" s="53" t="s">
        <v>207</v>
      </c>
      <c r="C183" s="31">
        <v>166.65</v>
      </c>
      <c r="D183" s="36">
        <v>167.98333333333335</v>
      </c>
      <c r="E183" s="36">
        <v>164.66666666666669</v>
      </c>
      <c r="F183" s="36">
        <v>162.68333333333334</v>
      </c>
      <c r="G183" s="36">
        <v>159.36666666666667</v>
      </c>
      <c r="H183" s="36">
        <v>169.9666666666667</v>
      </c>
      <c r="I183" s="36">
        <v>173.28333333333336</v>
      </c>
      <c r="J183" s="36">
        <v>175.26666666666671</v>
      </c>
      <c r="K183" s="31">
        <v>171.3</v>
      </c>
      <c r="L183" s="31">
        <v>166</v>
      </c>
      <c r="M183" s="31">
        <v>229.3366</v>
      </c>
      <c r="N183" s="1"/>
      <c r="O183" s="1"/>
    </row>
    <row r="184" spans="1:15" ht="12.75" customHeight="1">
      <c r="A184" s="51">
        <v>179</v>
      </c>
      <c r="B184" s="53" t="s">
        <v>215</v>
      </c>
      <c r="C184" s="31">
        <v>1466.05</v>
      </c>
      <c r="D184" s="36">
        <v>1475.8666666666668</v>
      </c>
      <c r="E184" s="36">
        <v>1450.7333333333336</v>
      </c>
      <c r="F184" s="36">
        <v>1435.4166666666667</v>
      </c>
      <c r="G184" s="36">
        <v>1410.2833333333335</v>
      </c>
      <c r="H184" s="36">
        <v>1491.1833333333336</v>
      </c>
      <c r="I184" s="36">
        <v>1516.3166666666668</v>
      </c>
      <c r="J184" s="36">
        <v>1531.6333333333337</v>
      </c>
      <c r="K184" s="31">
        <v>1501</v>
      </c>
      <c r="L184" s="31">
        <v>1460.55</v>
      </c>
      <c r="M184" s="31">
        <v>34.748060000000002</v>
      </c>
      <c r="N184" s="1"/>
      <c r="O184" s="1"/>
    </row>
    <row r="185" spans="1:15" ht="12.75" customHeight="1">
      <c r="A185" s="51">
        <v>180</v>
      </c>
      <c r="B185" s="53" t="s">
        <v>216</v>
      </c>
      <c r="C185" s="31">
        <v>636.65</v>
      </c>
      <c r="D185" s="36">
        <v>647.15</v>
      </c>
      <c r="E185" s="36">
        <v>623.5</v>
      </c>
      <c r="F185" s="36">
        <v>610.35</v>
      </c>
      <c r="G185" s="36">
        <v>586.70000000000005</v>
      </c>
      <c r="H185" s="36">
        <v>660.3</v>
      </c>
      <c r="I185" s="36">
        <v>683.94999999999982</v>
      </c>
      <c r="J185" s="36">
        <v>697.09999999999991</v>
      </c>
      <c r="K185" s="31">
        <v>670.8</v>
      </c>
      <c r="L185" s="31">
        <v>634</v>
      </c>
      <c r="M185" s="31">
        <v>13.191750000000001</v>
      </c>
      <c r="N185" s="1"/>
      <c r="O185" s="1"/>
    </row>
    <row r="186" spans="1:15" ht="12.75" customHeight="1">
      <c r="A186" s="51">
        <v>181</v>
      </c>
      <c r="B186" s="53" t="s">
        <v>217</v>
      </c>
      <c r="C186" s="31">
        <v>668.6</v>
      </c>
      <c r="D186" s="36">
        <v>671.2833333333333</v>
      </c>
      <c r="E186" s="36">
        <v>663.31666666666661</v>
      </c>
      <c r="F186" s="36">
        <v>658.0333333333333</v>
      </c>
      <c r="G186" s="36">
        <v>650.06666666666661</v>
      </c>
      <c r="H186" s="36">
        <v>676.56666666666661</v>
      </c>
      <c r="I186" s="36">
        <v>684.5333333333333</v>
      </c>
      <c r="J186" s="36">
        <v>689.81666666666661</v>
      </c>
      <c r="K186" s="31">
        <v>679.25</v>
      </c>
      <c r="L186" s="31">
        <v>666</v>
      </c>
      <c r="M186" s="31">
        <v>6.64968</v>
      </c>
      <c r="N186" s="1"/>
      <c r="O186" s="1"/>
    </row>
    <row r="187" spans="1:15" ht="12.75" customHeight="1">
      <c r="A187" s="51">
        <v>182</v>
      </c>
      <c r="B187" s="53" t="s">
        <v>229</v>
      </c>
      <c r="C187" s="31">
        <v>2249.5500000000002</v>
      </c>
      <c r="D187" s="36">
        <v>2240.8000000000002</v>
      </c>
      <c r="E187" s="36">
        <v>2217.2000000000003</v>
      </c>
      <c r="F187" s="36">
        <v>2184.85</v>
      </c>
      <c r="G187" s="36">
        <v>2161.25</v>
      </c>
      <c r="H187" s="36">
        <v>2273.1500000000005</v>
      </c>
      <c r="I187" s="36">
        <v>2296.7500000000009</v>
      </c>
      <c r="J187" s="36">
        <v>2329.1000000000008</v>
      </c>
      <c r="K187" s="31">
        <v>2264.4</v>
      </c>
      <c r="L187" s="31">
        <v>2208.4499999999998</v>
      </c>
      <c r="M187" s="31">
        <v>8.0908300000000004</v>
      </c>
      <c r="N187" s="1"/>
      <c r="O187" s="1"/>
    </row>
    <row r="188" spans="1:15" ht="12.75" customHeight="1">
      <c r="A188" s="51">
        <v>183</v>
      </c>
      <c r="B188" s="53" t="s">
        <v>218</v>
      </c>
      <c r="C188" s="31">
        <v>1105.1500000000001</v>
      </c>
      <c r="D188" s="36">
        <v>1102.8500000000001</v>
      </c>
      <c r="E188" s="36">
        <v>1088.7000000000003</v>
      </c>
      <c r="F188" s="36">
        <v>1072.2500000000002</v>
      </c>
      <c r="G188" s="36">
        <v>1058.1000000000004</v>
      </c>
      <c r="H188" s="36">
        <v>1119.3000000000002</v>
      </c>
      <c r="I188" s="36">
        <v>1133.4500000000003</v>
      </c>
      <c r="J188" s="36">
        <v>1149.9000000000001</v>
      </c>
      <c r="K188" s="31">
        <v>1117</v>
      </c>
      <c r="L188" s="31">
        <v>1086.4000000000001</v>
      </c>
      <c r="M188" s="31">
        <v>23.605170000000001</v>
      </c>
      <c r="N188" s="1"/>
      <c r="O188" s="1"/>
    </row>
    <row r="189" spans="1:15" ht="12.75" customHeight="1">
      <c r="A189" s="51">
        <v>184</v>
      </c>
      <c r="B189" s="53" t="s">
        <v>219</v>
      </c>
      <c r="C189" s="31">
        <v>1818.5</v>
      </c>
      <c r="D189" s="36">
        <v>1822.6166666666668</v>
      </c>
      <c r="E189" s="36">
        <v>1802.8333333333335</v>
      </c>
      <c r="F189" s="36">
        <v>1787.1666666666667</v>
      </c>
      <c r="G189" s="36">
        <v>1767.3833333333334</v>
      </c>
      <c r="H189" s="36">
        <v>1838.2833333333335</v>
      </c>
      <c r="I189" s="36">
        <v>1858.0666666666668</v>
      </c>
      <c r="J189" s="36">
        <v>1873.7333333333336</v>
      </c>
      <c r="K189" s="31">
        <v>1842.4</v>
      </c>
      <c r="L189" s="31">
        <v>1806.95</v>
      </c>
      <c r="M189" s="31">
        <v>2.6414399999999998</v>
      </c>
      <c r="N189" s="1"/>
      <c r="O189" s="1"/>
    </row>
    <row r="190" spans="1:15" ht="12.75" customHeight="1">
      <c r="A190" s="51">
        <v>185</v>
      </c>
      <c r="B190" s="53" t="s">
        <v>224</v>
      </c>
      <c r="C190" s="31">
        <v>3847.05</v>
      </c>
      <c r="D190" s="36">
        <v>3865.5833333333335</v>
      </c>
      <c r="E190" s="36">
        <v>3822.8166666666671</v>
      </c>
      <c r="F190" s="36">
        <v>3798.5833333333335</v>
      </c>
      <c r="G190" s="36">
        <v>3755.8166666666671</v>
      </c>
      <c r="H190" s="36">
        <v>3889.8166666666671</v>
      </c>
      <c r="I190" s="36">
        <v>3932.5833333333335</v>
      </c>
      <c r="J190" s="36">
        <v>3956.8166666666671</v>
      </c>
      <c r="K190" s="31">
        <v>3908.35</v>
      </c>
      <c r="L190" s="31">
        <v>3841.35</v>
      </c>
      <c r="M190" s="31">
        <v>18.415379999999999</v>
      </c>
      <c r="N190" s="1"/>
      <c r="O190" s="1"/>
    </row>
    <row r="191" spans="1:15" ht="12.75" customHeight="1">
      <c r="A191" s="51">
        <v>186</v>
      </c>
      <c r="B191" s="53" t="s">
        <v>220</v>
      </c>
      <c r="C191" s="31">
        <v>1087.9000000000001</v>
      </c>
      <c r="D191" s="36">
        <v>1094.8500000000001</v>
      </c>
      <c r="E191" s="36">
        <v>1079.7000000000003</v>
      </c>
      <c r="F191" s="36">
        <v>1071.5000000000002</v>
      </c>
      <c r="G191" s="36">
        <v>1056.3500000000004</v>
      </c>
      <c r="H191" s="36">
        <v>1103.0500000000002</v>
      </c>
      <c r="I191" s="36">
        <v>1118.2000000000003</v>
      </c>
      <c r="J191" s="36">
        <v>1126.4000000000001</v>
      </c>
      <c r="K191" s="31">
        <v>1110</v>
      </c>
      <c r="L191" s="31">
        <v>1086.6500000000001</v>
      </c>
      <c r="M191" s="31">
        <v>18.812149999999999</v>
      </c>
      <c r="N191" s="1"/>
      <c r="O191" s="1"/>
    </row>
    <row r="192" spans="1:15" ht="12.75" customHeight="1">
      <c r="A192" s="51">
        <v>187</v>
      </c>
      <c r="B192" s="53" t="s">
        <v>292</v>
      </c>
      <c r="C192" s="31">
        <v>7316.8</v>
      </c>
      <c r="D192" s="36">
        <v>7360.5666666666666</v>
      </c>
      <c r="E192" s="36">
        <v>7261.2333333333336</v>
      </c>
      <c r="F192" s="36">
        <v>7205.666666666667</v>
      </c>
      <c r="G192" s="36">
        <v>7106.3333333333339</v>
      </c>
      <c r="H192" s="36">
        <v>7416.1333333333332</v>
      </c>
      <c r="I192" s="36">
        <v>7515.4666666666672</v>
      </c>
      <c r="J192" s="36">
        <v>7571.0333333333328</v>
      </c>
      <c r="K192" s="31">
        <v>7459.9</v>
      </c>
      <c r="L192" s="31">
        <v>7305</v>
      </c>
      <c r="M192" s="31">
        <v>0.83670999999999995</v>
      </c>
      <c r="N192" s="1"/>
      <c r="O192" s="1"/>
    </row>
    <row r="193" spans="1:15" ht="12.75" customHeight="1">
      <c r="A193" s="51">
        <v>188</v>
      </c>
      <c r="B193" s="53" t="s">
        <v>497</v>
      </c>
      <c r="C193" s="31">
        <v>642.95000000000005</v>
      </c>
      <c r="D193" s="36">
        <v>644.01666666666677</v>
      </c>
      <c r="E193" s="36">
        <v>638.08333333333348</v>
      </c>
      <c r="F193" s="36">
        <v>633.2166666666667</v>
      </c>
      <c r="G193" s="36">
        <v>627.28333333333342</v>
      </c>
      <c r="H193" s="36">
        <v>648.88333333333355</v>
      </c>
      <c r="I193" s="36">
        <v>654.81666666666672</v>
      </c>
      <c r="J193" s="36">
        <v>659.68333333333362</v>
      </c>
      <c r="K193" s="31">
        <v>649.95000000000005</v>
      </c>
      <c r="L193" s="31">
        <v>639.15</v>
      </c>
      <c r="M193" s="31">
        <v>11.952360000000001</v>
      </c>
      <c r="N193" s="1"/>
      <c r="O193" s="1"/>
    </row>
    <row r="194" spans="1:15" ht="12.75" customHeight="1">
      <c r="A194" s="51">
        <v>189</v>
      </c>
      <c r="B194" s="53" t="s">
        <v>221</v>
      </c>
      <c r="C194" s="31">
        <v>958.5</v>
      </c>
      <c r="D194" s="36">
        <v>958.98333333333323</v>
      </c>
      <c r="E194" s="36">
        <v>951.51666666666642</v>
      </c>
      <c r="F194" s="36">
        <v>944.53333333333319</v>
      </c>
      <c r="G194" s="36">
        <v>937.06666666666638</v>
      </c>
      <c r="H194" s="36">
        <v>965.96666666666647</v>
      </c>
      <c r="I194" s="36">
        <v>973.43333333333339</v>
      </c>
      <c r="J194" s="36">
        <v>980.41666666666652</v>
      </c>
      <c r="K194" s="31">
        <v>966.45</v>
      </c>
      <c r="L194" s="31">
        <v>952</v>
      </c>
      <c r="M194" s="31">
        <v>69.165549999999996</v>
      </c>
      <c r="N194" s="1"/>
      <c r="O194" s="1"/>
    </row>
    <row r="195" spans="1:15" ht="12.75" customHeight="1">
      <c r="A195" s="51">
        <v>190</v>
      </c>
      <c r="B195" s="53" t="s">
        <v>222</v>
      </c>
      <c r="C195" s="31">
        <v>446.05</v>
      </c>
      <c r="D195" s="36">
        <v>447.86666666666662</v>
      </c>
      <c r="E195" s="36">
        <v>443.18333333333322</v>
      </c>
      <c r="F195" s="36">
        <v>440.31666666666661</v>
      </c>
      <c r="G195" s="36">
        <v>435.63333333333321</v>
      </c>
      <c r="H195" s="36">
        <v>450.73333333333323</v>
      </c>
      <c r="I195" s="36">
        <v>455.41666666666663</v>
      </c>
      <c r="J195" s="36">
        <v>458.28333333333325</v>
      </c>
      <c r="K195" s="31">
        <v>452.55</v>
      </c>
      <c r="L195" s="31">
        <v>445</v>
      </c>
      <c r="M195" s="31">
        <v>100.73184999999999</v>
      </c>
      <c r="N195" s="1"/>
      <c r="O195" s="1"/>
    </row>
    <row r="196" spans="1:15" ht="12.75" customHeight="1">
      <c r="A196" s="51">
        <v>191</v>
      </c>
      <c r="B196" s="53" t="s">
        <v>223</v>
      </c>
      <c r="C196" s="31">
        <v>175.5</v>
      </c>
      <c r="D196" s="36">
        <v>176.01666666666665</v>
      </c>
      <c r="E196" s="36">
        <v>174.33333333333331</v>
      </c>
      <c r="F196" s="36">
        <v>173.16666666666666</v>
      </c>
      <c r="G196" s="36">
        <v>171.48333333333332</v>
      </c>
      <c r="H196" s="36">
        <v>177.18333333333331</v>
      </c>
      <c r="I196" s="36">
        <v>178.86666666666665</v>
      </c>
      <c r="J196" s="36">
        <v>180.0333333333333</v>
      </c>
      <c r="K196" s="31">
        <v>177.7</v>
      </c>
      <c r="L196" s="31">
        <v>174.85</v>
      </c>
      <c r="M196" s="31">
        <v>304.10584999999998</v>
      </c>
      <c r="N196" s="1"/>
      <c r="O196" s="1"/>
    </row>
    <row r="197" spans="1:15" ht="12.75" customHeight="1">
      <c r="A197" s="51">
        <v>192</v>
      </c>
      <c r="B197" s="53" t="s">
        <v>225</v>
      </c>
      <c r="C197" s="31">
        <v>1329.7</v>
      </c>
      <c r="D197" s="36">
        <v>1330.25</v>
      </c>
      <c r="E197" s="36">
        <v>1317.7</v>
      </c>
      <c r="F197" s="36">
        <v>1305.7</v>
      </c>
      <c r="G197" s="36">
        <v>1293.1500000000001</v>
      </c>
      <c r="H197" s="36">
        <v>1342.25</v>
      </c>
      <c r="I197" s="36">
        <v>1354.8000000000002</v>
      </c>
      <c r="J197" s="36">
        <v>1366.8</v>
      </c>
      <c r="K197" s="31">
        <v>1342.8</v>
      </c>
      <c r="L197" s="31">
        <v>1318.25</v>
      </c>
      <c r="M197" s="31">
        <v>9.8045000000000009</v>
      </c>
      <c r="N197" s="1"/>
      <c r="O197" s="1"/>
    </row>
    <row r="198" spans="1:15" ht="12.75" customHeight="1">
      <c r="A198" s="51">
        <v>193</v>
      </c>
      <c r="B198" s="53" t="s">
        <v>203</v>
      </c>
      <c r="C198" s="31">
        <v>769.05</v>
      </c>
      <c r="D198" s="36">
        <v>773.4</v>
      </c>
      <c r="E198" s="36">
        <v>762.19999999999993</v>
      </c>
      <c r="F198" s="36">
        <v>755.34999999999991</v>
      </c>
      <c r="G198" s="36">
        <v>744.14999999999986</v>
      </c>
      <c r="H198" s="36">
        <v>780.25</v>
      </c>
      <c r="I198" s="36">
        <v>791.45</v>
      </c>
      <c r="J198" s="36">
        <v>798.30000000000007</v>
      </c>
      <c r="K198" s="31">
        <v>784.6</v>
      </c>
      <c r="L198" s="31">
        <v>766.55</v>
      </c>
      <c r="M198" s="31">
        <v>8.6900999999999993</v>
      </c>
      <c r="N198" s="1"/>
      <c r="O198" s="1"/>
    </row>
    <row r="199" spans="1:15" ht="12.75" customHeight="1">
      <c r="A199" s="51">
        <v>194</v>
      </c>
      <c r="B199" s="53" t="s">
        <v>226</v>
      </c>
      <c r="C199" s="31">
        <v>3403.4</v>
      </c>
      <c r="D199" s="36">
        <v>3410</v>
      </c>
      <c r="E199" s="36">
        <v>3383.7</v>
      </c>
      <c r="F199" s="36">
        <v>3364</v>
      </c>
      <c r="G199" s="36">
        <v>3337.7</v>
      </c>
      <c r="H199" s="36">
        <v>3429.7</v>
      </c>
      <c r="I199" s="36">
        <v>3456</v>
      </c>
      <c r="J199" s="36">
        <v>3475.7</v>
      </c>
      <c r="K199" s="31">
        <v>3436.3</v>
      </c>
      <c r="L199" s="31">
        <v>3390.3</v>
      </c>
      <c r="M199" s="31">
        <v>8.0448799999999991</v>
      </c>
      <c r="N199" s="1"/>
      <c r="O199" s="1"/>
    </row>
    <row r="200" spans="1:15" ht="12.75" customHeight="1">
      <c r="A200" s="51">
        <v>195</v>
      </c>
      <c r="B200" s="53" t="s">
        <v>227</v>
      </c>
      <c r="C200" s="31">
        <v>2655.25</v>
      </c>
      <c r="D200" s="36">
        <v>2698.4166666666665</v>
      </c>
      <c r="E200" s="36">
        <v>2601.833333333333</v>
      </c>
      <c r="F200" s="36">
        <v>2548.4166666666665</v>
      </c>
      <c r="G200" s="36">
        <v>2451.833333333333</v>
      </c>
      <c r="H200" s="36">
        <v>2751.833333333333</v>
      </c>
      <c r="I200" s="36">
        <v>2848.4166666666661</v>
      </c>
      <c r="J200" s="36">
        <v>2901.833333333333</v>
      </c>
      <c r="K200" s="31">
        <v>2795</v>
      </c>
      <c r="L200" s="31">
        <v>2645</v>
      </c>
      <c r="M200" s="31">
        <v>10.77403</v>
      </c>
      <c r="N200" s="1"/>
      <c r="O200" s="1"/>
    </row>
    <row r="201" spans="1:15" ht="12.75" customHeight="1">
      <c r="A201" s="51">
        <v>196</v>
      </c>
      <c r="B201" s="53" t="s">
        <v>294</v>
      </c>
      <c r="C201" s="31">
        <v>1398.25</v>
      </c>
      <c r="D201" s="36">
        <v>1414.4666666666665</v>
      </c>
      <c r="E201" s="36">
        <v>1368.7833333333328</v>
      </c>
      <c r="F201" s="36">
        <v>1339.3166666666664</v>
      </c>
      <c r="G201" s="36">
        <v>1293.6333333333328</v>
      </c>
      <c r="H201" s="36">
        <v>1443.9333333333329</v>
      </c>
      <c r="I201" s="36">
        <v>1489.6166666666668</v>
      </c>
      <c r="J201" s="36">
        <v>1519.083333333333</v>
      </c>
      <c r="K201" s="31">
        <v>1460.15</v>
      </c>
      <c r="L201" s="31">
        <v>1385</v>
      </c>
      <c r="M201" s="31">
        <v>11.1159</v>
      </c>
      <c r="N201" s="1"/>
      <c r="O201" s="1"/>
    </row>
    <row r="202" spans="1:15" ht="12.75" customHeight="1">
      <c r="A202" s="51">
        <v>197</v>
      </c>
      <c r="B202" s="53" t="s">
        <v>228</v>
      </c>
      <c r="C202" s="31">
        <v>4682</v>
      </c>
      <c r="D202" s="36">
        <v>4697.6166666666668</v>
      </c>
      <c r="E202" s="36">
        <v>4634.3833333333332</v>
      </c>
      <c r="F202" s="36">
        <v>4586.7666666666664</v>
      </c>
      <c r="G202" s="36">
        <v>4523.5333333333328</v>
      </c>
      <c r="H202" s="36">
        <v>4745.2333333333336</v>
      </c>
      <c r="I202" s="36">
        <v>4808.4666666666672</v>
      </c>
      <c r="J202" s="36">
        <v>4856.0833333333339</v>
      </c>
      <c r="K202" s="31">
        <v>4760.8500000000004</v>
      </c>
      <c r="L202" s="31">
        <v>4650</v>
      </c>
      <c r="M202" s="31">
        <v>6.1163499999999997</v>
      </c>
      <c r="N202" s="1"/>
      <c r="O202" s="1"/>
    </row>
    <row r="203" spans="1:15" ht="12.75" customHeight="1">
      <c r="A203" s="51">
        <v>198</v>
      </c>
      <c r="B203" s="53" t="s">
        <v>296</v>
      </c>
      <c r="C203" s="31">
        <v>3807.3</v>
      </c>
      <c r="D203" s="36">
        <v>3819.1666666666665</v>
      </c>
      <c r="E203" s="36">
        <v>3770.333333333333</v>
      </c>
      <c r="F203" s="36">
        <v>3733.3666666666663</v>
      </c>
      <c r="G203" s="36">
        <v>3684.5333333333328</v>
      </c>
      <c r="H203" s="36">
        <v>3856.1333333333332</v>
      </c>
      <c r="I203" s="36">
        <v>3904.9666666666662</v>
      </c>
      <c r="J203" s="36">
        <v>3941.9333333333334</v>
      </c>
      <c r="K203" s="31">
        <v>3868</v>
      </c>
      <c r="L203" s="31">
        <v>3782.2</v>
      </c>
      <c r="M203" s="31">
        <v>1.4647300000000001</v>
      </c>
      <c r="N203" s="1"/>
      <c r="O203" s="1"/>
    </row>
    <row r="204" spans="1:15" ht="12.75" customHeight="1">
      <c r="A204" s="51">
        <v>199</v>
      </c>
      <c r="B204" s="53" t="s">
        <v>232</v>
      </c>
      <c r="C204" s="31">
        <v>524.95000000000005</v>
      </c>
      <c r="D204" s="36">
        <v>523.81666666666661</v>
      </c>
      <c r="E204" s="36">
        <v>517.98333333333323</v>
      </c>
      <c r="F204" s="36">
        <v>511.01666666666665</v>
      </c>
      <c r="G204" s="36">
        <v>505.18333333333328</v>
      </c>
      <c r="H204" s="36">
        <v>530.78333333333319</v>
      </c>
      <c r="I204" s="36">
        <v>536.61666666666667</v>
      </c>
      <c r="J204" s="36">
        <v>543.58333333333314</v>
      </c>
      <c r="K204" s="31">
        <v>529.65</v>
      </c>
      <c r="L204" s="31">
        <v>516.85</v>
      </c>
      <c r="M204" s="31">
        <v>67.0124</v>
      </c>
      <c r="N204" s="1"/>
      <c r="O204" s="1"/>
    </row>
    <row r="205" spans="1:15" ht="12.75" customHeight="1">
      <c r="A205" s="51">
        <v>200</v>
      </c>
      <c r="B205" s="53" t="s">
        <v>231</v>
      </c>
      <c r="C205" s="31">
        <v>10225.5</v>
      </c>
      <c r="D205" s="36">
        <v>10252.366666666667</v>
      </c>
      <c r="E205" s="36">
        <v>10150.783333333333</v>
      </c>
      <c r="F205" s="36">
        <v>10076.066666666666</v>
      </c>
      <c r="G205" s="36">
        <v>9974.4833333333318</v>
      </c>
      <c r="H205" s="36">
        <v>10327.083333333334</v>
      </c>
      <c r="I205" s="36">
        <v>10428.666666666666</v>
      </c>
      <c r="J205" s="36">
        <v>10503.383333333335</v>
      </c>
      <c r="K205" s="31">
        <v>10353.950000000001</v>
      </c>
      <c r="L205" s="31">
        <v>10177.65</v>
      </c>
      <c r="M205" s="31">
        <v>3.8932600000000002</v>
      </c>
      <c r="N205" s="1"/>
      <c r="O205" s="1"/>
    </row>
    <row r="206" spans="1:15" ht="12.75" customHeight="1">
      <c r="A206" s="51">
        <v>201</v>
      </c>
      <c r="B206" s="53" t="s">
        <v>297</v>
      </c>
      <c r="C206" s="31">
        <v>160</v>
      </c>
      <c r="D206" s="36">
        <v>159.31666666666669</v>
      </c>
      <c r="E206" s="36">
        <v>156.83333333333337</v>
      </c>
      <c r="F206" s="36">
        <v>153.66666666666669</v>
      </c>
      <c r="G206" s="36">
        <v>151.18333333333337</v>
      </c>
      <c r="H206" s="36">
        <v>162.48333333333338</v>
      </c>
      <c r="I206" s="36">
        <v>164.96666666666667</v>
      </c>
      <c r="J206" s="36">
        <v>168.13333333333338</v>
      </c>
      <c r="K206" s="31">
        <v>161.80000000000001</v>
      </c>
      <c r="L206" s="31">
        <v>156.15</v>
      </c>
      <c r="M206" s="31">
        <v>269.88783000000001</v>
      </c>
      <c r="N206" s="1"/>
      <c r="O206" s="1"/>
    </row>
    <row r="207" spans="1:15" ht="12.75" customHeight="1">
      <c r="A207" s="51">
        <v>202</v>
      </c>
      <c r="B207" s="53" t="s">
        <v>230</v>
      </c>
      <c r="C207" s="31">
        <v>1867.35</v>
      </c>
      <c r="D207" s="36">
        <v>1870.45</v>
      </c>
      <c r="E207" s="36">
        <v>1854.0500000000002</v>
      </c>
      <c r="F207" s="36">
        <v>1840.7500000000002</v>
      </c>
      <c r="G207" s="36">
        <v>1824.3500000000004</v>
      </c>
      <c r="H207" s="36">
        <v>1883.75</v>
      </c>
      <c r="I207" s="36">
        <v>1900.15</v>
      </c>
      <c r="J207" s="36">
        <v>1913.4499999999998</v>
      </c>
      <c r="K207" s="31">
        <v>1886.85</v>
      </c>
      <c r="L207" s="31">
        <v>1857.15</v>
      </c>
      <c r="M207" s="31">
        <v>1.58725</v>
      </c>
      <c r="N207" s="1"/>
      <c r="O207" s="1"/>
    </row>
    <row r="208" spans="1:15" ht="12.75" customHeight="1">
      <c r="A208" s="51">
        <v>203</v>
      </c>
      <c r="B208" s="53" t="s">
        <v>172</v>
      </c>
      <c r="C208" s="31">
        <v>1157.7</v>
      </c>
      <c r="D208" s="36">
        <v>1173.7166666666667</v>
      </c>
      <c r="E208" s="36">
        <v>1132.9833333333333</v>
      </c>
      <c r="F208" s="36">
        <v>1108.2666666666667</v>
      </c>
      <c r="G208" s="36">
        <v>1067.5333333333333</v>
      </c>
      <c r="H208" s="36">
        <v>1198.4333333333334</v>
      </c>
      <c r="I208" s="36">
        <v>1239.166666666667</v>
      </c>
      <c r="J208" s="36">
        <v>1263.8833333333334</v>
      </c>
      <c r="K208" s="31">
        <v>1214.45</v>
      </c>
      <c r="L208" s="31">
        <v>1149</v>
      </c>
      <c r="M208" s="31">
        <v>14.70425</v>
      </c>
      <c r="N208" s="1"/>
      <c r="O208" s="1"/>
    </row>
    <row r="209" spans="1:15" ht="12.75" customHeight="1">
      <c r="A209" s="51">
        <v>204</v>
      </c>
      <c r="B209" s="53" t="s">
        <v>298</v>
      </c>
      <c r="C209" s="31">
        <v>1496.55</v>
      </c>
      <c r="D209" s="36">
        <v>1491.1499999999999</v>
      </c>
      <c r="E209" s="36">
        <v>1481.3999999999996</v>
      </c>
      <c r="F209" s="36">
        <v>1466.2499999999998</v>
      </c>
      <c r="G209" s="36">
        <v>1456.4999999999995</v>
      </c>
      <c r="H209" s="36">
        <v>1506.2999999999997</v>
      </c>
      <c r="I209" s="36">
        <v>1516.0500000000002</v>
      </c>
      <c r="J209" s="36">
        <v>1531.1999999999998</v>
      </c>
      <c r="K209" s="31">
        <v>1500.9</v>
      </c>
      <c r="L209" s="31">
        <v>1476</v>
      </c>
      <c r="M209" s="31">
        <v>13.20964</v>
      </c>
      <c r="N209" s="1"/>
      <c r="O209" s="1"/>
    </row>
    <row r="210" spans="1:15" ht="12.75" customHeight="1">
      <c r="A210" s="51">
        <v>205</v>
      </c>
      <c r="B210" s="53" t="s">
        <v>233</v>
      </c>
      <c r="C210" s="31">
        <v>459.7</v>
      </c>
      <c r="D210" s="36">
        <v>461.68333333333339</v>
      </c>
      <c r="E210" s="36">
        <v>454.86666666666679</v>
      </c>
      <c r="F210" s="36">
        <v>450.03333333333342</v>
      </c>
      <c r="G210" s="36">
        <v>443.21666666666681</v>
      </c>
      <c r="H210" s="36">
        <v>466.51666666666677</v>
      </c>
      <c r="I210" s="36">
        <v>473.33333333333337</v>
      </c>
      <c r="J210" s="36">
        <v>478.16666666666674</v>
      </c>
      <c r="K210" s="31">
        <v>468.5</v>
      </c>
      <c r="L210" s="31">
        <v>456.85</v>
      </c>
      <c r="M210" s="31">
        <v>117.75106</v>
      </c>
      <c r="N210" s="1"/>
      <c r="O210" s="1"/>
    </row>
    <row r="211" spans="1:15" ht="12.75" customHeight="1">
      <c r="A211" s="51">
        <v>206</v>
      </c>
      <c r="B211" s="53" t="s">
        <v>138</v>
      </c>
      <c r="C211" s="31">
        <v>15.05</v>
      </c>
      <c r="D211" s="36">
        <v>15.133333333333333</v>
      </c>
      <c r="E211" s="36">
        <v>14.816666666666666</v>
      </c>
      <c r="F211" s="36">
        <v>14.583333333333334</v>
      </c>
      <c r="G211" s="36">
        <v>14.266666666666667</v>
      </c>
      <c r="H211" s="36">
        <v>15.366666666666665</v>
      </c>
      <c r="I211" s="36">
        <v>15.683333333333332</v>
      </c>
      <c r="J211" s="36">
        <v>15.916666666666664</v>
      </c>
      <c r="K211" s="31">
        <v>15.45</v>
      </c>
      <c r="L211" s="31">
        <v>14.9</v>
      </c>
      <c r="M211" s="31">
        <v>9632.3452099999995</v>
      </c>
      <c r="N211" s="1"/>
      <c r="O211" s="1"/>
    </row>
    <row r="212" spans="1:15" ht="12.75" customHeight="1">
      <c r="A212" s="51">
        <v>207</v>
      </c>
      <c r="B212" s="53" t="s">
        <v>234</v>
      </c>
      <c r="C212" s="31">
        <v>1411.15</v>
      </c>
      <c r="D212" s="36">
        <v>1402.95</v>
      </c>
      <c r="E212" s="36">
        <v>1368.0500000000002</v>
      </c>
      <c r="F212" s="36">
        <v>1324.95</v>
      </c>
      <c r="G212" s="36">
        <v>1290.0500000000002</v>
      </c>
      <c r="H212" s="36">
        <v>1446.0500000000002</v>
      </c>
      <c r="I212" s="36">
        <v>1480.9500000000003</v>
      </c>
      <c r="J212" s="36">
        <v>1524.0500000000002</v>
      </c>
      <c r="K212" s="31">
        <v>1437.85</v>
      </c>
      <c r="L212" s="31">
        <v>1359.85</v>
      </c>
      <c r="M212" s="31">
        <v>31.61477</v>
      </c>
      <c r="N212" s="1"/>
      <c r="O212" s="1"/>
    </row>
    <row r="213" spans="1:15" ht="12.75" customHeight="1">
      <c r="A213" s="51">
        <v>208</v>
      </c>
      <c r="B213" s="53" t="s">
        <v>235</v>
      </c>
      <c r="C213" s="31">
        <v>452.45</v>
      </c>
      <c r="D213" s="36">
        <v>455.39999999999992</v>
      </c>
      <c r="E213" s="36">
        <v>448.64999999999986</v>
      </c>
      <c r="F213" s="36">
        <v>444.84999999999997</v>
      </c>
      <c r="G213" s="36">
        <v>438.09999999999991</v>
      </c>
      <c r="H213" s="36">
        <v>459.19999999999982</v>
      </c>
      <c r="I213" s="36">
        <v>465.94999999999993</v>
      </c>
      <c r="J213" s="36">
        <v>469.74999999999977</v>
      </c>
      <c r="K213" s="31">
        <v>462.15</v>
      </c>
      <c r="L213" s="31">
        <v>451.6</v>
      </c>
      <c r="M213" s="31">
        <v>204.91879</v>
      </c>
      <c r="N213" s="1"/>
      <c r="O213" s="1"/>
    </row>
    <row r="214" spans="1:15" ht="12.75" customHeight="1">
      <c r="A214" s="54"/>
      <c r="B214" s="1" t="s">
        <v>300</v>
      </c>
      <c r="C214" s="55">
        <v>23.05</v>
      </c>
      <c r="D214" s="55">
        <v>23.099999999999998</v>
      </c>
      <c r="E214" s="55">
        <v>22.749999999999996</v>
      </c>
      <c r="F214" s="55">
        <v>22.45</v>
      </c>
      <c r="G214" s="55">
        <v>22.099999999999998</v>
      </c>
      <c r="H214" s="55">
        <v>23.399999999999995</v>
      </c>
      <c r="I214" s="55">
        <v>23.749999999999996</v>
      </c>
      <c r="J214" s="55">
        <v>24.049999999999994</v>
      </c>
      <c r="K214" s="55">
        <v>23.45</v>
      </c>
      <c r="L214" s="56">
        <v>22.8</v>
      </c>
      <c r="M214" s="1">
        <v>1685.5121799999999</v>
      </c>
      <c r="N214" s="1"/>
      <c r="O214" s="1"/>
    </row>
    <row r="215" spans="1:15" ht="12.75" customHeight="1">
      <c r="A215" s="54"/>
      <c r="B215" s="1" t="s">
        <v>236</v>
      </c>
      <c r="C215" s="55">
        <v>148.94999999999999</v>
      </c>
      <c r="D215" s="55">
        <v>149.88333333333333</v>
      </c>
      <c r="E215" s="55">
        <v>146.96666666666664</v>
      </c>
      <c r="F215" s="55">
        <v>144.98333333333332</v>
      </c>
      <c r="G215" s="55">
        <v>142.06666666666663</v>
      </c>
      <c r="H215" s="55">
        <v>151.86666666666665</v>
      </c>
      <c r="I215" s="55">
        <v>154.78333333333333</v>
      </c>
      <c r="J215" s="55">
        <v>156.76666666666665</v>
      </c>
      <c r="K215" s="55">
        <v>152.80000000000001</v>
      </c>
      <c r="L215" s="56">
        <v>147.9</v>
      </c>
      <c r="M215" s="1">
        <v>270.31081</v>
      </c>
      <c r="N215" s="1"/>
      <c r="O215" s="1"/>
    </row>
    <row r="216" spans="1:15" ht="12.75" customHeight="1">
      <c r="A216" s="57" t="s">
        <v>302</v>
      </c>
      <c r="B216" s="1" t="s">
        <v>301</v>
      </c>
      <c r="C216" s="55">
        <v>183.65</v>
      </c>
      <c r="D216" s="55">
        <v>182.5</v>
      </c>
      <c r="E216" s="55">
        <v>179.55</v>
      </c>
      <c r="F216" s="55">
        <v>175.45000000000002</v>
      </c>
      <c r="G216" s="55">
        <v>172.50000000000003</v>
      </c>
      <c r="H216" s="55">
        <v>186.6</v>
      </c>
      <c r="I216" s="55">
        <v>189.54999999999998</v>
      </c>
      <c r="J216" s="55">
        <v>193.64999999999998</v>
      </c>
      <c r="K216" s="55">
        <v>185.45</v>
      </c>
      <c r="L216" s="56">
        <v>178.4</v>
      </c>
      <c r="M216" s="1">
        <v>476.52253000000002</v>
      </c>
      <c r="N216" s="1"/>
      <c r="O216" s="1"/>
    </row>
    <row r="217" spans="1:15" ht="12.75" customHeight="1">
      <c r="A217" s="1"/>
      <c r="B217" s="1" t="s">
        <v>237</v>
      </c>
      <c r="C217" s="55">
        <v>1058.5</v>
      </c>
      <c r="D217" s="55">
        <v>1066.5833333333333</v>
      </c>
      <c r="E217" s="55">
        <v>1047.1666666666665</v>
      </c>
      <c r="F217" s="55">
        <v>1035.8333333333333</v>
      </c>
      <c r="G217" s="55">
        <v>1016.4166666666665</v>
      </c>
      <c r="H217" s="55">
        <v>1077.9166666666665</v>
      </c>
      <c r="I217" s="55">
        <v>1097.333333333333</v>
      </c>
      <c r="J217" s="55">
        <v>1108.6666666666665</v>
      </c>
      <c r="K217" s="55">
        <v>1086</v>
      </c>
      <c r="L217" s="56">
        <v>1055.25</v>
      </c>
      <c r="M217" s="1">
        <v>18.123940000000001</v>
      </c>
      <c r="N217" s="1"/>
      <c r="O217" s="1"/>
    </row>
    <row r="218" spans="1:15" ht="12.75" customHeight="1">
      <c r="A218" s="1"/>
      <c r="B218" s="1"/>
      <c r="C218" s="55"/>
      <c r="D218" s="55"/>
      <c r="E218" s="55"/>
      <c r="F218" s="55"/>
      <c r="G218" s="55"/>
      <c r="H218" s="55"/>
      <c r="I218" s="55"/>
      <c r="J218" s="55"/>
      <c r="K218" s="55"/>
      <c r="L218" s="56"/>
      <c r="M218" s="1"/>
      <c r="N218" s="1"/>
      <c r="O218" s="1"/>
    </row>
    <row r="219" spans="1:15" ht="12.75" customHeight="1">
      <c r="A219" s="58" t="s">
        <v>303</v>
      </c>
      <c r="B219" s="1"/>
      <c r="C219" s="55"/>
      <c r="D219" s="55"/>
      <c r="E219" s="55"/>
      <c r="F219" s="55"/>
      <c r="G219" s="55"/>
      <c r="H219" s="55"/>
      <c r="I219" s="55"/>
      <c r="J219" s="55"/>
      <c r="K219" s="55"/>
      <c r="L219" s="56"/>
      <c r="M219" s="1"/>
      <c r="N219" s="1"/>
      <c r="O219" s="1"/>
    </row>
    <row r="220" spans="1:15" ht="12.75" customHeight="1">
      <c r="A220" s="59"/>
      <c r="B220" s="1"/>
      <c r="C220" s="55"/>
      <c r="D220" s="55"/>
      <c r="E220" s="55"/>
      <c r="F220" s="55"/>
      <c r="G220" s="55"/>
      <c r="H220" s="55"/>
      <c r="I220" s="55"/>
      <c r="J220" s="55"/>
      <c r="K220" s="55"/>
      <c r="L220" s="56"/>
      <c r="M220" s="1"/>
      <c r="N220" s="1"/>
      <c r="O220" s="1"/>
    </row>
    <row r="221" spans="1:15" ht="12.75" customHeight="1">
      <c r="A221" s="60" t="s">
        <v>304</v>
      </c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44" t="s">
        <v>238</v>
      </c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44" t="s">
        <v>239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44" t="s">
        <v>240</v>
      </c>
      <c r="B224" s="1"/>
      <c r="C224" s="61"/>
      <c r="D224" s="61"/>
      <c r="E224" s="61"/>
      <c r="F224" s="61"/>
      <c r="G224" s="61"/>
      <c r="H224" s="61"/>
      <c r="I224" s="61"/>
      <c r="J224" s="61"/>
      <c r="K224" s="61"/>
      <c r="L224" s="56"/>
      <c r="M224" s="1"/>
      <c r="N224" s="1"/>
      <c r="O224" s="1"/>
    </row>
    <row r="225" spans="1:15" ht="12.75" customHeight="1">
      <c r="A225" s="44" t="s">
        <v>241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242</v>
      </c>
      <c r="B226" s="1"/>
      <c r="C226" s="55"/>
      <c r="D226" s="55"/>
      <c r="E226" s="55"/>
      <c r="F226" s="55"/>
      <c r="G226" s="55"/>
      <c r="H226" s="55"/>
      <c r="I226" s="55"/>
      <c r="J226" s="55"/>
      <c r="K226" s="55"/>
      <c r="L226" s="56"/>
      <c r="M226" s="1"/>
      <c r="N226" s="1"/>
      <c r="O226" s="1"/>
    </row>
    <row r="227" spans="1:15" ht="12.75" customHeight="1">
      <c r="A227" s="62"/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1"/>
      <c r="B228" s="1"/>
      <c r="C228" s="55"/>
      <c r="D228" s="55"/>
      <c r="E228" s="55"/>
      <c r="F228" s="55"/>
      <c r="G228" s="55"/>
      <c r="H228" s="55"/>
      <c r="I228" s="55"/>
      <c r="J228" s="55"/>
      <c r="K228" s="55"/>
      <c r="L228" s="56"/>
      <c r="M228" s="1"/>
      <c r="N228" s="1"/>
      <c r="O228" s="1"/>
    </row>
    <row r="229" spans="1:15" ht="12.75" customHeight="1">
      <c r="A229" s="1"/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1"/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1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63" t="s">
        <v>243</v>
      </c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64" t="s">
        <v>244</v>
      </c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64" t="s">
        <v>245</v>
      </c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64" t="s">
        <v>246</v>
      </c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4" t="s">
        <v>247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248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249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250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251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252</v>
      </c>
      <c r="B241" s="1"/>
      <c r="C241" s="61"/>
      <c r="D241" s="61"/>
      <c r="E241" s="61"/>
      <c r="F241" s="61"/>
      <c r="G241" s="61"/>
      <c r="H241" s="61"/>
      <c r="I241" s="61"/>
      <c r="J241" s="61"/>
      <c r="K241" s="61"/>
      <c r="L241" s="56"/>
      <c r="M241" s="1"/>
      <c r="N241" s="1"/>
      <c r="O241" s="1"/>
    </row>
    <row r="242" spans="1:15" ht="12.75" customHeight="1">
      <c r="A242" s="1"/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1"/>
      <c r="B243" s="1"/>
      <c r="C243" s="55"/>
      <c r="D243" s="55"/>
      <c r="E243" s="55"/>
      <c r="F243" s="55"/>
      <c r="G243" s="55"/>
      <c r="H243" s="55"/>
      <c r="I243" s="55"/>
      <c r="J243" s="55"/>
      <c r="K243" s="55"/>
      <c r="L243" s="56"/>
      <c r="M243" s="1"/>
      <c r="N243" s="1"/>
      <c r="O243" s="1"/>
    </row>
    <row r="244" spans="1:15" ht="12.75" customHeight="1">
      <c r="A244" s="1"/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1"/>
      <c r="B245" s="1"/>
      <c r="C245" s="55"/>
      <c r="D245" s="55"/>
      <c r="E245" s="55"/>
      <c r="F245" s="55"/>
      <c r="G245" s="55"/>
      <c r="H245" s="55"/>
      <c r="I245" s="55"/>
      <c r="J245" s="55"/>
      <c r="K245" s="55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61"/>
      <c r="D289" s="61"/>
      <c r="E289" s="61"/>
      <c r="F289" s="61"/>
      <c r="G289" s="61"/>
      <c r="H289" s="61"/>
      <c r="I289" s="61"/>
      <c r="J289" s="61"/>
      <c r="K289" s="61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55"/>
      <c r="D291" s="55"/>
      <c r="E291" s="55"/>
      <c r="F291" s="55"/>
      <c r="G291" s="55"/>
      <c r="H291" s="55"/>
      <c r="I291" s="55"/>
      <c r="J291" s="55"/>
      <c r="K291" s="55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55"/>
      <c r="D293" s="55"/>
      <c r="E293" s="55"/>
      <c r="F293" s="55"/>
      <c r="G293" s="55"/>
      <c r="H293" s="55"/>
      <c r="I293" s="55"/>
      <c r="J293" s="55"/>
      <c r="K293" s="55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61"/>
      <c r="D330" s="61"/>
      <c r="E330" s="55"/>
      <c r="F330" s="55"/>
      <c r="G330" s="55"/>
      <c r="H330" s="61"/>
      <c r="I330" s="61"/>
      <c r="J330" s="61"/>
      <c r="K330" s="61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55"/>
      <c r="D332" s="55"/>
      <c r="E332" s="55"/>
      <c r="F332" s="55"/>
      <c r="G332" s="55"/>
      <c r="H332" s="55"/>
      <c r="I332" s="55"/>
      <c r="J332" s="55"/>
      <c r="K332" s="55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55"/>
      <c r="D334" s="55"/>
      <c r="E334" s="55"/>
      <c r="F334" s="55"/>
      <c r="G334" s="55"/>
      <c r="H334" s="55"/>
      <c r="I334" s="55"/>
      <c r="J334" s="55"/>
      <c r="K334" s="55"/>
      <c r="L334" s="56"/>
      <c r="M334" s="1"/>
      <c r="N334" s="1"/>
      <c r="O334" s="1"/>
    </row>
    <row r="335" spans="1:1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46"/>
      <c r="M335" s="1"/>
      <c r="N335" s="1"/>
      <c r="O335" s="1"/>
    </row>
    <row r="336" spans="1:15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46"/>
      <c r="M336" s="1"/>
      <c r="N336" s="1"/>
      <c r="O336" s="1"/>
    </row>
    <row r="337" spans="1:15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46"/>
      <c r="M337" s="1"/>
      <c r="N337" s="1"/>
      <c r="O337" s="1"/>
    </row>
    <row r="338" spans="1:15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4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3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4140625" defaultRowHeight="15" customHeight="1"/>
  <cols>
    <col min="1" max="1" width="7.33203125" customWidth="1"/>
    <col min="2" max="2" width="14.33203125" customWidth="1"/>
    <col min="3" max="3" width="12.6640625" customWidth="1"/>
    <col min="4" max="4" width="12.33203125" customWidth="1"/>
    <col min="5" max="6" width="9.6640625" customWidth="1"/>
    <col min="7" max="10" width="11.44140625" customWidth="1"/>
    <col min="11" max="11" width="10" customWidth="1"/>
    <col min="12" max="12" width="10.5546875" customWidth="1"/>
    <col min="13" max="13" width="11.88671875" customWidth="1"/>
    <col min="14" max="15" width="9.33203125" customWidth="1"/>
  </cols>
  <sheetData>
    <row r="1" spans="1:15" ht="12.75" customHeight="1">
      <c r="A1" s="412"/>
      <c r="B1" s="413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305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45440</v>
      </c>
      <c r="L6" s="1"/>
      <c r="M6" s="1"/>
      <c r="N6" s="1"/>
      <c r="O6" s="1"/>
    </row>
    <row r="7" spans="1:15" ht="12.75" customHeight="1">
      <c r="B7" s="1"/>
      <c r="C7" s="1" t="s">
        <v>306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06" t="s">
        <v>16</v>
      </c>
      <c r="B9" s="408" t="s">
        <v>18</v>
      </c>
      <c r="C9" s="411" t="s">
        <v>20</v>
      </c>
      <c r="D9" s="411" t="s">
        <v>21</v>
      </c>
      <c r="E9" s="403" t="s">
        <v>22</v>
      </c>
      <c r="F9" s="404"/>
      <c r="G9" s="405"/>
      <c r="H9" s="403" t="s">
        <v>23</v>
      </c>
      <c r="I9" s="404"/>
      <c r="J9" s="405"/>
      <c r="K9" s="26"/>
      <c r="L9" s="27"/>
      <c r="M9" s="48"/>
      <c r="N9" s="1"/>
      <c r="O9" s="1"/>
    </row>
    <row r="10" spans="1:15" ht="42.75" customHeight="1">
      <c r="A10" s="407"/>
      <c r="B10" s="410"/>
      <c r="C10" s="410"/>
      <c r="D10" s="410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253</v>
      </c>
      <c r="N10" s="1"/>
      <c r="O10" s="1"/>
    </row>
    <row r="11" spans="1:15" ht="12" customHeight="1">
      <c r="A11" s="33">
        <v>1</v>
      </c>
      <c r="B11" s="53" t="s">
        <v>307</v>
      </c>
      <c r="C11" s="31">
        <v>821.5</v>
      </c>
      <c r="D11" s="36">
        <v>819.0333333333333</v>
      </c>
      <c r="E11" s="36">
        <v>810.46666666666658</v>
      </c>
      <c r="F11" s="36">
        <v>799.43333333333328</v>
      </c>
      <c r="G11" s="36">
        <v>790.86666666666656</v>
      </c>
      <c r="H11" s="36">
        <v>830.06666666666661</v>
      </c>
      <c r="I11" s="36">
        <v>838.63333333333321</v>
      </c>
      <c r="J11" s="36">
        <v>849.66666666666663</v>
      </c>
      <c r="K11" s="31">
        <v>827.6</v>
      </c>
      <c r="L11" s="31">
        <v>808</v>
      </c>
      <c r="M11" s="31">
        <v>2.2564600000000001</v>
      </c>
      <c r="N11" s="1"/>
      <c r="O11" s="1"/>
    </row>
    <row r="12" spans="1:15" ht="12" customHeight="1">
      <c r="A12" s="33">
        <v>2</v>
      </c>
      <c r="B12" s="53" t="s">
        <v>308</v>
      </c>
      <c r="C12" s="31">
        <v>30942.1</v>
      </c>
      <c r="D12" s="36">
        <v>31030.7</v>
      </c>
      <c r="E12" s="36">
        <v>30461.4</v>
      </c>
      <c r="F12" s="36">
        <v>29980.7</v>
      </c>
      <c r="G12" s="36">
        <v>29411.4</v>
      </c>
      <c r="H12" s="36">
        <v>31511.4</v>
      </c>
      <c r="I12" s="36">
        <v>32080.699999999997</v>
      </c>
      <c r="J12" s="36">
        <v>32561.4</v>
      </c>
      <c r="K12" s="31">
        <v>31600</v>
      </c>
      <c r="L12" s="31">
        <v>30550</v>
      </c>
      <c r="M12" s="31">
        <v>5.1990000000000001E-2</v>
      </c>
      <c r="N12" s="1"/>
      <c r="O12" s="1"/>
    </row>
    <row r="13" spans="1:15" ht="12" customHeight="1">
      <c r="A13" s="33">
        <v>3</v>
      </c>
      <c r="B13" s="53" t="s">
        <v>41</v>
      </c>
      <c r="C13" s="31">
        <v>8398.35</v>
      </c>
      <c r="D13" s="36">
        <v>8376.4833333333318</v>
      </c>
      <c r="E13" s="36">
        <v>8282.9666666666635</v>
      </c>
      <c r="F13" s="36">
        <v>8167.5833333333321</v>
      </c>
      <c r="G13" s="36">
        <v>8074.0666666666639</v>
      </c>
      <c r="H13" s="36">
        <v>8491.8666666666631</v>
      </c>
      <c r="I13" s="36">
        <v>8585.3833333333296</v>
      </c>
      <c r="J13" s="36">
        <v>8700.7666666666628</v>
      </c>
      <c r="K13" s="31">
        <v>8470</v>
      </c>
      <c r="L13" s="31">
        <v>8261.1</v>
      </c>
      <c r="M13" s="31">
        <v>2.2984599999999999</v>
      </c>
      <c r="N13" s="1"/>
      <c r="O13" s="1"/>
    </row>
    <row r="14" spans="1:15" ht="12" customHeight="1">
      <c r="A14" s="33">
        <v>4</v>
      </c>
      <c r="B14" s="53" t="s">
        <v>48</v>
      </c>
      <c r="C14" s="31">
        <v>2585.1</v>
      </c>
      <c r="D14" s="36">
        <v>2594.2833333333333</v>
      </c>
      <c r="E14" s="36">
        <v>2563.7666666666664</v>
      </c>
      <c r="F14" s="36">
        <v>2542.4333333333329</v>
      </c>
      <c r="G14" s="36">
        <v>2511.9166666666661</v>
      </c>
      <c r="H14" s="36">
        <v>2615.6166666666668</v>
      </c>
      <c r="I14" s="36">
        <v>2646.1333333333341</v>
      </c>
      <c r="J14" s="36">
        <v>2667.4666666666672</v>
      </c>
      <c r="K14" s="31">
        <v>2624.8</v>
      </c>
      <c r="L14" s="31">
        <v>2572.9499999999998</v>
      </c>
      <c r="M14" s="31">
        <v>3.7473900000000002</v>
      </c>
      <c r="N14" s="1"/>
      <c r="O14" s="1"/>
    </row>
    <row r="15" spans="1:15" ht="12" customHeight="1">
      <c r="A15" s="33">
        <v>5</v>
      </c>
      <c r="B15" s="53" t="s">
        <v>309</v>
      </c>
      <c r="C15" s="31">
        <v>3720.25</v>
      </c>
      <c r="D15" s="36">
        <v>3713.7833333333333</v>
      </c>
      <c r="E15" s="36">
        <v>3681.5666666666666</v>
      </c>
      <c r="F15" s="36">
        <v>3642.8833333333332</v>
      </c>
      <c r="G15" s="36">
        <v>3610.6666666666665</v>
      </c>
      <c r="H15" s="36">
        <v>3752.4666666666667</v>
      </c>
      <c r="I15" s="36">
        <v>3784.6833333333329</v>
      </c>
      <c r="J15" s="36">
        <v>3823.3666666666668</v>
      </c>
      <c r="K15" s="31">
        <v>3746</v>
      </c>
      <c r="L15" s="31">
        <v>3675.1</v>
      </c>
      <c r="M15" s="31">
        <v>0.56601000000000001</v>
      </c>
      <c r="N15" s="1"/>
      <c r="O15" s="1"/>
    </row>
    <row r="16" spans="1:15" ht="12" customHeight="1">
      <c r="A16" s="33">
        <v>6</v>
      </c>
      <c r="B16" s="53" t="s">
        <v>310</v>
      </c>
      <c r="C16" s="31">
        <v>1664.35</v>
      </c>
      <c r="D16" s="36">
        <v>1674.9666666666665</v>
      </c>
      <c r="E16" s="36">
        <v>1644.9333333333329</v>
      </c>
      <c r="F16" s="36">
        <v>1625.5166666666664</v>
      </c>
      <c r="G16" s="36">
        <v>1595.4833333333329</v>
      </c>
      <c r="H16" s="36">
        <v>1694.383333333333</v>
      </c>
      <c r="I16" s="36">
        <v>1724.4166666666663</v>
      </c>
      <c r="J16" s="36">
        <v>1743.833333333333</v>
      </c>
      <c r="K16" s="31">
        <v>1705</v>
      </c>
      <c r="L16" s="31">
        <v>1655.55</v>
      </c>
      <c r="M16" s="31">
        <v>3.6612399999999998</v>
      </c>
      <c r="N16" s="1"/>
      <c r="O16" s="1"/>
    </row>
    <row r="17" spans="1:15" ht="12" customHeight="1">
      <c r="A17" s="33">
        <v>7</v>
      </c>
      <c r="B17" s="53" t="s">
        <v>62</v>
      </c>
      <c r="C17" s="31">
        <v>634.6</v>
      </c>
      <c r="D17" s="36">
        <v>632.44999999999993</v>
      </c>
      <c r="E17" s="36">
        <v>623.14999999999986</v>
      </c>
      <c r="F17" s="36">
        <v>611.69999999999993</v>
      </c>
      <c r="G17" s="36">
        <v>602.39999999999986</v>
      </c>
      <c r="H17" s="36">
        <v>643.89999999999986</v>
      </c>
      <c r="I17" s="36">
        <v>653.19999999999982</v>
      </c>
      <c r="J17" s="36">
        <v>664.64999999999986</v>
      </c>
      <c r="K17" s="31">
        <v>641.75</v>
      </c>
      <c r="L17" s="31">
        <v>621</v>
      </c>
      <c r="M17" s="31">
        <v>55.36936</v>
      </c>
      <c r="N17" s="1"/>
      <c r="O17" s="1"/>
    </row>
    <row r="18" spans="1:15" ht="12" customHeight="1">
      <c r="A18" s="33">
        <v>8</v>
      </c>
      <c r="B18" s="53" t="s">
        <v>39</v>
      </c>
      <c r="C18" s="31">
        <v>616.54999999999995</v>
      </c>
      <c r="D18" s="36">
        <v>618.58333333333337</v>
      </c>
      <c r="E18" s="36">
        <v>611.36666666666679</v>
      </c>
      <c r="F18" s="36">
        <v>606.18333333333339</v>
      </c>
      <c r="G18" s="36">
        <v>598.96666666666681</v>
      </c>
      <c r="H18" s="36">
        <v>623.76666666666677</v>
      </c>
      <c r="I18" s="36">
        <v>630.98333333333323</v>
      </c>
      <c r="J18" s="36">
        <v>636.16666666666674</v>
      </c>
      <c r="K18" s="31">
        <v>625.79999999999995</v>
      </c>
      <c r="L18" s="31">
        <v>613.4</v>
      </c>
      <c r="M18" s="31">
        <v>14.35172</v>
      </c>
      <c r="N18" s="1"/>
      <c r="O18" s="1"/>
    </row>
    <row r="19" spans="1:15" ht="12" customHeight="1">
      <c r="A19" s="33">
        <v>9</v>
      </c>
      <c r="B19" s="53" t="s">
        <v>311</v>
      </c>
      <c r="C19" s="31">
        <v>1628.15</v>
      </c>
      <c r="D19" s="36">
        <v>1644.3</v>
      </c>
      <c r="E19" s="36">
        <v>1605.4499999999998</v>
      </c>
      <c r="F19" s="36">
        <v>1582.7499999999998</v>
      </c>
      <c r="G19" s="36">
        <v>1543.8999999999996</v>
      </c>
      <c r="H19" s="36">
        <v>1667</v>
      </c>
      <c r="I19" s="36">
        <v>1705.85</v>
      </c>
      <c r="J19" s="36">
        <v>1728.5500000000002</v>
      </c>
      <c r="K19" s="31">
        <v>1683.15</v>
      </c>
      <c r="L19" s="31">
        <v>1621.6</v>
      </c>
      <c r="M19" s="31">
        <v>3.33752</v>
      </c>
      <c r="N19" s="1"/>
      <c r="O19" s="1"/>
    </row>
    <row r="20" spans="1:15" ht="12" customHeight="1">
      <c r="A20" s="33">
        <v>10</v>
      </c>
      <c r="B20" s="53" t="s">
        <v>43</v>
      </c>
      <c r="C20" s="31">
        <v>26244.15</v>
      </c>
      <c r="D20" s="36">
        <v>26284.716666666664</v>
      </c>
      <c r="E20" s="36">
        <v>26014.433333333327</v>
      </c>
      <c r="F20" s="36">
        <v>25784.716666666664</v>
      </c>
      <c r="G20" s="36">
        <v>25514.433333333327</v>
      </c>
      <c r="H20" s="36">
        <v>26514.433333333327</v>
      </c>
      <c r="I20" s="36">
        <v>26784.71666666666</v>
      </c>
      <c r="J20" s="36">
        <v>27014.433333333327</v>
      </c>
      <c r="K20" s="31">
        <v>26555</v>
      </c>
      <c r="L20" s="31">
        <v>26055</v>
      </c>
      <c r="M20" s="31">
        <v>0.10065</v>
      </c>
      <c r="N20" s="1"/>
      <c r="O20" s="1"/>
    </row>
    <row r="21" spans="1:15" ht="12" customHeight="1">
      <c r="A21" s="33">
        <v>11</v>
      </c>
      <c r="B21" s="53" t="s">
        <v>783</v>
      </c>
      <c r="C21" s="31">
        <v>1428.4</v>
      </c>
      <c r="D21" s="36">
        <v>1433.8</v>
      </c>
      <c r="E21" s="36">
        <v>1402.6</v>
      </c>
      <c r="F21" s="36">
        <v>1376.8</v>
      </c>
      <c r="G21" s="36">
        <v>1345.6</v>
      </c>
      <c r="H21" s="36">
        <v>1459.6</v>
      </c>
      <c r="I21" s="36">
        <v>1490.8000000000002</v>
      </c>
      <c r="J21" s="36">
        <v>1516.6</v>
      </c>
      <c r="K21" s="31">
        <v>1465</v>
      </c>
      <c r="L21" s="31">
        <v>1408</v>
      </c>
      <c r="M21" s="31">
        <v>5.5057600000000004</v>
      </c>
      <c r="N21" s="1"/>
      <c r="O21" s="1"/>
    </row>
    <row r="22" spans="1:15" ht="12" customHeight="1">
      <c r="A22" s="33">
        <v>12</v>
      </c>
      <c r="B22" s="53" t="s">
        <v>827</v>
      </c>
      <c r="C22" s="31">
        <v>1104.3499999999999</v>
      </c>
      <c r="D22" s="36">
        <v>1109.2499999999998</v>
      </c>
      <c r="E22" s="36">
        <v>1085.1999999999996</v>
      </c>
      <c r="F22" s="36">
        <v>1066.0499999999997</v>
      </c>
      <c r="G22" s="36">
        <v>1041.9999999999995</v>
      </c>
      <c r="H22" s="36">
        <v>1128.3999999999996</v>
      </c>
      <c r="I22" s="36">
        <v>1152.4499999999998</v>
      </c>
      <c r="J22" s="36">
        <v>1171.5999999999997</v>
      </c>
      <c r="K22" s="31">
        <v>1133.3</v>
      </c>
      <c r="L22" s="31">
        <v>1090.0999999999999</v>
      </c>
      <c r="M22" s="31">
        <v>19.09009</v>
      </c>
      <c r="N22" s="1"/>
      <c r="O22" s="1"/>
    </row>
    <row r="23" spans="1:15" ht="12.75" customHeight="1">
      <c r="A23" s="33">
        <v>13</v>
      </c>
      <c r="B23" s="53" t="s">
        <v>49</v>
      </c>
      <c r="C23" s="31">
        <v>3289.05</v>
      </c>
      <c r="D23" s="36">
        <v>3304.7000000000003</v>
      </c>
      <c r="E23" s="36">
        <v>3251.4000000000005</v>
      </c>
      <c r="F23" s="36">
        <v>3213.7500000000005</v>
      </c>
      <c r="G23" s="36">
        <v>3160.4500000000007</v>
      </c>
      <c r="H23" s="36">
        <v>3342.3500000000004</v>
      </c>
      <c r="I23" s="36">
        <v>3395.6500000000005</v>
      </c>
      <c r="J23" s="36">
        <v>3433.3</v>
      </c>
      <c r="K23" s="31">
        <v>3358</v>
      </c>
      <c r="L23" s="31">
        <v>3267.05</v>
      </c>
      <c r="M23" s="31">
        <v>25.824850000000001</v>
      </c>
      <c r="N23" s="1"/>
      <c r="O23" s="1"/>
    </row>
    <row r="24" spans="1:15" ht="12.75" customHeight="1">
      <c r="A24" s="33">
        <v>14</v>
      </c>
      <c r="B24" s="53" t="s">
        <v>261</v>
      </c>
      <c r="C24" s="31">
        <v>1929.5</v>
      </c>
      <c r="D24" s="36">
        <v>1926.4333333333334</v>
      </c>
      <c r="E24" s="36">
        <v>1894.0666666666668</v>
      </c>
      <c r="F24" s="36">
        <v>1858.6333333333334</v>
      </c>
      <c r="G24" s="36">
        <v>1826.2666666666669</v>
      </c>
      <c r="H24" s="36">
        <v>1961.8666666666668</v>
      </c>
      <c r="I24" s="36">
        <v>1994.2333333333336</v>
      </c>
      <c r="J24" s="36">
        <v>2029.6666666666667</v>
      </c>
      <c r="K24" s="31">
        <v>1958.8</v>
      </c>
      <c r="L24" s="31">
        <v>1891</v>
      </c>
      <c r="M24" s="31">
        <v>43.548459999999999</v>
      </c>
      <c r="N24" s="1"/>
      <c r="O24" s="1"/>
    </row>
    <row r="25" spans="1:15" ht="12.75" customHeight="1">
      <c r="A25" s="33">
        <v>15</v>
      </c>
      <c r="B25" s="53" t="s">
        <v>50</v>
      </c>
      <c r="C25" s="31">
        <v>1431.65</v>
      </c>
      <c r="D25" s="36">
        <v>1437.4333333333332</v>
      </c>
      <c r="E25" s="36">
        <v>1417.8166666666664</v>
      </c>
      <c r="F25" s="36">
        <v>1403.9833333333331</v>
      </c>
      <c r="G25" s="36">
        <v>1384.3666666666663</v>
      </c>
      <c r="H25" s="36">
        <v>1451.2666666666664</v>
      </c>
      <c r="I25" s="36">
        <v>1470.8833333333332</v>
      </c>
      <c r="J25" s="36">
        <v>1484.7166666666665</v>
      </c>
      <c r="K25" s="31">
        <v>1457.05</v>
      </c>
      <c r="L25" s="31">
        <v>1423.6</v>
      </c>
      <c r="M25" s="31">
        <v>55.170780000000001</v>
      </c>
      <c r="N25" s="1"/>
      <c r="O25" s="1"/>
    </row>
    <row r="26" spans="1:15" ht="12.75" customHeight="1">
      <c r="A26" s="33">
        <v>16</v>
      </c>
      <c r="B26" s="53" t="s">
        <v>790</v>
      </c>
      <c r="C26" s="31">
        <v>704.85</v>
      </c>
      <c r="D26" s="36">
        <v>707.96666666666658</v>
      </c>
      <c r="E26" s="36">
        <v>698.93333333333317</v>
      </c>
      <c r="F26" s="36">
        <v>693.01666666666654</v>
      </c>
      <c r="G26" s="36">
        <v>683.98333333333312</v>
      </c>
      <c r="H26" s="36">
        <v>713.88333333333321</v>
      </c>
      <c r="I26" s="36">
        <v>722.91666666666674</v>
      </c>
      <c r="J26" s="36">
        <v>728.83333333333326</v>
      </c>
      <c r="K26" s="31">
        <v>717</v>
      </c>
      <c r="L26" s="31">
        <v>702.05</v>
      </c>
      <c r="M26" s="31">
        <v>35.1571</v>
      </c>
      <c r="N26" s="1"/>
      <c r="O26" s="1"/>
    </row>
    <row r="27" spans="1:15" ht="12.75" customHeight="1">
      <c r="A27" s="33">
        <v>17</v>
      </c>
      <c r="B27" s="53" t="s">
        <v>262</v>
      </c>
      <c r="C27" s="31">
        <v>972.6</v>
      </c>
      <c r="D27" s="36">
        <v>983.38333333333321</v>
      </c>
      <c r="E27" s="36">
        <v>958.76666666666642</v>
      </c>
      <c r="F27" s="36">
        <v>944.93333333333317</v>
      </c>
      <c r="G27" s="36">
        <v>920.31666666666638</v>
      </c>
      <c r="H27" s="36">
        <v>997.21666666666647</v>
      </c>
      <c r="I27" s="36">
        <v>1021.8333333333333</v>
      </c>
      <c r="J27" s="36">
        <v>1035.6666666666665</v>
      </c>
      <c r="K27" s="31">
        <v>1008</v>
      </c>
      <c r="L27" s="31">
        <v>969.55</v>
      </c>
      <c r="M27" s="31">
        <v>18.22756</v>
      </c>
      <c r="N27" s="1"/>
      <c r="O27" s="1"/>
    </row>
    <row r="28" spans="1:15" ht="12.75" customHeight="1">
      <c r="A28" s="33">
        <v>18</v>
      </c>
      <c r="B28" s="53" t="s">
        <v>263</v>
      </c>
      <c r="C28" s="31">
        <v>341.1</v>
      </c>
      <c r="D28" s="36">
        <v>343.06666666666666</v>
      </c>
      <c r="E28" s="36">
        <v>338.5333333333333</v>
      </c>
      <c r="F28" s="36">
        <v>335.96666666666664</v>
      </c>
      <c r="G28" s="36">
        <v>331.43333333333328</v>
      </c>
      <c r="H28" s="36">
        <v>345.63333333333333</v>
      </c>
      <c r="I28" s="36">
        <v>350.16666666666674</v>
      </c>
      <c r="J28" s="36">
        <v>352.73333333333335</v>
      </c>
      <c r="K28" s="31">
        <v>347.6</v>
      </c>
      <c r="L28" s="31">
        <v>340.5</v>
      </c>
      <c r="M28" s="31">
        <v>15.46857</v>
      </c>
      <c r="N28" s="1"/>
      <c r="O28" s="1"/>
    </row>
    <row r="29" spans="1:15" ht="12.75" customHeight="1">
      <c r="A29" s="33">
        <v>19</v>
      </c>
      <c r="B29" s="53" t="s">
        <v>44</v>
      </c>
      <c r="C29" s="31">
        <v>226.85</v>
      </c>
      <c r="D29" s="36">
        <v>228.7166666666667</v>
      </c>
      <c r="E29" s="36">
        <v>223.43333333333339</v>
      </c>
      <c r="F29" s="36">
        <v>220.01666666666671</v>
      </c>
      <c r="G29" s="36">
        <v>214.73333333333341</v>
      </c>
      <c r="H29" s="36">
        <v>232.13333333333338</v>
      </c>
      <c r="I29" s="36">
        <v>237.41666666666669</v>
      </c>
      <c r="J29" s="36">
        <v>240.83333333333337</v>
      </c>
      <c r="K29" s="31">
        <v>234</v>
      </c>
      <c r="L29" s="31">
        <v>225.3</v>
      </c>
      <c r="M29" s="31">
        <v>109.18892</v>
      </c>
      <c r="N29" s="1"/>
      <c r="O29" s="1"/>
    </row>
    <row r="30" spans="1:15" ht="12.75" customHeight="1">
      <c r="A30" s="33">
        <v>20</v>
      </c>
      <c r="B30" s="53" t="s">
        <v>46</v>
      </c>
      <c r="C30" s="31">
        <v>286.10000000000002</v>
      </c>
      <c r="D30" s="36">
        <v>287.2</v>
      </c>
      <c r="E30" s="36">
        <v>281</v>
      </c>
      <c r="F30" s="36">
        <v>275.90000000000003</v>
      </c>
      <c r="G30" s="36">
        <v>269.70000000000005</v>
      </c>
      <c r="H30" s="36">
        <v>292.29999999999995</v>
      </c>
      <c r="I30" s="36">
        <v>298.49999999999989</v>
      </c>
      <c r="J30" s="36">
        <v>303.59999999999991</v>
      </c>
      <c r="K30" s="31">
        <v>293.39999999999998</v>
      </c>
      <c r="L30" s="31">
        <v>282.10000000000002</v>
      </c>
      <c r="M30" s="31">
        <v>55.086399999999998</v>
      </c>
      <c r="N30" s="1"/>
      <c r="O30" s="1"/>
    </row>
    <row r="31" spans="1:15" ht="12.75" customHeight="1">
      <c r="A31" s="33">
        <v>21</v>
      </c>
      <c r="B31" s="53" t="s">
        <v>312</v>
      </c>
      <c r="C31" s="31">
        <v>744.65</v>
      </c>
      <c r="D31" s="36">
        <v>736.68333333333328</v>
      </c>
      <c r="E31" s="36">
        <v>698.56666666666661</v>
      </c>
      <c r="F31" s="36">
        <v>652.48333333333335</v>
      </c>
      <c r="G31" s="36">
        <v>614.36666666666667</v>
      </c>
      <c r="H31" s="36">
        <v>782.76666666666654</v>
      </c>
      <c r="I31" s="36">
        <v>820.8833333333331</v>
      </c>
      <c r="J31" s="36">
        <v>866.96666666666647</v>
      </c>
      <c r="K31" s="31">
        <v>774.8</v>
      </c>
      <c r="L31" s="31">
        <v>690.6</v>
      </c>
      <c r="M31" s="31">
        <v>69.053759999999997</v>
      </c>
      <c r="N31" s="1"/>
      <c r="O31" s="1"/>
    </row>
    <row r="32" spans="1:15" ht="12.75" customHeight="1">
      <c r="A32" s="33">
        <v>22</v>
      </c>
      <c r="B32" s="53" t="s">
        <v>313</v>
      </c>
      <c r="C32" s="31">
        <v>814.65</v>
      </c>
      <c r="D32" s="36">
        <v>818.44999999999993</v>
      </c>
      <c r="E32" s="36">
        <v>808.19999999999982</v>
      </c>
      <c r="F32" s="36">
        <v>801.74999999999989</v>
      </c>
      <c r="G32" s="36">
        <v>791.49999999999977</v>
      </c>
      <c r="H32" s="36">
        <v>824.89999999999986</v>
      </c>
      <c r="I32" s="36">
        <v>835.15000000000009</v>
      </c>
      <c r="J32" s="36">
        <v>841.59999999999991</v>
      </c>
      <c r="K32" s="31">
        <v>828.7</v>
      </c>
      <c r="L32" s="31">
        <v>812</v>
      </c>
      <c r="M32" s="31">
        <v>0.25012000000000001</v>
      </c>
      <c r="N32" s="1"/>
      <c r="O32" s="1"/>
    </row>
    <row r="33" spans="1:15" ht="12.75" customHeight="1">
      <c r="A33" s="33">
        <v>23</v>
      </c>
      <c r="B33" s="53" t="s">
        <v>314</v>
      </c>
      <c r="C33" s="31">
        <v>1252.5</v>
      </c>
      <c r="D33" s="36">
        <v>1267.8333333333333</v>
      </c>
      <c r="E33" s="36">
        <v>1231.6666666666665</v>
      </c>
      <c r="F33" s="36">
        <v>1210.8333333333333</v>
      </c>
      <c r="G33" s="36">
        <v>1174.6666666666665</v>
      </c>
      <c r="H33" s="36">
        <v>1288.6666666666665</v>
      </c>
      <c r="I33" s="36">
        <v>1324.833333333333</v>
      </c>
      <c r="J33" s="36">
        <v>1345.6666666666665</v>
      </c>
      <c r="K33" s="31">
        <v>1304</v>
      </c>
      <c r="L33" s="31">
        <v>1247</v>
      </c>
      <c r="M33" s="31">
        <v>30.64808</v>
      </c>
      <c r="N33" s="1"/>
      <c r="O33" s="1"/>
    </row>
    <row r="34" spans="1:15" ht="12.75" customHeight="1">
      <c r="A34" s="33">
        <v>24</v>
      </c>
      <c r="B34" s="53" t="s">
        <v>315</v>
      </c>
      <c r="C34" s="31">
        <v>2434.75</v>
      </c>
      <c r="D34" s="36">
        <v>2424.9333333333334</v>
      </c>
      <c r="E34" s="36">
        <v>2400.8666666666668</v>
      </c>
      <c r="F34" s="36">
        <v>2366.9833333333336</v>
      </c>
      <c r="G34" s="36">
        <v>2342.916666666667</v>
      </c>
      <c r="H34" s="36">
        <v>2458.8166666666666</v>
      </c>
      <c r="I34" s="36">
        <v>2482.8833333333332</v>
      </c>
      <c r="J34" s="36">
        <v>2516.7666666666664</v>
      </c>
      <c r="K34" s="31">
        <v>2449</v>
      </c>
      <c r="L34" s="31">
        <v>2391.0500000000002</v>
      </c>
      <c r="M34" s="31">
        <v>0.80371999999999999</v>
      </c>
      <c r="N34" s="1"/>
      <c r="O34" s="1"/>
    </row>
    <row r="35" spans="1:15" ht="12.75" customHeight="1">
      <c r="A35" s="33">
        <v>25</v>
      </c>
      <c r="B35" s="53" t="s">
        <v>316</v>
      </c>
      <c r="C35" s="31">
        <v>947.85</v>
      </c>
      <c r="D35" s="36">
        <v>952.41666666666663</v>
      </c>
      <c r="E35" s="36">
        <v>937.83333333333326</v>
      </c>
      <c r="F35" s="36">
        <v>927.81666666666661</v>
      </c>
      <c r="G35" s="36">
        <v>913.23333333333323</v>
      </c>
      <c r="H35" s="36">
        <v>962.43333333333328</v>
      </c>
      <c r="I35" s="36">
        <v>977.01666666666654</v>
      </c>
      <c r="J35" s="36">
        <v>987.0333333333333</v>
      </c>
      <c r="K35" s="31">
        <v>967</v>
      </c>
      <c r="L35" s="31">
        <v>942.4</v>
      </c>
      <c r="M35" s="31">
        <v>0.35710999999999998</v>
      </c>
      <c r="N35" s="1"/>
      <c r="O35" s="1"/>
    </row>
    <row r="36" spans="1:15" ht="12.75" customHeight="1">
      <c r="A36" s="33">
        <v>26</v>
      </c>
      <c r="B36" s="53" t="s">
        <v>51</v>
      </c>
      <c r="C36" s="31">
        <v>5337.3</v>
      </c>
      <c r="D36" s="36">
        <v>5365.083333333333</v>
      </c>
      <c r="E36" s="36">
        <v>5260.2166666666662</v>
      </c>
      <c r="F36" s="36">
        <v>5183.1333333333332</v>
      </c>
      <c r="G36" s="36">
        <v>5078.2666666666664</v>
      </c>
      <c r="H36" s="36">
        <v>5442.1666666666661</v>
      </c>
      <c r="I36" s="36">
        <v>5547.0333333333328</v>
      </c>
      <c r="J36" s="36">
        <v>5624.1166666666659</v>
      </c>
      <c r="K36" s="31">
        <v>5469.95</v>
      </c>
      <c r="L36" s="31">
        <v>5288</v>
      </c>
      <c r="M36" s="31">
        <v>3.9605199999999998</v>
      </c>
      <c r="N36" s="1"/>
      <c r="O36" s="1"/>
    </row>
    <row r="37" spans="1:15" ht="12.75" customHeight="1">
      <c r="A37" s="33">
        <v>27</v>
      </c>
      <c r="B37" s="53" t="s">
        <v>317</v>
      </c>
      <c r="C37" s="31">
        <v>1948.75</v>
      </c>
      <c r="D37" s="36">
        <v>1955.7</v>
      </c>
      <c r="E37" s="36">
        <v>1937.95</v>
      </c>
      <c r="F37" s="36">
        <v>1927.15</v>
      </c>
      <c r="G37" s="36">
        <v>1909.4</v>
      </c>
      <c r="H37" s="36">
        <v>1966.5</v>
      </c>
      <c r="I37" s="36">
        <v>1984.25</v>
      </c>
      <c r="J37" s="36">
        <v>1995.05</v>
      </c>
      <c r="K37" s="31">
        <v>1973.45</v>
      </c>
      <c r="L37" s="31">
        <v>1944.9</v>
      </c>
      <c r="M37" s="31">
        <v>0.29041</v>
      </c>
      <c r="N37" s="1"/>
      <c r="O37" s="1"/>
    </row>
    <row r="38" spans="1:15" ht="12.75" customHeight="1">
      <c r="A38" s="33">
        <v>28</v>
      </c>
      <c r="B38" s="53" t="s">
        <v>738</v>
      </c>
      <c r="C38" s="31">
        <v>68.599999999999994</v>
      </c>
      <c r="D38" s="36">
        <v>68.86666666666666</v>
      </c>
      <c r="E38" s="36">
        <v>67.833333333333314</v>
      </c>
      <c r="F38" s="36">
        <v>67.066666666666649</v>
      </c>
      <c r="G38" s="36">
        <v>66.033333333333303</v>
      </c>
      <c r="H38" s="36">
        <v>69.633333333333326</v>
      </c>
      <c r="I38" s="36">
        <v>70.666666666666657</v>
      </c>
      <c r="J38" s="36">
        <v>71.433333333333337</v>
      </c>
      <c r="K38" s="31">
        <v>69.900000000000006</v>
      </c>
      <c r="L38" s="31">
        <v>68.099999999999994</v>
      </c>
      <c r="M38" s="31">
        <v>14.22532</v>
      </c>
      <c r="N38" s="1"/>
      <c r="O38" s="1"/>
    </row>
    <row r="39" spans="1:15" ht="12.75" customHeight="1">
      <c r="A39" s="33">
        <v>29</v>
      </c>
      <c r="B39" s="53" t="s">
        <v>828</v>
      </c>
      <c r="C39" s="31">
        <v>26.1</v>
      </c>
      <c r="D39" s="36">
        <v>26.266666666666666</v>
      </c>
      <c r="E39" s="36">
        <v>25.883333333333333</v>
      </c>
      <c r="F39" s="36">
        <v>25.666666666666668</v>
      </c>
      <c r="G39" s="36">
        <v>25.283333333333335</v>
      </c>
      <c r="H39" s="36">
        <v>26.483333333333331</v>
      </c>
      <c r="I39" s="36">
        <v>26.866666666666664</v>
      </c>
      <c r="J39" s="36">
        <v>27.083333333333329</v>
      </c>
      <c r="K39" s="31">
        <v>26.65</v>
      </c>
      <c r="L39" s="31">
        <v>26.05</v>
      </c>
      <c r="M39" s="31">
        <v>50.272469999999998</v>
      </c>
      <c r="N39" s="1"/>
      <c r="O39" s="1"/>
    </row>
    <row r="40" spans="1:15" ht="12.75" customHeight="1">
      <c r="A40" s="33">
        <v>30</v>
      </c>
      <c r="B40" s="53" t="s">
        <v>814</v>
      </c>
      <c r="C40" s="31">
        <v>1221.55</v>
      </c>
      <c r="D40" s="36">
        <v>1226.3666666666666</v>
      </c>
      <c r="E40" s="36">
        <v>1183.833333333333</v>
      </c>
      <c r="F40" s="36">
        <v>1146.1166666666666</v>
      </c>
      <c r="G40" s="36">
        <v>1103.583333333333</v>
      </c>
      <c r="H40" s="36">
        <v>1264.083333333333</v>
      </c>
      <c r="I40" s="36">
        <v>1306.6166666666663</v>
      </c>
      <c r="J40" s="36">
        <v>1344.333333333333</v>
      </c>
      <c r="K40" s="31">
        <v>1268.9000000000001</v>
      </c>
      <c r="L40" s="31">
        <v>1188.6500000000001</v>
      </c>
      <c r="M40" s="31">
        <v>34.330509999999997</v>
      </c>
      <c r="N40" s="1"/>
      <c r="O40" s="1"/>
    </row>
    <row r="41" spans="1:15" ht="12.75" customHeight="1">
      <c r="A41" s="33">
        <v>31</v>
      </c>
      <c r="B41" s="53" t="s">
        <v>318</v>
      </c>
      <c r="C41" s="31">
        <v>3733.1</v>
      </c>
      <c r="D41" s="36">
        <v>3744.0333333333333</v>
      </c>
      <c r="E41" s="36">
        <v>3699.0666666666666</v>
      </c>
      <c r="F41" s="36">
        <v>3665.0333333333333</v>
      </c>
      <c r="G41" s="36">
        <v>3620.0666666666666</v>
      </c>
      <c r="H41" s="36">
        <v>3778.0666666666666</v>
      </c>
      <c r="I41" s="36">
        <v>3823.0333333333328</v>
      </c>
      <c r="J41" s="36">
        <v>3857.0666666666666</v>
      </c>
      <c r="K41" s="31">
        <v>3789</v>
      </c>
      <c r="L41" s="31">
        <v>3710</v>
      </c>
      <c r="M41" s="31">
        <v>0.71589999999999998</v>
      </c>
      <c r="N41" s="1"/>
      <c r="O41" s="1"/>
    </row>
    <row r="42" spans="1:15" ht="12.75" customHeight="1">
      <c r="A42" s="33">
        <v>32</v>
      </c>
      <c r="B42" s="53" t="s">
        <v>52</v>
      </c>
      <c r="C42" s="31">
        <v>632.5</v>
      </c>
      <c r="D42" s="36">
        <v>632.6</v>
      </c>
      <c r="E42" s="36">
        <v>626.5</v>
      </c>
      <c r="F42" s="36">
        <v>620.5</v>
      </c>
      <c r="G42" s="36">
        <v>614.4</v>
      </c>
      <c r="H42" s="36">
        <v>638.6</v>
      </c>
      <c r="I42" s="36">
        <v>644.70000000000016</v>
      </c>
      <c r="J42" s="36">
        <v>650.70000000000005</v>
      </c>
      <c r="K42" s="31">
        <v>638.70000000000005</v>
      </c>
      <c r="L42" s="31">
        <v>626.6</v>
      </c>
      <c r="M42" s="31">
        <v>16.322140000000001</v>
      </c>
      <c r="N42" s="1"/>
      <c r="O42" s="1"/>
    </row>
    <row r="43" spans="1:15" ht="12.75" customHeight="1">
      <c r="A43" s="33">
        <v>33</v>
      </c>
      <c r="B43" s="53" t="s">
        <v>1027</v>
      </c>
      <c r="C43" s="31">
        <v>4076.1</v>
      </c>
      <c r="D43" s="36">
        <v>4074.3833333333337</v>
      </c>
      <c r="E43" s="36">
        <v>4048.7666666666673</v>
      </c>
      <c r="F43" s="36">
        <v>4021.4333333333338</v>
      </c>
      <c r="G43" s="36">
        <v>3995.8166666666675</v>
      </c>
      <c r="H43" s="36">
        <v>4101.7166666666672</v>
      </c>
      <c r="I43" s="36">
        <v>4127.333333333333</v>
      </c>
      <c r="J43" s="36">
        <v>4154.666666666667</v>
      </c>
      <c r="K43" s="31">
        <v>4100</v>
      </c>
      <c r="L43" s="31">
        <v>4047.05</v>
      </c>
      <c r="M43" s="31">
        <v>0.31025000000000003</v>
      </c>
      <c r="N43" s="1"/>
      <c r="O43" s="1"/>
    </row>
    <row r="44" spans="1:15" ht="12.75" customHeight="1">
      <c r="A44" s="33">
        <v>34</v>
      </c>
      <c r="B44" s="53" t="s">
        <v>319</v>
      </c>
      <c r="C44" s="31">
        <v>2582.75</v>
      </c>
      <c r="D44" s="36">
        <v>2609.1166666666668</v>
      </c>
      <c r="E44" s="36">
        <v>2553.6333333333337</v>
      </c>
      <c r="F44" s="36">
        <v>2524.5166666666669</v>
      </c>
      <c r="G44" s="36">
        <v>2469.0333333333338</v>
      </c>
      <c r="H44" s="36">
        <v>2638.2333333333336</v>
      </c>
      <c r="I44" s="36">
        <v>2693.7166666666672</v>
      </c>
      <c r="J44" s="36">
        <v>2722.8333333333335</v>
      </c>
      <c r="K44" s="31">
        <v>2664.6</v>
      </c>
      <c r="L44" s="31">
        <v>2580</v>
      </c>
      <c r="M44" s="31">
        <v>2.8215400000000002</v>
      </c>
      <c r="N44" s="1"/>
      <c r="O44" s="1"/>
    </row>
    <row r="45" spans="1:15" ht="12.75" customHeight="1">
      <c r="A45" s="33">
        <v>35</v>
      </c>
      <c r="B45" s="53" t="s">
        <v>320</v>
      </c>
      <c r="C45" s="31">
        <v>762.95</v>
      </c>
      <c r="D45" s="36">
        <v>764.61666666666667</v>
      </c>
      <c r="E45" s="36">
        <v>758.33333333333337</v>
      </c>
      <c r="F45" s="36">
        <v>753.7166666666667</v>
      </c>
      <c r="G45" s="36">
        <v>747.43333333333339</v>
      </c>
      <c r="H45" s="36">
        <v>769.23333333333335</v>
      </c>
      <c r="I45" s="36">
        <v>775.51666666666665</v>
      </c>
      <c r="J45" s="36">
        <v>780.13333333333333</v>
      </c>
      <c r="K45" s="31">
        <v>770.9</v>
      </c>
      <c r="L45" s="31">
        <v>760</v>
      </c>
      <c r="M45" s="31">
        <v>0.54025000000000001</v>
      </c>
      <c r="N45" s="1"/>
      <c r="O45" s="1"/>
    </row>
    <row r="46" spans="1:15" ht="12.75" customHeight="1">
      <c r="A46" s="33">
        <v>36</v>
      </c>
      <c r="B46" s="53" t="s">
        <v>792</v>
      </c>
      <c r="C46" s="31">
        <v>8017.15</v>
      </c>
      <c r="D46" s="36">
        <v>7983.166666666667</v>
      </c>
      <c r="E46" s="36">
        <v>7896.7833333333338</v>
      </c>
      <c r="F46" s="36">
        <v>7776.416666666667</v>
      </c>
      <c r="G46" s="36">
        <v>7690.0333333333338</v>
      </c>
      <c r="H46" s="36">
        <v>8103.5333333333338</v>
      </c>
      <c r="I46" s="36">
        <v>8189.916666666667</v>
      </c>
      <c r="J46" s="36">
        <v>8310.2833333333328</v>
      </c>
      <c r="K46" s="31">
        <v>8069.55</v>
      </c>
      <c r="L46" s="31">
        <v>7862.8</v>
      </c>
      <c r="M46" s="31">
        <v>0.46131</v>
      </c>
      <c r="N46" s="1"/>
      <c r="O46" s="1"/>
    </row>
    <row r="47" spans="1:15" ht="12.75" customHeight="1">
      <c r="A47" s="33">
        <v>37</v>
      </c>
      <c r="B47" s="53" t="s">
        <v>53</v>
      </c>
      <c r="C47" s="31">
        <v>5939.3</v>
      </c>
      <c r="D47" s="36">
        <v>5938.9333333333334</v>
      </c>
      <c r="E47" s="36">
        <v>5918.3666666666668</v>
      </c>
      <c r="F47" s="36">
        <v>5897.4333333333334</v>
      </c>
      <c r="G47" s="36">
        <v>5876.8666666666668</v>
      </c>
      <c r="H47" s="36">
        <v>5959.8666666666668</v>
      </c>
      <c r="I47" s="36">
        <v>5980.4333333333343</v>
      </c>
      <c r="J47" s="36">
        <v>6001.3666666666668</v>
      </c>
      <c r="K47" s="31">
        <v>5959.5</v>
      </c>
      <c r="L47" s="31">
        <v>5918</v>
      </c>
      <c r="M47" s="31">
        <v>1.8963699999999999</v>
      </c>
      <c r="N47" s="1"/>
      <c r="O47" s="1"/>
    </row>
    <row r="48" spans="1:15" ht="12.75" customHeight="1">
      <c r="A48" s="33">
        <v>38</v>
      </c>
      <c r="B48" s="53" t="s">
        <v>55</v>
      </c>
      <c r="C48" s="31">
        <v>476.95</v>
      </c>
      <c r="D48" s="36">
        <v>477.9666666666667</v>
      </c>
      <c r="E48" s="36">
        <v>472.93333333333339</v>
      </c>
      <c r="F48" s="36">
        <v>468.91666666666669</v>
      </c>
      <c r="G48" s="36">
        <v>463.88333333333338</v>
      </c>
      <c r="H48" s="36">
        <v>481.98333333333341</v>
      </c>
      <c r="I48" s="36">
        <v>487.01666666666671</v>
      </c>
      <c r="J48" s="36">
        <v>491.03333333333342</v>
      </c>
      <c r="K48" s="31">
        <v>483</v>
      </c>
      <c r="L48" s="31">
        <v>473.95</v>
      </c>
      <c r="M48" s="31">
        <v>56.178539999999998</v>
      </c>
      <c r="N48" s="1"/>
      <c r="O48" s="1"/>
    </row>
    <row r="49" spans="1:15" ht="12.75" customHeight="1">
      <c r="A49" s="33">
        <v>39</v>
      </c>
      <c r="B49" s="53" t="s">
        <v>321</v>
      </c>
      <c r="C49" s="31">
        <v>309.2</v>
      </c>
      <c r="D49" s="36">
        <v>310.59999999999997</v>
      </c>
      <c r="E49" s="36">
        <v>305.54999999999995</v>
      </c>
      <c r="F49" s="36">
        <v>301.89999999999998</v>
      </c>
      <c r="G49" s="36">
        <v>296.84999999999997</v>
      </c>
      <c r="H49" s="36">
        <v>314.24999999999994</v>
      </c>
      <c r="I49" s="36">
        <v>319.3</v>
      </c>
      <c r="J49" s="36">
        <v>322.94999999999993</v>
      </c>
      <c r="K49" s="31">
        <v>315.64999999999998</v>
      </c>
      <c r="L49" s="31">
        <v>306.95</v>
      </c>
      <c r="M49" s="31">
        <v>4.2746300000000002</v>
      </c>
      <c r="N49" s="1"/>
      <c r="O49" s="1"/>
    </row>
    <row r="50" spans="1:15" ht="12.75" customHeight="1">
      <c r="A50" s="33">
        <v>40</v>
      </c>
      <c r="B50" s="53" t="s">
        <v>791</v>
      </c>
      <c r="C50" s="31">
        <v>614.54999999999995</v>
      </c>
      <c r="D50" s="36">
        <v>618.13333333333333</v>
      </c>
      <c r="E50" s="36">
        <v>609.41666666666663</v>
      </c>
      <c r="F50" s="36">
        <v>604.2833333333333</v>
      </c>
      <c r="G50" s="36">
        <v>595.56666666666661</v>
      </c>
      <c r="H50" s="36">
        <v>623.26666666666665</v>
      </c>
      <c r="I50" s="36">
        <v>631.98333333333335</v>
      </c>
      <c r="J50" s="36">
        <v>637.11666666666667</v>
      </c>
      <c r="K50" s="31">
        <v>626.85</v>
      </c>
      <c r="L50" s="31">
        <v>613</v>
      </c>
      <c r="M50" s="31">
        <v>2.6926199999999998</v>
      </c>
      <c r="N50" s="1"/>
      <c r="O50" s="1"/>
    </row>
    <row r="51" spans="1:15" ht="12.75" customHeight="1">
      <c r="A51" s="33">
        <v>41</v>
      </c>
      <c r="B51" s="53" t="s">
        <v>322</v>
      </c>
      <c r="C51" s="31">
        <v>592.75</v>
      </c>
      <c r="D51" s="36">
        <v>597.73333333333335</v>
      </c>
      <c r="E51" s="36">
        <v>586.01666666666665</v>
      </c>
      <c r="F51" s="36">
        <v>579.2833333333333</v>
      </c>
      <c r="G51" s="36">
        <v>567.56666666666661</v>
      </c>
      <c r="H51" s="36">
        <v>604.4666666666667</v>
      </c>
      <c r="I51" s="36">
        <v>616.18333333333339</v>
      </c>
      <c r="J51" s="36">
        <v>622.91666666666674</v>
      </c>
      <c r="K51" s="31">
        <v>609.45000000000005</v>
      </c>
      <c r="L51" s="31">
        <v>591</v>
      </c>
      <c r="M51" s="31">
        <v>0.68840999999999997</v>
      </c>
      <c r="N51" s="1"/>
      <c r="O51" s="1"/>
    </row>
    <row r="52" spans="1:15" ht="12.75" customHeight="1">
      <c r="A52" s="33">
        <v>42</v>
      </c>
      <c r="B52" s="53" t="s">
        <v>56</v>
      </c>
      <c r="C52" s="31">
        <v>226.7</v>
      </c>
      <c r="D52" s="36">
        <v>222.53333333333333</v>
      </c>
      <c r="E52" s="36">
        <v>216.76666666666665</v>
      </c>
      <c r="F52" s="36">
        <v>206.83333333333331</v>
      </c>
      <c r="G52" s="36">
        <v>201.06666666666663</v>
      </c>
      <c r="H52" s="36">
        <v>232.46666666666667</v>
      </c>
      <c r="I52" s="36">
        <v>238.23333333333338</v>
      </c>
      <c r="J52" s="36">
        <v>248.16666666666669</v>
      </c>
      <c r="K52" s="31">
        <v>228.3</v>
      </c>
      <c r="L52" s="31">
        <v>212.6</v>
      </c>
      <c r="M52" s="31">
        <v>828.52946999999995</v>
      </c>
      <c r="N52" s="1"/>
      <c r="O52" s="1"/>
    </row>
    <row r="53" spans="1:15" ht="12.75" customHeight="1">
      <c r="A53" s="33">
        <v>43</v>
      </c>
      <c r="B53" s="53" t="s">
        <v>58</v>
      </c>
      <c r="C53" s="31">
        <v>2872.3</v>
      </c>
      <c r="D53" s="36">
        <v>2875.3833333333337</v>
      </c>
      <c r="E53" s="36">
        <v>2852.4666666666672</v>
      </c>
      <c r="F53" s="36">
        <v>2832.6333333333337</v>
      </c>
      <c r="G53" s="36">
        <v>2809.7166666666672</v>
      </c>
      <c r="H53" s="36">
        <v>2895.2166666666672</v>
      </c>
      <c r="I53" s="36">
        <v>2918.1333333333341</v>
      </c>
      <c r="J53" s="36">
        <v>2937.9666666666672</v>
      </c>
      <c r="K53" s="31">
        <v>2898.3</v>
      </c>
      <c r="L53" s="31">
        <v>2855.55</v>
      </c>
      <c r="M53" s="31">
        <v>8.1709099999999992</v>
      </c>
      <c r="N53" s="1"/>
      <c r="O53" s="1"/>
    </row>
    <row r="54" spans="1:15" ht="12.75" customHeight="1">
      <c r="A54" s="33">
        <v>44</v>
      </c>
      <c r="B54" s="53" t="s">
        <v>323</v>
      </c>
      <c r="C54" s="31">
        <v>375.2</v>
      </c>
      <c r="D54" s="36">
        <v>375</v>
      </c>
      <c r="E54" s="36">
        <v>368.2</v>
      </c>
      <c r="F54" s="36">
        <v>361.2</v>
      </c>
      <c r="G54" s="36">
        <v>354.4</v>
      </c>
      <c r="H54" s="36">
        <v>382</v>
      </c>
      <c r="I54" s="36">
        <v>388.79999999999995</v>
      </c>
      <c r="J54" s="36">
        <v>395.8</v>
      </c>
      <c r="K54" s="31">
        <v>381.8</v>
      </c>
      <c r="L54" s="31">
        <v>368</v>
      </c>
      <c r="M54" s="31">
        <v>25.3095</v>
      </c>
      <c r="N54" s="1"/>
      <c r="O54" s="1"/>
    </row>
    <row r="55" spans="1:15" ht="12.75" customHeight="1">
      <c r="A55" s="33">
        <v>45</v>
      </c>
      <c r="B55" s="53" t="s">
        <v>1028</v>
      </c>
      <c r="C55" s="31">
        <v>6432.8</v>
      </c>
      <c r="D55" s="36">
        <v>6356.5999999999995</v>
      </c>
      <c r="E55" s="36">
        <v>6117.1999999999989</v>
      </c>
      <c r="F55" s="36">
        <v>5801.5999999999995</v>
      </c>
      <c r="G55" s="36">
        <v>5562.1999999999989</v>
      </c>
      <c r="H55" s="36">
        <v>6672.1999999999989</v>
      </c>
      <c r="I55" s="36">
        <v>6911.5999999999985</v>
      </c>
      <c r="J55" s="36">
        <v>7227.1999999999989</v>
      </c>
      <c r="K55" s="31">
        <v>6596</v>
      </c>
      <c r="L55" s="31">
        <v>6041</v>
      </c>
      <c r="M55" s="31">
        <v>1.6496900000000001</v>
      </c>
      <c r="N55" s="1"/>
      <c r="O55" s="1"/>
    </row>
    <row r="56" spans="1:15" ht="12" customHeight="1">
      <c r="A56" s="33">
        <v>46</v>
      </c>
      <c r="B56" s="53" t="s">
        <v>59</v>
      </c>
      <c r="C56" s="31">
        <v>2174.25</v>
      </c>
      <c r="D56" s="36">
        <v>2172.2666666666669</v>
      </c>
      <c r="E56" s="36">
        <v>2142.1833333333338</v>
      </c>
      <c r="F56" s="36">
        <v>2110.1166666666668</v>
      </c>
      <c r="G56" s="36">
        <v>2080.0333333333338</v>
      </c>
      <c r="H56" s="36">
        <v>2204.3333333333339</v>
      </c>
      <c r="I56" s="36">
        <v>2234.416666666667</v>
      </c>
      <c r="J56" s="36">
        <v>2266.483333333334</v>
      </c>
      <c r="K56" s="31">
        <v>2202.35</v>
      </c>
      <c r="L56" s="31">
        <v>2140.1999999999998</v>
      </c>
      <c r="M56" s="31">
        <v>15.015370000000001</v>
      </c>
      <c r="N56" s="1"/>
      <c r="O56" s="1"/>
    </row>
    <row r="57" spans="1:15" ht="12.75" customHeight="1">
      <c r="A57" s="33">
        <v>47</v>
      </c>
      <c r="B57" s="53" t="s">
        <v>60</v>
      </c>
      <c r="C57" s="31">
        <v>5886.55</v>
      </c>
      <c r="D57" s="36">
        <v>5893.8666666666659</v>
      </c>
      <c r="E57" s="36">
        <v>5862.7333333333318</v>
      </c>
      <c r="F57" s="36">
        <v>5838.9166666666661</v>
      </c>
      <c r="G57" s="36">
        <v>5807.7833333333319</v>
      </c>
      <c r="H57" s="36">
        <v>5917.6833333333316</v>
      </c>
      <c r="I57" s="36">
        <v>5948.8166666666648</v>
      </c>
      <c r="J57" s="36">
        <v>5972.6333333333314</v>
      </c>
      <c r="K57" s="31">
        <v>5925</v>
      </c>
      <c r="L57" s="31">
        <v>5870.05</v>
      </c>
      <c r="M57" s="31">
        <v>0.14693999999999999</v>
      </c>
      <c r="N57" s="1"/>
      <c r="O57" s="1"/>
    </row>
    <row r="58" spans="1:15" ht="12.75" customHeight="1">
      <c r="A58" s="33">
        <v>48</v>
      </c>
      <c r="B58" s="53" t="s">
        <v>63</v>
      </c>
      <c r="C58" s="31">
        <v>1196.3499999999999</v>
      </c>
      <c r="D58" s="36">
        <v>1208.6833333333334</v>
      </c>
      <c r="E58" s="36">
        <v>1178.6666666666667</v>
      </c>
      <c r="F58" s="36">
        <v>1160.9833333333333</v>
      </c>
      <c r="G58" s="36">
        <v>1130.9666666666667</v>
      </c>
      <c r="H58" s="36">
        <v>1226.3666666666668</v>
      </c>
      <c r="I58" s="36">
        <v>1256.3833333333332</v>
      </c>
      <c r="J58" s="36">
        <v>1274.0666666666668</v>
      </c>
      <c r="K58" s="31">
        <v>1238.7</v>
      </c>
      <c r="L58" s="31">
        <v>1191</v>
      </c>
      <c r="M58" s="31">
        <v>42.388289999999998</v>
      </c>
      <c r="N58" s="1"/>
      <c r="O58" s="1"/>
    </row>
    <row r="59" spans="1:15" ht="12.75" customHeight="1">
      <c r="A59" s="33">
        <v>49</v>
      </c>
      <c r="B59" s="53" t="s">
        <v>324</v>
      </c>
      <c r="C59" s="31">
        <v>521.29999999999995</v>
      </c>
      <c r="D59" s="36">
        <v>523.05000000000007</v>
      </c>
      <c r="E59" s="36">
        <v>518.25000000000011</v>
      </c>
      <c r="F59" s="36">
        <v>515.20000000000005</v>
      </c>
      <c r="G59" s="36">
        <v>510.40000000000009</v>
      </c>
      <c r="H59" s="36">
        <v>526.10000000000014</v>
      </c>
      <c r="I59" s="36">
        <v>530.90000000000009</v>
      </c>
      <c r="J59" s="36">
        <v>533.95000000000016</v>
      </c>
      <c r="K59" s="31">
        <v>527.85</v>
      </c>
      <c r="L59" s="31">
        <v>520</v>
      </c>
      <c r="M59" s="31">
        <v>1.95882</v>
      </c>
      <c r="N59" s="1"/>
      <c r="O59" s="1"/>
    </row>
    <row r="60" spans="1:15" ht="12.75" customHeight="1">
      <c r="A60" s="33">
        <v>50</v>
      </c>
      <c r="B60" s="53" t="s">
        <v>264</v>
      </c>
      <c r="C60" s="31">
        <v>4537.3500000000004</v>
      </c>
      <c r="D60" s="36">
        <v>4571.45</v>
      </c>
      <c r="E60" s="36">
        <v>4473.8999999999996</v>
      </c>
      <c r="F60" s="36">
        <v>4410.45</v>
      </c>
      <c r="G60" s="36">
        <v>4312.8999999999996</v>
      </c>
      <c r="H60" s="36">
        <v>4634.8999999999996</v>
      </c>
      <c r="I60" s="36">
        <v>4732.4500000000007</v>
      </c>
      <c r="J60" s="36">
        <v>4795.8999999999996</v>
      </c>
      <c r="K60" s="31">
        <v>4669</v>
      </c>
      <c r="L60" s="31">
        <v>4508</v>
      </c>
      <c r="M60" s="31">
        <v>3.9285299999999999</v>
      </c>
      <c r="N60" s="1"/>
      <c r="O60" s="1"/>
    </row>
    <row r="61" spans="1:15" ht="12.75" customHeight="1">
      <c r="A61" s="33">
        <v>51</v>
      </c>
      <c r="B61" s="53" t="s">
        <v>64</v>
      </c>
      <c r="C61" s="31">
        <v>1187</v>
      </c>
      <c r="D61" s="36">
        <v>1183.6666666666667</v>
      </c>
      <c r="E61" s="36">
        <v>1171.3333333333335</v>
      </c>
      <c r="F61" s="36">
        <v>1155.6666666666667</v>
      </c>
      <c r="G61" s="36">
        <v>1143.3333333333335</v>
      </c>
      <c r="H61" s="36">
        <v>1199.3333333333335</v>
      </c>
      <c r="I61" s="36">
        <v>1211.666666666667</v>
      </c>
      <c r="J61" s="36">
        <v>1227.3333333333335</v>
      </c>
      <c r="K61" s="31">
        <v>1196</v>
      </c>
      <c r="L61" s="31">
        <v>1168</v>
      </c>
      <c r="M61" s="31">
        <v>104.50046</v>
      </c>
      <c r="N61" s="1"/>
      <c r="O61" s="1"/>
    </row>
    <row r="62" spans="1:15" ht="12.75" customHeight="1">
      <c r="A62" s="33">
        <v>52</v>
      </c>
      <c r="B62" s="53" t="s">
        <v>325</v>
      </c>
      <c r="C62" s="31">
        <v>4598.8</v>
      </c>
      <c r="D62" s="36">
        <v>4561.55</v>
      </c>
      <c r="E62" s="36">
        <v>4443.1000000000004</v>
      </c>
      <c r="F62" s="36">
        <v>4287.4000000000005</v>
      </c>
      <c r="G62" s="36">
        <v>4168.9500000000007</v>
      </c>
      <c r="H62" s="36">
        <v>4717.25</v>
      </c>
      <c r="I62" s="36">
        <v>4835.6999999999989</v>
      </c>
      <c r="J62" s="36">
        <v>4991.3999999999996</v>
      </c>
      <c r="K62" s="31">
        <v>4680</v>
      </c>
      <c r="L62" s="31">
        <v>4405.8500000000004</v>
      </c>
      <c r="M62" s="31">
        <v>7.3951900000000004</v>
      </c>
      <c r="N62" s="1"/>
      <c r="O62" s="1"/>
    </row>
    <row r="63" spans="1:15" ht="12.75" customHeight="1">
      <c r="A63" s="33">
        <v>53</v>
      </c>
      <c r="B63" s="53" t="s">
        <v>794</v>
      </c>
      <c r="C63" s="31">
        <v>316.3</v>
      </c>
      <c r="D63" s="36">
        <v>318.50000000000006</v>
      </c>
      <c r="E63" s="36">
        <v>313.15000000000009</v>
      </c>
      <c r="F63" s="36">
        <v>310.00000000000006</v>
      </c>
      <c r="G63" s="36">
        <v>304.65000000000009</v>
      </c>
      <c r="H63" s="36">
        <v>321.65000000000009</v>
      </c>
      <c r="I63" s="36">
        <v>327.00000000000011</v>
      </c>
      <c r="J63" s="36">
        <v>330.15000000000009</v>
      </c>
      <c r="K63" s="31">
        <v>323.85000000000002</v>
      </c>
      <c r="L63" s="31">
        <v>315.35000000000002</v>
      </c>
      <c r="M63" s="31">
        <v>18.184950000000001</v>
      </c>
      <c r="N63" s="1"/>
      <c r="O63" s="1"/>
    </row>
    <row r="64" spans="1:15" ht="12.75" customHeight="1">
      <c r="A64" s="33">
        <v>54</v>
      </c>
      <c r="B64" s="53" t="s">
        <v>326</v>
      </c>
      <c r="C64" s="31">
        <v>2703.5</v>
      </c>
      <c r="D64" s="36">
        <v>2699.7666666666669</v>
      </c>
      <c r="E64" s="36">
        <v>2655.7333333333336</v>
      </c>
      <c r="F64" s="36">
        <v>2607.9666666666667</v>
      </c>
      <c r="G64" s="36">
        <v>2563.9333333333334</v>
      </c>
      <c r="H64" s="36">
        <v>2747.5333333333338</v>
      </c>
      <c r="I64" s="36">
        <v>2791.5666666666675</v>
      </c>
      <c r="J64" s="36">
        <v>2839.3333333333339</v>
      </c>
      <c r="K64" s="31">
        <v>2743.8</v>
      </c>
      <c r="L64" s="31">
        <v>2652</v>
      </c>
      <c r="M64" s="31">
        <v>6.6917200000000001</v>
      </c>
      <c r="N64" s="1"/>
      <c r="O64" s="1"/>
    </row>
    <row r="65" spans="1:15" ht="12.75" customHeight="1">
      <c r="A65" s="33">
        <v>55</v>
      </c>
      <c r="B65" s="53" t="s">
        <v>65</v>
      </c>
      <c r="C65" s="31">
        <v>8998.7000000000007</v>
      </c>
      <c r="D65" s="36">
        <v>8983.2833333333347</v>
      </c>
      <c r="E65" s="36">
        <v>8897.1166666666686</v>
      </c>
      <c r="F65" s="36">
        <v>8795.5333333333347</v>
      </c>
      <c r="G65" s="36">
        <v>8709.3666666666686</v>
      </c>
      <c r="H65" s="36">
        <v>9084.8666666666686</v>
      </c>
      <c r="I65" s="36">
        <v>9171.0333333333365</v>
      </c>
      <c r="J65" s="36">
        <v>9272.6166666666686</v>
      </c>
      <c r="K65" s="31">
        <v>9069.4500000000007</v>
      </c>
      <c r="L65" s="31">
        <v>8881.7000000000007</v>
      </c>
      <c r="M65" s="31">
        <v>3.0174699999999999</v>
      </c>
      <c r="N65" s="1"/>
      <c r="O65" s="1"/>
    </row>
    <row r="66" spans="1:15" ht="12.75" customHeight="1">
      <c r="A66" s="33">
        <v>56</v>
      </c>
      <c r="B66" s="53" t="s">
        <v>68</v>
      </c>
      <c r="C66" s="31">
        <v>6895.5</v>
      </c>
      <c r="D66" s="36">
        <v>6888.3499999999995</v>
      </c>
      <c r="E66" s="36">
        <v>6817.1499999999987</v>
      </c>
      <c r="F66" s="36">
        <v>6738.7999999999993</v>
      </c>
      <c r="G66" s="36">
        <v>6667.5999999999985</v>
      </c>
      <c r="H66" s="36">
        <v>6966.6999999999989</v>
      </c>
      <c r="I66" s="36">
        <v>7037.9</v>
      </c>
      <c r="J66" s="36">
        <v>7116.2499999999991</v>
      </c>
      <c r="K66" s="31">
        <v>6959.55</v>
      </c>
      <c r="L66" s="31">
        <v>6810</v>
      </c>
      <c r="M66" s="31">
        <v>6.55471</v>
      </c>
      <c r="N66" s="1"/>
      <c r="O66" s="1"/>
    </row>
    <row r="67" spans="1:15" ht="12.75" customHeight="1">
      <c r="A67" s="33">
        <v>57</v>
      </c>
      <c r="B67" s="53" t="s">
        <v>67</v>
      </c>
      <c r="C67" s="31">
        <v>1595.8</v>
      </c>
      <c r="D67" s="36">
        <v>1599.6499999999999</v>
      </c>
      <c r="E67" s="36">
        <v>1586.4499999999998</v>
      </c>
      <c r="F67" s="36">
        <v>1577.1</v>
      </c>
      <c r="G67" s="36">
        <v>1563.8999999999999</v>
      </c>
      <c r="H67" s="36">
        <v>1608.9999999999998</v>
      </c>
      <c r="I67" s="36">
        <v>1622.2</v>
      </c>
      <c r="J67" s="36">
        <v>1631.5499999999997</v>
      </c>
      <c r="K67" s="31">
        <v>1612.85</v>
      </c>
      <c r="L67" s="31">
        <v>1590.3</v>
      </c>
      <c r="M67" s="31">
        <v>13.6523</v>
      </c>
      <c r="N67" s="1"/>
      <c r="O67" s="1"/>
    </row>
    <row r="68" spans="1:15" ht="12.75" customHeight="1">
      <c r="A68" s="33">
        <v>58</v>
      </c>
      <c r="B68" s="53" t="s">
        <v>265</v>
      </c>
      <c r="C68" s="31">
        <v>7988.3</v>
      </c>
      <c r="D68" s="36">
        <v>7995.7166666666672</v>
      </c>
      <c r="E68" s="36">
        <v>7958.1833333333343</v>
      </c>
      <c r="F68" s="36">
        <v>7928.0666666666675</v>
      </c>
      <c r="G68" s="36">
        <v>7890.5333333333347</v>
      </c>
      <c r="H68" s="36">
        <v>8025.8333333333339</v>
      </c>
      <c r="I68" s="36">
        <v>8063.3666666666668</v>
      </c>
      <c r="J68" s="36">
        <v>8093.4833333333336</v>
      </c>
      <c r="K68" s="31">
        <v>8033.25</v>
      </c>
      <c r="L68" s="31">
        <v>7965.6</v>
      </c>
      <c r="M68" s="31">
        <v>0.26182</v>
      </c>
      <c r="N68" s="1"/>
      <c r="O68" s="1"/>
    </row>
    <row r="69" spans="1:15" ht="12.75" customHeight="1">
      <c r="A69" s="33">
        <v>59</v>
      </c>
      <c r="B69" s="53" t="s">
        <v>327</v>
      </c>
      <c r="C69" s="31">
        <v>2176.9</v>
      </c>
      <c r="D69" s="36">
        <v>2180.7999999999997</v>
      </c>
      <c r="E69" s="36">
        <v>2161.0999999999995</v>
      </c>
      <c r="F69" s="36">
        <v>2145.2999999999997</v>
      </c>
      <c r="G69" s="36">
        <v>2125.5999999999995</v>
      </c>
      <c r="H69" s="36">
        <v>2196.5999999999995</v>
      </c>
      <c r="I69" s="36">
        <v>2216.2999999999993</v>
      </c>
      <c r="J69" s="36">
        <v>2232.0999999999995</v>
      </c>
      <c r="K69" s="31">
        <v>2200.5</v>
      </c>
      <c r="L69" s="31">
        <v>2165</v>
      </c>
      <c r="M69" s="31">
        <v>0.28466000000000002</v>
      </c>
      <c r="N69" s="1"/>
      <c r="O69" s="1"/>
    </row>
    <row r="70" spans="1:15" ht="12.75" customHeight="1">
      <c r="A70" s="33">
        <v>60</v>
      </c>
      <c r="B70" s="53" t="s">
        <v>69</v>
      </c>
      <c r="C70" s="31">
        <v>3101.95</v>
      </c>
      <c r="D70" s="36">
        <v>3070.8166666666671</v>
      </c>
      <c r="E70" s="36">
        <v>3027.6333333333341</v>
      </c>
      <c r="F70" s="36">
        <v>2953.3166666666671</v>
      </c>
      <c r="G70" s="36">
        <v>2910.1333333333341</v>
      </c>
      <c r="H70" s="36">
        <v>3145.1333333333341</v>
      </c>
      <c r="I70" s="36">
        <v>3188.3166666666675</v>
      </c>
      <c r="J70" s="36">
        <v>3262.6333333333341</v>
      </c>
      <c r="K70" s="31">
        <v>3114</v>
      </c>
      <c r="L70" s="31">
        <v>2996.5</v>
      </c>
      <c r="M70" s="31">
        <v>3.8327499999999999</v>
      </c>
      <c r="N70" s="1"/>
      <c r="O70" s="1"/>
    </row>
    <row r="71" spans="1:15" ht="12.75" customHeight="1">
      <c r="A71" s="33">
        <v>61</v>
      </c>
      <c r="B71" s="53" t="s">
        <v>70</v>
      </c>
      <c r="C71" s="31">
        <v>380.2</v>
      </c>
      <c r="D71" s="36">
        <v>384.01666666666665</v>
      </c>
      <c r="E71" s="36">
        <v>375.43333333333328</v>
      </c>
      <c r="F71" s="36">
        <v>370.66666666666663</v>
      </c>
      <c r="G71" s="36">
        <v>362.08333333333326</v>
      </c>
      <c r="H71" s="36">
        <v>388.7833333333333</v>
      </c>
      <c r="I71" s="36">
        <v>397.36666666666667</v>
      </c>
      <c r="J71" s="36">
        <v>402.13333333333333</v>
      </c>
      <c r="K71" s="31">
        <v>392.6</v>
      </c>
      <c r="L71" s="31">
        <v>379.25</v>
      </c>
      <c r="M71" s="31">
        <v>18.932279999999999</v>
      </c>
      <c r="N71" s="1"/>
      <c r="O71" s="1"/>
    </row>
    <row r="72" spans="1:15" ht="12.75" customHeight="1">
      <c r="A72" s="33">
        <v>62</v>
      </c>
      <c r="B72" s="53" t="s">
        <v>71</v>
      </c>
      <c r="C72" s="31">
        <v>189.05</v>
      </c>
      <c r="D72" s="36">
        <v>188.54999999999998</v>
      </c>
      <c r="E72" s="36">
        <v>187.14999999999998</v>
      </c>
      <c r="F72" s="36">
        <v>185.25</v>
      </c>
      <c r="G72" s="36">
        <v>183.85</v>
      </c>
      <c r="H72" s="36">
        <v>190.44999999999996</v>
      </c>
      <c r="I72" s="36">
        <v>191.85</v>
      </c>
      <c r="J72" s="36">
        <v>193.74999999999994</v>
      </c>
      <c r="K72" s="31">
        <v>189.95</v>
      </c>
      <c r="L72" s="31">
        <v>186.65</v>
      </c>
      <c r="M72" s="31">
        <v>117.64071</v>
      </c>
      <c r="N72" s="1"/>
      <c r="O72" s="1"/>
    </row>
    <row r="73" spans="1:15" ht="12.75" customHeight="1">
      <c r="A73" s="33">
        <v>63</v>
      </c>
      <c r="B73" s="53" t="s">
        <v>72</v>
      </c>
      <c r="C73" s="31">
        <v>270.55</v>
      </c>
      <c r="D73" s="36">
        <v>269.86666666666667</v>
      </c>
      <c r="E73" s="36">
        <v>266.33333333333337</v>
      </c>
      <c r="F73" s="36">
        <v>262.11666666666667</v>
      </c>
      <c r="G73" s="36">
        <v>258.58333333333337</v>
      </c>
      <c r="H73" s="36">
        <v>274.08333333333337</v>
      </c>
      <c r="I73" s="36">
        <v>277.61666666666667</v>
      </c>
      <c r="J73" s="36">
        <v>281.83333333333337</v>
      </c>
      <c r="K73" s="31">
        <v>273.39999999999998</v>
      </c>
      <c r="L73" s="31">
        <v>265.64999999999998</v>
      </c>
      <c r="M73" s="31">
        <v>137.64764</v>
      </c>
      <c r="N73" s="1"/>
      <c r="O73" s="1"/>
    </row>
    <row r="74" spans="1:15" ht="12.75" customHeight="1">
      <c r="A74" s="33">
        <v>64</v>
      </c>
      <c r="B74" s="53" t="s">
        <v>266</v>
      </c>
      <c r="C74" s="31">
        <v>132.44999999999999</v>
      </c>
      <c r="D74" s="36">
        <v>131.71666666666667</v>
      </c>
      <c r="E74" s="36">
        <v>129.73333333333335</v>
      </c>
      <c r="F74" s="36">
        <v>127.01666666666668</v>
      </c>
      <c r="G74" s="36">
        <v>125.03333333333336</v>
      </c>
      <c r="H74" s="36">
        <v>134.43333333333334</v>
      </c>
      <c r="I74" s="36">
        <v>136.41666666666663</v>
      </c>
      <c r="J74" s="36">
        <v>139.13333333333333</v>
      </c>
      <c r="K74" s="31">
        <v>133.69999999999999</v>
      </c>
      <c r="L74" s="31">
        <v>129</v>
      </c>
      <c r="M74" s="31">
        <v>169.18404000000001</v>
      </c>
      <c r="N74" s="1"/>
      <c r="O74" s="1"/>
    </row>
    <row r="75" spans="1:15" ht="12.75" customHeight="1">
      <c r="A75" s="33">
        <v>65</v>
      </c>
      <c r="B75" s="53" t="s">
        <v>328</v>
      </c>
      <c r="C75" s="31">
        <v>70.599999999999994</v>
      </c>
      <c r="D75" s="36">
        <v>70.183333333333337</v>
      </c>
      <c r="E75" s="36">
        <v>68.866666666666674</v>
      </c>
      <c r="F75" s="36">
        <v>67.13333333333334</v>
      </c>
      <c r="G75" s="36">
        <v>65.816666666666677</v>
      </c>
      <c r="H75" s="36">
        <v>71.916666666666671</v>
      </c>
      <c r="I75" s="36">
        <v>73.233333333333334</v>
      </c>
      <c r="J75" s="36">
        <v>74.966666666666669</v>
      </c>
      <c r="K75" s="31">
        <v>71.5</v>
      </c>
      <c r="L75" s="31">
        <v>68.45</v>
      </c>
      <c r="M75" s="31">
        <v>607.74144000000001</v>
      </c>
      <c r="N75" s="1"/>
      <c r="O75" s="1"/>
    </row>
    <row r="76" spans="1:15" ht="12.75" customHeight="1">
      <c r="A76" s="33">
        <v>66</v>
      </c>
      <c r="B76" s="53" t="s">
        <v>73</v>
      </c>
      <c r="C76" s="31">
        <v>1355.6</v>
      </c>
      <c r="D76" s="36">
        <v>1352.35</v>
      </c>
      <c r="E76" s="36">
        <v>1341.6499999999999</v>
      </c>
      <c r="F76" s="36">
        <v>1327.7</v>
      </c>
      <c r="G76" s="36">
        <v>1317</v>
      </c>
      <c r="H76" s="36">
        <v>1366.2999999999997</v>
      </c>
      <c r="I76" s="36">
        <v>1376.9999999999995</v>
      </c>
      <c r="J76" s="36">
        <v>1390.9499999999996</v>
      </c>
      <c r="K76" s="31">
        <v>1363.05</v>
      </c>
      <c r="L76" s="31">
        <v>1338.4</v>
      </c>
      <c r="M76" s="31">
        <v>3.1471900000000002</v>
      </c>
      <c r="N76" s="1"/>
      <c r="O76" s="1"/>
    </row>
    <row r="77" spans="1:15" ht="12.75" customHeight="1">
      <c r="A77" s="33">
        <v>67</v>
      </c>
      <c r="B77" s="53" t="s">
        <v>329</v>
      </c>
      <c r="C77" s="31">
        <v>5194.8999999999996</v>
      </c>
      <c r="D77" s="36">
        <v>5223.9000000000005</v>
      </c>
      <c r="E77" s="36">
        <v>5151.0000000000009</v>
      </c>
      <c r="F77" s="36">
        <v>5107.1000000000004</v>
      </c>
      <c r="G77" s="36">
        <v>5034.2000000000007</v>
      </c>
      <c r="H77" s="36">
        <v>5267.8000000000011</v>
      </c>
      <c r="I77" s="36">
        <v>5340.7000000000007</v>
      </c>
      <c r="J77" s="36">
        <v>5384.6000000000013</v>
      </c>
      <c r="K77" s="31">
        <v>5296.8</v>
      </c>
      <c r="L77" s="31">
        <v>5180</v>
      </c>
      <c r="M77" s="31">
        <v>0.16150999999999999</v>
      </c>
      <c r="N77" s="1"/>
      <c r="O77" s="1"/>
    </row>
    <row r="78" spans="1:15" ht="12.75" customHeight="1">
      <c r="A78" s="33">
        <v>68</v>
      </c>
      <c r="B78" s="53" t="s">
        <v>75</v>
      </c>
      <c r="C78" s="31">
        <v>486.35</v>
      </c>
      <c r="D78" s="36">
        <v>487.7833333333333</v>
      </c>
      <c r="E78" s="36">
        <v>481.66666666666663</v>
      </c>
      <c r="F78" s="36">
        <v>476.98333333333335</v>
      </c>
      <c r="G78" s="36">
        <v>470.86666666666667</v>
      </c>
      <c r="H78" s="36">
        <v>492.46666666666658</v>
      </c>
      <c r="I78" s="36">
        <v>498.58333333333326</v>
      </c>
      <c r="J78" s="36">
        <v>503.26666666666654</v>
      </c>
      <c r="K78" s="31">
        <v>493.9</v>
      </c>
      <c r="L78" s="31">
        <v>483.1</v>
      </c>
      <c r="M78" s="31">
        <v>25.007989999999999</v>
      </c>
      <c r="N78" s="1"/>
      <c r="O78" s="1"/>
    </row>
    <row r="79" spans="1:15" ht="12.75" customHeight="1">
      <c r="A79" s="33">
        <v>69</v>
      </c>
      <c r="B79" s="53" t="s">
        <v>330</v>
      </c>
      <c r="C79" s="31">
        <v>1544.85</v>
      </c>
      <c r="D79" s="36">
        <v>1571.95</v>
      </c>
      <c r="E79" s="36">
        <v>1503.9</v>
      </c>
      <c r="F79" s="36">
        <v>1462.95</v>
      </c>
      <c r="G79" s="36">
        <v>1394.9</v>
      </c>
      <c r="H79" s="36">
        <v>1612.9</v>
      </c>
      <c r="I79" s="36">
        <v>1680.9499999999998</v>
      </c>
      <c r="J79" s="36">
        <v>1721.9</v>
      </c>
      <c r="K79" s="31">
        <v>1640</v>
      </c>
      <c r="L79" s="31">
        <v>1531</v>
      </c>
      <c r="M79" s="31">
        <v>51.802680000000002</v>
      </c>
      <c r="N79" s="1"/>
      <c r="O79" s="1"/>
    </row>
    <row r="80" spans="1:15" ht="12.75" customHeight="1">
      <c r="A80" s="33">
        <v>70</v>
      </c>
      <c r="B80" s="53" t="s">
        <v>74</v>
      </c>
      <c r="C80" s="31">
        <v>294.45</v>
      </c>
      <c r="D80" s="36">
        <v>295.76666666666665</v>
      </c>
      <c r="E80" s="36">
        <v>288.33333333333331</v>
      </c>
      <c r="F80" s="36">
        <v>282.21666666666664</v>
      </c>
      <c r="G80" s="36">
        <v>274.7833333333333</v>
      </c>
      <c r="H80" s="36">
        <v>301.88333333333333</v>
      </c>
      <c r="I80" s="36">
        <v>309.31666666666672</v>
      </c>
      <c r="J80" s="36">
        <v>315.43333333333334</v>
      </c>
      <c r="K80" s="31">
        <v>303.2</v>
      </c>
      <c r="L80" s="31">
        <v>289.64999999999998</v>
      </c>
      <c r="M80" s="31">
        <v>498.90427</v>
      </c>
      <c r="N80" s="1"/>
      <c r="O80" s="1"/>
    </row>
    <row r="81" spans="1:15" ht="12.75" customHeight="1">
      <c r="A81" s="33">
        <v>71</v>
      </c>
      <c r="B81" s="53" t="s">
        <v>76</v>
      </c>
      <c r="C81" s="31">
        <v>1572</v>
      </c>
      <c r="D81" s="36">
        <v>1565.3666666666668</v>
      </c>
      <c r="E81" s="36">
        <v>1539.7333333333336</v>
      </c>
      <c r="F81" s="36">
        <v>1507.4666666666667</v>
      </c>
      <c r="G81" s="36">
        <v>1481.8333333333335</v>
      </c>
      <c r="H81" s="36">
        <v>1597.6333333333337</v>
      </c>
      <c r="I81" s="36">
        <v>1623.2666666666669</v>
      </c>
      <c r="J81" s="36">
        <v>1655.5333333333338</v>
      </c>
      <c r="K81" s="31">
        <v>1591</v>
      </c>
      <c r="L81" s="31">
        <v>1533.1</v>
      </c>
      <c r="M81" s="31">
        <v>28.952639999999999</v>
      </c>
      <c r="N81" s="1"/>
      <c r="O81" s="1"/>
    </row>
    <row r="82" spans="1:15" ht="12.75" customHeight="1">
      <c r="A82" s="33">
        <v>72</v>
      </c>
      <c r="B82" s="53" t="s">
        <v>79</v>
      </c>
      <c r="C82" s="31">
        <v>298.55</v>
      </c>
      <c r="D82" s="36">
        <v>300.93333333333334</v>
      </c>
      <c r="E82" s="36">
        <v>294.41666666666669</v>
      </c>
      <c r="F82" s="36">
        <v>290.28333333333336</v>
      </c>
      <c r="G82" s="36">
        <v>283.76666666666671</v>
      </c>
      <c r="H82" s="36">
        <v>305.06666666666666</v>
      </c>
      <c r="I82" s="36">
        <v>311.58333333333331</v>
      </c>
      <c r="J82" s="36">
        <v>315.71666666666664</v>
      </c>
      <c r="K82" s="31">
        <v>307.45</v>
      </c>
      <c r="L82" s="31">
        <v>296.8</v>
      </c>
      <c r="M82" s="31">
        <v>265.04237000000001</v>
      </c>
      <c r="N82" s="1"/>
      <c r="O82" s="1"/>
    </row>
    <row r="83" spans="1:15" ht="12.75" customHeight="1">
      <c r="A83" s="33">
        <v>73</v>
      </c>
      <c r="B83" s="53" t="s">
        <v>83</v>
      </c>
      <c r="C83" s="31">
        <v>656.05</v>
      </c>
      <c r="D83" s="36">
        <v>654.76666666666665</v>
      </c>
      <c r="E83" s="36">
        <v>647.7833333333333</v>
      </c>
      <c r="F83" s="36">
        <v>639.51666666666665</v>
      </c>
      <c r="G83" s="36">
        <v>632.5333333333333</v>
      </c>
      <c r="H83" s="36">
        <v>663.0333333333333</v>
      </c>
      <c r="I83" s="36">
        <v>670.01666666666665</v>
      </c>
      <c r="J83" s="36">
        <v>678.2833333333333</v>
      </c>
      <c r="K83" s="31">
        <v>661.75</v>
      </c>
      <c r="L83" s="31">
        <v>646.5</v>
      </c>
      <c r="M83" s="31">
        <v>62.467910000000003</v>
      </c>
      <c r="N83" s="1"/>
      <c r="O83" s="1"/>
    </row>
    <row r="84" spans="1:15" ht="12.75" customHeight="1">
      <c r="A84" s="33">
        <v>74</v>
      </c>
      <c r="B84" s="53" t="s">
        <v>78</v>
      </c>
      <c r="C84" s="31">
        <v>1384.35</v>
      </c>
      <c r="D84" s="36">
        <v>1389.7833333333335</v>
      </c>
      <c r="E84" s="36">
        <v>1372.5666666666671</v>
      </c>
      <c r="F84" s="36">
        <v>1360.7833333333335</v>
      </c>
      <c r="G84" s="36">
        <v>1343.5666666666671</v>
      </c>
      <c r="H84" s="36">
        <v>1401.5666666666671</v>
      </c>
      <c r="I84" s="36">
        <v>1418.7833333333338</v>
      </c>
      <c r="J84" s="36">
        <v>1430.5666666666671</v>
      </c>
      <c r="K84" s="31">
        <v>1407</v>
      </c>
      <c r="L84" s="31">
        <v>1378</v>
      </c>
      <c r="M84" s="31">
        <v>65.539739999999995</v>
      </c>
      <c r="N84" s="1"/>
      <c r="O84" s="1"/>
    </row>
    <row r="85" spans="1:15" ht="12.75" customHeight="1">
      <c r="A85" s="33">
        <v>75</v>
      </c>
      <c r="B85" s="53" t="s">
        <v>793</v>
      </c>
      <c r="C85" s="31">
        <v>556.54999999999995</v>
      </c>
      <c r="D85" s="36">
        <v>557.16666666666663</v>
      </c>
      <c r="E85" s="36">
        <v>549.43333333333328</v>
      </c>
      <c r="F85" s="36">
        <v>542.31666666666661</v>
      </c>
      <c r="G85" s="36">
        <v>534.58333333333326</v>
      </c>
      <c r="H85" s="36">
        <v>564.2833333333333</v>
      </c>
      <c r="I85" s="36">
        <v>572.01666666666665</v>
      </c>
      <c r="J85" s="36">
        <v>579.13333333333333</v>
      </c>
      <c r="K85" s="31">
        <v>564.9</v>
      </c>
      <c r="L85" s="31">
        <v>550.04999999999995</v>
      </c>
      <c r="M85" s="31">
        <v>3.0753499999999998</v>
      </c>
      <c r="N85" s="1"/>
      <c r="O85" s="1"/>
    </row>
    <row r="86" spans="1:15" ht="12.75" customHeight="1">
      <c r="A86" s="33">
        <v>76</v>
      </c>
      <c r="B86" s="53" t="s">
        <v>80</v>
      </c>
      <c r="C86" s="31">
        <v>314.95</v>
      </c>
      <c r="D86" s="36">
        <v>313.09999999999997</v>
      </c>
      <c r="E86" s="36">
        <v>307.24999999999994</v>
      </c>
      <c r="F86" s="36">
        <v>299.54999999999995</v>
      </c>
      <c r="G86" s="36">
        <v>293.69999999999993</v>
      </c>
      <c r="H86" s="36">
        <v>320.79999999999995</v>
      </c>
      <c r="I86" s="36">
        <v>326.64999999999998</v>
      </c>
      <c r="J86" s="36">
        <v>334.34999999999997</v>
      </c>
      <c r="K86" s="31">
        <v>318.95</v>
      </c>
      <c r="L86" s="31">
        <v>305.39999999999998</v>
      </c>
      <c r="M86" s="31">
        <v>115.40434999999999</v>
      </c>
      <c r="N86" s="1"/>
      <c r="O86" s="1"/>
    </row>
    <row r="87" spans="1:15" ht="12.75" customHeight="1">
      <c r="A87" s="33">
        <v>77</v>
      </c>
      <c r="B87" s="53" t="s">
        <v>331</v>
      </c>
      <c r="C87" s="31">
        <v>1426.85</v>
      </c>
      <c r="D87" s="36">
        <v>1431.8833333333332</v>
      </c>
      <c r="E87" s="36">
        <v>1414.2666666666664</v>
      </c>
      <c r="F87" s="36">
        <v>1401.6833333333332</v>
      </c>
      <c r="G87" s="36">
        <v>1384.0666666666664</v>
      </c>
      <c r="H87" s="36">
        <v>1444.4666666666665</v>
      </c>
      <c r="I87" s="36">
        <v>1462.0833333333333</v>
      </c>
      <c r="J87" s="36">
        <v>1474.6666666666665</v>
      </c>
      <c r="K87" s="31">
        <v>1449.5</v>
      </c>
      <c r="L87" s="31">
        <v>1419.3</v>
      </c>
      <c r="M87" s="31">
        <v>0.69113000000000002</v>
      </c>
      <c r="N87" s="1"/>
      <c r="O87" s="1"/>
    </row>
    <row r="88" spans="1:15" ht="12.75" customHeight="1">
      <c r="A88" s="33">
        <v>78</v>
      </c>
      <c r="B88" s="53" t="s">
        <v>86</v>
      </c>
      <c r="C88" s="31">
        <v>635.15</v>
      </c>
      <c r="D88" s="36">
        <v>632.43333333333328</v>
      </c>
      <c r="E88" s="36">
        <v>624.91666666666652</v>
      </c>
      <c r="F88" s="36">
        <v>614.68333333333328</v>
      </c>
      <c r="G88" s="36">
        <v>607.16666666666652</v>
      </c>
      <c r="H88" s="36">
        <v>642.66666666666652</v>
      </c>
      <c r="I88" s="36">
        <v>650.18333333333317</v>
      </c>
      <c r="J88" s="36">
        <v>660.41666666666652</v>
      </c>
      <c r="K88" s="31">
        <v>639.95000000000005</v>
      </c>
      <c r="L88" s="31">
        <v>622.20000000000005</v>
      </c>
      <c r="M88" s="31">
        <v>29.985869999999998</v>
      </c>
      <c r="N88" s="1"/>
      <c r="O88" s="1"/>
    </row>
    <row r="89" spans="1:15" ht="12.75" customHeight="1">
      <c r="A89" s="33">
        <v>79</v>
      </c>
      <c r="B89" s="53" t="s">
        <v>332</v>
      </c>
      <c r="C89" s="31">
        <v>7295.9</v>
      </c>
      <c r="D89" s="36">
        <v>7332.5999999999995</v>
      </c>
      <c r="E89" s="36">
        <v>7212.3499999999985</v>
      </c>
      <c r="F89" s="36">
        <v>7128.7999999999993</v>
      </c>
      <c r="G89" s="36">
        <v>7008.5499999999984</v>
      </c>
      <c r="H89" s="36">
        <v>7416.1499999999987</v>
      </c>
      <c r="I89" s="36">
        <v>7536.4000000000005</v>
      </c>
      <c r="J89" s="36">
        <v>7619.9499999999989</v>
      </c>
      <c r="K89" s="31">
        <v>7452.85</v>
      </c>
      <c r="L89" s="31">
        <v>7249.05</v>
      </c>
      <c r="M89" s="31">
        <v>0.12673999999999999</v>
      </c>
      <c r="N89" s="1"/>
      <c r="O89" s="1"/>
    </row>
    <row r="90" spans="1:15" ht="12.75" customHeight="1">
      <c r="A90" s="33">
        <v>80</v>
      </c>
      <c r="B90" s="53" t="s">
        <v>333</v>
      </c>
      <c r="C90" s="31">
        <v>1486.9</v>
      </c>
      <c r="D90" s="36">
        <v>1499.8333333333333</v>
      </c>
      <c r="E90" s="36">
        <v>1465.1166666666666</v>
      </c>
      <c r="F90" s="36">
        <v>1443.3333333333333</v>
      </c>
      <c r="G90" s="36">
        <v>1408.6166666666666</v>
      </c>
      <c r="H90" s="36">
        <v>1521.6166666666666</v>
      </c>
      <c r="I90" s="36">
        <v>1556.3333333333333</v>
      </c>
      <c r="J90" s="36">
        <v>1578.1166666666666</v>
      </c>
      <c r="K90" s="31">
        <v>1534.55</v>
      </c>
      <c r="L90" s="31">
        <v>1478.05</v>
      </c>
      <c r="M90" s="31">
        <v>3.4750999999999999</v>
      </c>
      <c r="N90" s="1"/>
      <c r="O90" s="1"/>
    </row>
    <row r="91" spans="1:15" ht="12.75" customHeight="1">
      <c r="A91" s="33">
        <v>81</v>
      </c>
      <c r="B91" s="53" t="s">
        <v>334</v>
      </c>
      <c r="C91" s="31">
        <v>1533.55</v>
      </c>
      <c r="D91" s="36">
        <v>1539.0833333333333</v>
      </c>
      <c r="E91" s="36">
        <v>1523.4666666666665</v>
      </c>
      <c r="F91" s="36">
        <v>1513.3833333333332</v>
      </c>
      <c r="G91" s="36">
        <v>1497.7666666666664</v>
      </c>
      <c r="H91" s="36">
        <v>1549.1666666666665</v>
      </c>
      <c r="I91" s="36">
        <v>1564.7833333333333</v>
      </c>
      <c r="J91" s="36">
        <v>1574.8666666666666</v>
      </c>
      <c r="K91" s="31">
        <v>1554.7</v>
      </c>
      <c r="L91" s="31">
        <v>1529</v>
      </c>
      <c r="M91" s="31">
        <v>0.33533000000000002</v>
      </c>
      <c r="N91" s="1"/>
      <c r="O91" s="1"/>
    </row>
    <row r="92" spans="1:15" ht="12.75" customHeight="1">
      <c r="A92" s="33">
        <v>82</v>
      </c>
      <c r="B92" s="53" t="s">
        <v>335</v>
      </c>
      <c r="C92" s="31">
        <v>506.5</v>
      </c>
      <c r="D92" s="36">
        <v>505.8</v>
      </c>
      <c r="E92" s="36">
        <v>497.70000000000005</v>
      </c>
      <c r="F92" s="36">
        <v>488.90000000000003</v>
      </c>
      <c r="G92" s="36">
        <v>480.80000000000007</v>
      </c>
      <c r="H92" s="36">
        <v>514.6</v>
      </c>
      <c r="I92" s="36">
        <v>522.70000000000005</v>
      </c>
      <c r="J92" s="36">
        <v>531.5</v>
      </c>
      <c r="K92" s="31">
        <v>513.9</v>
      </c>
      <c r="L92" s="31">
        <v>497</v>
      </c>
      <c r="M92" s="31">
        <v>6.4984599999999997</v>
      </c>
      <c r="N92" s="1"/>
      <c r="O92" s="1"/>
    </row>
    <row r="93" spans="1:15" ht="12.75" customHeight="1">
      <c r="A93" s="33">
        <v>83</v>
      </c>
      <c r="B93" s="53" t="s">
        <v>81</v>
      </c>
      <c r="C93" s="31">
        <v>31566.45</v>
      </c>
      <c r="D93" s="36">
        <v>31565.649999999998</v>
      </c>
      <c r="E93" s="36">
        <v>30901.799999999996</v>
      </c>
      <c r="F93" s="36">
        <v>30237.149999999998</v>
      </c>
      <c r="G93" s="36">
        <v>29573.299999999996</v>
      </c>
      <c r="H93" s="36">
        <v>32230.299999999996</v>
      </c>
      <c r="I93" s="36">
        <v>32894.149999999994</v>
      </c>
      <c r="J93" s="36">
        <v>33558.799999999996</v>
      </c>
      <c r="K93" s="31">
        <v>32229.5</v>
      </c>
      <c r="L93" s="31">
        <v>30901</v>
      </c>
      <c r="M93" s="31">
        <v>1.21384</v>
      </c>
      <c r="N93" s="1"/>
      <c r="O93" s="1"/>
    </row>
    <row r="94" spans="1:15" ht="12.75" customHeight="1">
      <c r="A94" s="33">
        <v>84</v>
      </c>
      <c r="B94" s="53" t="s">
        <v>336</v>
      </c>
      <c r="C94" s="31">
        <v>1276.8499999999999</v>
      </c>
      <c r="D94" s="36">
        <v>1279.1000000000001</v>
      </c>
      <c r="E94" s="36">
        <v>1264.3000000000002</v>
      </c>
      <c r="F94" s="36">
        <v>1251.75</v>
      </c>
      <c r="G94" s="36">
        <v>1236.95</v>
      </c>
      <c r="H94" s="36">
        <v>1291.6500000000003</v>
      </c>
      <c r="I94" s="36">
        <v>1306.45</v>
      </c>
      <c r="J94" s="36">
        <v>1319.0000000000005</v>
      </c>
      <c r="K94" s="31">
        <v>1293.9000000000001</v>
      </c>
      <c r="L94" s="31">
        <v>1266.55</v>
      </c>
      <c r="M94" s="31">
        <v>3.73001</v>
      </c>
      <c r="N94" s="1"/>
      <c r="O94" s="1"/>
    </row>
    <row r="95" spans="1:15" ht="12.75" customHeight="1">
      <c r="A95" s="33">
        <v>85</v>
      </c>
      <c r="B95" s="53" t="s">
        <v>84</v>
      </c>
      <c r="C95" s="31">
        <v>5212.25</v>
      </c>
      <c r="D95" s="36">
        <v>5201.5</v>
      </c>
      <c r="E95" s="36">
        <v>5138</v>
      </c>
      <c r="F95" s="36">
        <v>5063.75</v>
      </c>
      <c r="G95" s="36">
        <v>5000.25</v>
      </c>
      <c r="H95" s="36">
        <v>5275.75</v>
      </c>
      <c r="I95" s="36">
        <v>5339.25</v>
      </c>
      <c r="J95" s="36">
        <v>5413.5</v>
      </c>
      <c r="K95" s="31">
        <v>5265</v>
      </c>
      <c r="L95" s="31">
        <v>5127.25</v>
      </c>
      <c r="M95" s="31">
        <v>3.2999800000000001</v>
      </c>
      <c r="N95" s="1"/>
      <c r="O95" s="1"/>
    </row>
    <row r="96" spans="1:15" ht="12.75" customHeight="1">
      <c r="A96" s="33">
        <v>86</v>
      </c>
      <c r="B96" s="53" t="s">
        <v>337</v>
      </c>
      <c r="C96" s="31">
        <v>1975.35</v>
      </c>
      <c r="D96" s="36">
        <v>1981.0666666666666</v>
      </c>
      <c r="E96" s="36">
        <v>1954.2833333333333</v>
      </c>
      <c r="F96" s="36">
        <v>1933.2166666666667</v>
      </c>
      <c r="G96" s="36">
        <v>1906.4333333333334</v>
      </c>
      <c r="H96" s="36">
        <v>2002.1333333333332</v>
      </c>
      <c r="I96" s="36">
        <v>2028.9166666666665</v>
      </c>
      <c r="J96" s="36">
        <v>2049.9833333333331</v>
      </c>
      <c r="K96" s="31">
        <v>2007.85</v>
      </c>
      <c r="L96" s="31">
        <v>1960</v>
      </c>
      <c r="M96" s="31">
        <v>0.53786999999999996</v>
      </c>
      <c r="N96" s="1"/>
      <c r="O96" s="1"/>
    </row>
    <row r="97" spans="1:15" ht="12.75" customHeight="1">
      <c r="A97" s="33">
        <v>87</v>
      </c>
      <c r="B97" s="53" t="s">
        <v>338</v>
      </c>
      <c r="C97" s="31">
        <v>597.9</v>
      </c>
      <c r="D97" s="36">
        <v>592.5</v>
      </c>
      <c r="E97" s="36">
        <v>580.35</v>
      </c>
      <c r="F97" s="36">
        <v>562.80000000000007</v>
      </c>
      <c r="G97" s="36">
        <v>550.65000000000009</v>
      </c>
      <c r="H97" s="36">
        <v>610.04999999999995</v>
      </c>
      <c r="I97" s="36">
        <v>622.20000000000005</v>
      </c>
      <c r="J97" s="36">
        <v>639.74999999999989</v>
      </c>
      <c r="K97" s="31">
        <v>604.65</v>
      </c>
      <c r="L97" s="31">
        <v>574.95000000000005</v>
      </c>
      <c r="M97" s="31">
        <v>8.5467600000000008</v>
      </c>
      <c r="N97" s="1"/>
      <c r="O97" s="1"/>
    </row>
    <row r="98" spans="1:15" ht="12.75" customHeight="1">
      <c r="A98" s="33">
        <v>88</v>
      </c>
      <c r="B98" s="53" t="s">
        <v>339</v>
      </c>
      <c r="C98" s="31">
        <v>146</v>
      </c>
      <c r="D98" s="36">
        <v>145.25</v>
      </c>
      <c r="E98" s="36">
        <v>143.6</v>
      </c>
      <c r="F98" s="36">
        <v>141.19999999999999</v>
      </c>
      <c r="G98" s="36">
        <v>139.54999999999998</v>
      </c>
      <c r="H98" s="36">
        <v>147.65</v>
      </c>
      <c r="I98" s="36">
        <v>149.29999999999998</v>
      </c>
      <c r="J98" s="36">
        <v>151.70000000000002</v>
      </c>
      <c r="K98" s="31">
        <v>146.9</v>
      </c>
      <c r="L98" s="31">
        <v>142.85</v>
      </c>
      <c r="M98" s="31">
        <v>35.404119999999999</v>
      </c>
      <c r="N98" s="1"/>
      <c r="O98" s="1"/>
    </row>
    <row r="99" spans="1:15" ht="12.75" customHeight="1">
      <c r="A99" s="33">
        <v>89</v>
      </c>
      <c r="B99" s="53" t="s">
        <v>340</v>
      </c>
      <c r="C99" s="31">
        <v>651</v>
      </c>
      <c r="D99" s="36">
        <v>647.85</v>
      </c>
      <c r="E99" s="36">
        <v>641.25</v>
      </c>
      <c r="F99" s="36">
        <v>631.5</v>
      </c>
      <c r="G99" s="36">
        <v>624.9</v>
      </c>
      <c r="H99" s="36">
        <v>657.6</v>
      </c>
      <c r="I99" s="36">
        <v>664.20000000000016</v>
      </c>
      <c r="J99" s="36">
        <v>673.95</v>
      </c>
      <c r="K99" s="31">
        <v>654.45000000000005</v>
      </c>
      <c r="L99" s="31">
        <v>638.1</v>
      </c>
      <c r="M99" s="31">
        <v>23.57207</v>
      </c>
      <c r="N99" s="1"/>
      <c r="O99" s="1"/>
    </row>
    <row r="100" spans="1:15" ht="12.75" customHeight="1">
      <c r="A100" s="33">
        <v>90</v>
      </c>
      <c r="B100" s="53" t="s">
        <v>789</v>
      </c>
      <c r="C100" s="31">
        <v>539.4</v>
      </c>
      <c r="D100" s="36">
        <v>543.25</v>
      </c>
      <c r="E100" s="36">
        <v>529.15</v>
      </c>
      <c r="F100" s="36">
        <v>518.9</v>
      </c>
      <c r="G100" s="36">
        <v>504.79999999999995</v>
      </c>
      <c r="H100" s="36">
        <v>553.5</v>
      </c>
      <c r="I100" s="36">
        <v>567.59999999999991</v>
      </c>
      <c r="J100" s="36">
        <v>577.85</v>
      </c>
      <c r="K100" s="31">
        <v>557.35</v>
      </c>
      <c r="L100" s="31">
        <v>533</v>
      </c>
      <c r="M100" s="31">
        <v>7.3994799999999996</v>
      </c>
      <c r="N100" s="1"/>
      <c r="O100" s="1"/>
    </row>
    <row r="101" spans="1:15" ht="12.75" customHeight="1">
      <c r="A101" s="33">
        <v>91</v>
      </c>
      <c r="B101" s="53" t="s">
        <v>341</v>
      </c>
      <c r="C101" s="31">
        <v>4241.6000000000004</v>
      </c>
      <c r="D101" s="36">
        <v>4270.8999999999996</v>
      </c>
      <c r="E101" s="36">
        <v>4194.3499999999995</v>
      </c>
      <c r="F101" s="36">
        <v>4147.0999999999995</v>
      </c>
      <c r="G101" s="36">
        <v>4070.5499999999993</v>
      </c>
      <c r="H101" s="36">
        <v>4318.1499999999996</v>
      </c>
      <c r="I101" s="36">
        <v>4394.6999999999989</v>
      </c>
      <c r="J101" s="36">
        <v>4441.95</v>
      </c>
      <c r="K101" s="31">
        <v>4347.45</v>
      </c>
      <c r="L101" s="31">
        <v>4223.6499999999996</v>
      </c>
      <c r="M101" s="31">
        <v>0.25440000000000002</v>
      </c>
      <c r="N101" s="1"/>
      <c r="O101" s="1"/>
    </row>
    <row r="102" spans="1:15" ht="12.75" customHeight="1">
      <c r="A102" s="33">
        <v>92</v>
      </c>
      <c r="B102" s="53" t="s">
        <v>342</v>
      </c>
      <c r="C102" s="31">
        <v>332.95</v>
      </c>
      <c r="D102" s="36">
        <v>332.06666666666666</v>
      </c>
      <c r="E102" s="36">
        <v>328.38333333333333</v>
      </c>
      <c r="F102" s="36">
        <v>323.81666666666666</v>
      </c>
      <c r="G102" s="36">
        <v>320.13333333333333</v>
      </c>
      <c r="H102" s="36">
        <v>336.63333333333333</v>
      </c>
      <c r="I102" s="36">
        <v>340.31666666666661</v>
      </c>
      <c r="J102" s="36">
        <v>344.88333333333333</v>
      </c>
      <c r="K102" s="31">
        <v>335.75</v>
      </c>
      <c r="L102" s="31">
        <v>327.5</v>
      </c>
      <c r="M102" s="31">
        <v>4.8134499999999996</v>
      </c>
      <c r="N102" s="1"/>
      <c r="O102" s="1"/>
    </row>
    <row r="103" spans="1:15" ht="12.75" customHeight="1">
      <c r="A103" s="33">
        <v>93</v>
      </c>
      <c r="B103" s="53" t="s">
        <v>343</v>
      </c>
      <c r="C103" s="31">
        <v>254.55</v>
      </c>
      <c r="D103" s="36">
        <v>255.58333333333334</v>
      </c>
      <c r="E103" s="36">
        <v>248.9666666666667</v>
      </c>
      <c r="F103" s="36">
        <v>243.38333333333335</v>
      </c>
      <c r="G103" s="36">
        <v>236.76666666666671</v>
      </c>
      <c r="H103" s="36">
        <v>261.16666666666669</v>
      </c>
      <c r="I103" s="36">
        <v>267.7833333333333</v>
      </c>
      <c r="J103" s="36">
        <v>273.36666666666667</v>
      </c>
      <c r="K103" s="31">
        <v>262.2</v>
      </c>
      <c r="L103" s="31">
        <v>250</v>
      </c>
      <c r="M103" s="31">
        <v>8.5446500000000007</v>
      </c>
      <c r="N103" s="1"/>
      <c r="O103" s="1"/>
    </row>
    <row r="104" spans="1:15" ht="12.75" customHeight="1">
      <c r="A104" s="33">
        <v>94</v>
      </c>
      <c r="B104" s="53" t="s">
        <v>88</v>
      </c>
      <c r="C104" s="31">
        <v>742</v>
      </c>
      <c r="D104" s="36">
        <v>741.51666666666677</v>
      </c>
      <c r="E104" s="36">
        <v>734.03333333333353</v>
      </c>
      <c r="F104" s="36">
        <v>726.06666666666672</v>
      </c>
      <c r="G104" s="36">
        <v>718.58333333333348</v>
      </c>
      <c r="H104" s="36">
        <v>749.48333333333358</v>
      </c>
      <c r="I104" s="36">
        <v>756.96666666666692</v>
      </c>
      <c r="J104" s="36">
        <v>764.93333333333362</v>
      </c>
      <c r="K104" s="31">
        <v>749</v>
      </c>
      <c r="L104" s="31">
        <v>733.55</v>
      </c>
      <c r="M104" s="31">
        <v>4.2358500000000001</v>
      </c>
      <c r="N104" s="1"/>
      <c r="O104" s="1"/>
    </row>
    <row r="105" spans="1:15" ht="12.75" customHeight="1">
      <c r="A105" s="33">
        <v>95</v>
      </c>
      <c r="B105" s="53" t="s">
        <v>87</v>
      </c>
      <c r="C105" s="31">
        <v>117</v>
      </c>
      <c r="D105" s="36">
        <v>116.96666666666665</v>
      </c>
      <c r="E105" s="36">
        <v>115.73333333333331</v>
      </c>
      <c r="F105" s="36">
        <v>114.46666666666665</v>
      </c>
      <c r="G105" s="36">
        <v>113.23333333333331</v>
      </c>
      <c r="H105" s="36">
        <v>118.23333333333331</v>
      </c>
      <c r="I105" s="36">
        <v>119.46666666666665</v>
      </c>
      <c r="J105" s="36">
        <v>120.73333333333331</v>
      </c>
      <c r="K105" s="31">
        <v>118.2</v>
      </c>
      <c r="L105" s="31">
        <v>115.7</v>
      </c>
      <c r="M105" s="31">
        <v>346.17257000000001</v>
      </c>
      <c r="N105" s="1"/>
      <c r="O105" s="1"/>
    </row>
    <row r="106" spans="1:15" ht="12.75" customHeight="1">
      <c r="A106" s="33">
        <v>96</v>
      </c>
      <c r="B106" s="53" t="s">
        <v>812</v>
      </c>
      <c r="C106" s="31">
        <v>1294.0999999999999</v>
      </c>
      <c r="D106" s="36">
        <v>1304.4666666666665</v>
      </c>
      <c r="E106" s="36">
        <v>1280.6833333333329</v>
      </c>
      <c r="F106" s="36">
        <v>1267.2666666666664</v>
      </c>
      <c r="G106" s="36">
        <v>1243.4833333333329</v>
      </c>
      <c r="H106" s="36">
        <v>1317.883333333333</v>
      </c>
      <c r="I106" s="36">
        <v>1341.6666666666663</v>
      </c>
      <c r="J106" s="36">
        <v>1355.083333333333</v>
      </c>
      <c r="K106" s="31">
        <v>1328.25</v>
      </c>
      <c r="L106" s="31">
        <v>1291.05</v>
      </c>
      <c r="M106" s="31">
        <v>0.93855999999999995</v>
      </c>
      <c r="N106" s="1"/>
      <c r="O106" s="1"/>
    </row>
    <row r="107" spans="1:15" ht="12.75" customHeight="1">
      <c r="A107" s="33">
        <v>97</v>
      </c>
      <c r="B107" s="53" t="s">
        <v>344</v>
      </c>
      <c r="C107" s="31">
        <v>221.75</v>
      </c>
      <c r="D107" s="36">
        <v>221.85</v>
      </c>
      <c r="E107" s="36">
        <v>218.79999999999998</v>
      </c>
      <c r="F107" s="36">
        <v>215.85</v>
      </c>
      <c r="G107" s="36">
        <v>212.79999999999998</v>
      </c>
      <c r="H107" s="36">
        <v>224.79999999999998</v>
      </c>
      <c r="I107" s="36">
        <v>227.85</v>
      </c>
      <c r="J107" s="36">
        <v>230.79999999999998</v>
      </c>
      <c r="K107" s="31">
        <v>224.9</v>
      </c>
      <c r="L107" s="31">
        <v>218.9</v>
      </c>
      <c r="M107" s="31">
        <v>1.38123</v>
      </c>
      <c r="N107" s="1"/>
      <c r="O107" s="1"/>
    </row>
    <row r="108" spans="1:15" ht="12.75" customHeight="1">
      <c r="A108" s="33">
        <v>98</v>
      </c>
      <c r="B108" s="53" t="s">
        <v>345</v>
      </c>
      <c r="C108" s="31">
        <v>1618</v>
      </c>
      <c r="D108" s="36">
        <v>1630.8166666666666</v>
      </c>
      <c r="E108" s="36">
        <v>1596.7833333333333</v>
      </c>
      <c r="F108" s="36">
        <v>1575.5666666666666</v>
      </c>
      <c r="G108" s="36">
        <v>1541.5333333333333</v>
      </c>
      <c r="H108" s="36">
        <v>1652.0333333333333</v>
      </c>
      <c r="I108" s="36">
        <v>1686.0666666666666</v>
      </c>
      <c r="J108" s="36">
        <v>1707.2833333333333</v>
      </c>
      <c r="K108" s="31">
        <v>1664.85</v>
      </c>
      <c r="L108" s="31">
        <v>1609.6</v>
      </c>
      <c r="M108" s="31">
        <v>0.77478999999999998</v>
      </c>
      <c r="N108" s="1"/>
      <c r="O108" s="1"/>
    </row>
    <row r="109" spans="1:15" ht="12.75" customHeight="1">
      <c r="A109" s="33">
        <v>99</v>
      </c>
      <c r="B109" s="53" t="s">
        <v>346</v>
      </c>
      <c r="C109" s="31">
        <v>189.7</v>
      </c>
      <c r="D109" s="36">
        <v>191.06666666666669</v>
      </c>
      <c r="E109" s="36">
        <v>188.13333333333338</v>
      </c>
      <c r="F109" s="36">
        <v>186.56666666666669</v>
      </c>
      <c r="G109" s="36">
        <v>183.63333333333338</v>
      </c>
      <c r="H109" s="36">
        <v>192.63333333333338</v>
      </c>
      <c r="I109" s="36">
        <v>195.56666666666672</v>
      </c>
      <c r="J109" s="36">
        <v>197.13333333333338</v>
      </c>
      <c r="K109" s="31">
        <v>194</v>
      </c>
      <c r="L109" s="31">
        <v>189.5</v>
      </c>
      <c r="M109" s="31">
        <v>21.703440000000001</v>
      </c>
      <c r="N109" s="1"/>
      <c r="O109" s="1"/>
    </row>
    <row r="110" spans="1:15" ht="12.75" customHeight="1">
      <c r="A110" s="33">
        <v>100</v>
      </c>
      <c r="B110" s="53" t="s">
        <v>347</v>
      </c>
      <c r="C110" s="31">
        <v>2379.1</v>
      </c>
      <c r="D110" s="36">
        <v>2384.0499999999997</v>
      </c>
      <c r="E110" s="36">
        <v>2358.0499999999993</v>
      </c>
      <c r="F110" s="36">
        <v>2336.9999999999995</v>
      </c>
      <c r="G110" s="36">
        <v>2310.9999999999991</v>
      </c>
      <c r="H110" s="36">
        <v>2405.0999999999995</v>
      </c>
      <c r="I110" s="36">
        <v>2431.1000000000004</v>
      </c>
      <c r="J110" s="36">
        <v>2452.1499999999996</v>
      </c>
      <c r="K110" s="31">
        <v>2410.0500000000002</v>
      </c>
      <c r="L110" s="31">
        <v>2363</v>
      </c>
      <c r="M110" s="31">
        <v>0.58806999999999998</v>
      </c>
      <c r="N110" s="1"/>
      <c r="O110" s="1"/>
    </row>
    <row r="111" spans="1:15" ht="12.75" customHeight="1">
      <c r="A111" s="33">
        <v>101</v>
      </c>
      <c r="B111" s="53" t="s">
        <v>1029</v>
      </c>
      <c r="C111" s="31">
        <v>873.3</v>
      </c>
      <c r="D111" s="36">
        <v>888.13333333333333</v>
      </c>
      <c r="E111" s="36">
        <v>856.26666666666665</v>
      </c>
      <c r="F111" s="36">
        <v>839.23333333333335</v>
      </c>
      <c r="G111" s="36">
        <v>807.36666666666667</v>
      </c>
      <c r="H111" s="36">
        <v>905.16666666666663</v>
      </c>
      <c r="I111" s="36">
        <v>937.03333333333319</v>
      </c>
      <c r="J111" s="36">
        <v>954.06666666666661</v>
      </c>
      <c r="K111" s="31">
        <v>920</v>
      </c>
      <c r="L111" s="31">
        <v>871.1</v>
      </c>
      <c r="M111" s="31">
        <v>3.0925400000000001</v>
      </c>
      <c r="N111" s="1"/>
      <c r="O111" s="1"/>
    </row>
    <row r="112" spans="1:15" ht="12.75" customHeight="1">
      <c r="A112" s="33">
        <v>102</v>
      </c>
      <c r="B112" s="53" t="s">
        <v>348</v>
      </c>
      <c r="C112" s="31">
        <v>68.150000000000006</v>
      </c>
      <c r="D112" s="36">
        <v>67.616666666666674</v>
      </c>
      <c r="E112" s="36">
        <v>66.033333333333346</v>
      </c>
      <c r="F112" s="36">
        <v>63.916666666666671</v>
      </c>
      <c r="G112" s="36">
        <v>62.333333333333343</v>
      </c>
      <c r="H112" s="36">
        <v>69.733333333333348</v>
      </c>
      <c r="I112" s="36">
        <v>71.316666666666663</v>
      </c>
      <c r="J112" s="36">
        <v>73.433333333333351</v>
      </c>
      <c r="K112" s="31">
        <v>69.2</v>
      </c>
      <c r="L112" s="31">
        <v>65.5</v>
      </c>
      <c r="M112" s="31">
        <v>435.15663999999998</v>
      </c>
      <c r="N112" s="1"/>
      <c r="O112" s="1"/>
    </row>
    <row r="113" spans="1:15" ht="12.75" customHeight="1">
      <c r="A113" s="33">
        <v>103</v>
      </c>
      <c r="B113" s="53" t="s">
        <v>349</v>
      </c>
      <c r="C113" s="31">
        <v>2118.9499999999998</v>
      </c>
      <c r="D113" s="36">
        <v>2127.3833333333332</v>
      </c>
      <c r="E113" s="36">
        <v>2094.7666666666664</v>
      </c>
      <c r="F113" s="36">
        <v>2070.583333333333</v>
      </c>
      <c r="G113" s="36">
        <v>2037.9666666666662</v>
      </c>
      <c r="H113" s="36">
        <v>2151.5666666666666</v>
      </c>
      <c r="I113" s="36">
        <v>2184.1833333333334</v>
      </c>
      <c r="J113" s="36">
        <v>2208.3666666666668</v>
      </c>
      <c r="K113" s="31">
        <v>2160</v>
      </c>
      <c r="L113" s="31">
        <v>2103.1999999999998</v>
      </c>
      <c r="M113" s="31">
        <v>6.1482200000000002</v>
      </c>
      <c r="N113" s="1"/>
      <c r="O113" s="1"/>
    </row>
    <row r="114" spans="1:15" ht="12.75" customHeight="1">
      <c r="A114" s="33">
        <v>104</v>
      </c>
      <c r="B114" s="53" t="s">
        <v>350</v>
      </c>
      <c r="C114" s="31">
        <v>655.55</v>
      </c>
      <c r="D114" s="36">
        <v>653.93333333333328</v>
      </c>
      <c r="E114" s="36">
        <v>648.41666666666652</v>
      </c>
      <c r="F114" s="36">
        <v>641.28333333333319</v>
      </c>
      <c r="G114" s="36">
        <v>635.76666666666642</v>
      </c>
      <c r="H114" s="36">
        <v>661.06666666666661</v>
      </c>
      <c r="I114" s="36">
        <v>666.58333333333326</v>
      </c>
      <c r="J114" s="36">
        <v>673.7166666666667</v>
      </c>
      <c r="K114" s="31">
        <v>659.45</v>
      </c>
      <c r="L114" s="31">
        <v>646.79999999999995</v>
      </c>
      <c r="M114" s="31">
        <v>0.89163000000000003</v>
      </c>
      <c r="N114" s="1"/>
      <c r="O114" s="1"/>
    </row>
    <row r="115" spans="1:15" ht="12.75" customHeight="1">
      <c r="A115" s="33">
        <v>105</v>
      </c>
      <c r="B115" s="53" t="s">
        <v>351</v>
      </c>
      <c r="C115" s="31">
        <v>2168.4499999999998</v>
      </c>
      <c r="D115" s="36">
        <v>2185.7000000000003</v>
      </c>
      <c r="E115" s="36">
        <v>2134.7500000000005</v>
      </c>
      <c r="F115" s="36">
        <v>2101.0500000000002</v>
      </c>
      <c r="G115" s="36">
        <v>2050.1000000000004</v>
      </c>
      <c r="H115" s="36">
        <v>2219.4000000000005</v>
      </c>
      <c r="I115" s="36">
        <v>2270.3500000000004</v>
      </c>
      <c r="J115" s="36">
        <v>2304.0500000000006</v>
      </c>
      <c r="K115" s="31">
        <v>2236.65</v>
      </c>
      <c r="L115" s="31">
        <v>2152</v>
      </c>
      <c r="M115" s="31">
        <v>1.8818699999999999</v>
      </c>
      <c r="N115" s="1"/>
      <c r="O115" s="1"/>
    </row>
    <row r="116" spans="1:15" ht="12.75" customHeight="1">
      <c r="A116" s="33">
        <v>106</v>
      </c>
      <c r="B116" s="53" t="s">
        <v>352</v>
      </c>
      <c r="C116" s="31">
        <v>7172.35</v>
      </c>
      <c r="D116" s="36">
        <v>7154.083333333333</v>
      </c>
      <c r="E116" s="36">
        <v>7118.3666666666659</v>
      </c>
      <c r="F116" s="36">
        <v>7064.3833333333332</v>
      </c>
      <c r="G116" s="36">
        <v>7028.6666666666661</v>
      </c>
      <c r="H116" s="36">
        <v>7208.0666666666657</v>
      </c>
      <c r="I116" s="36">
        <v>7243.7833333333328</v>
      </c>
      <c r="J116" s="36">
        <v>7297.7666666666655</v>
      </c>
      <c r="K116" s="31">
        <v>7189.8</v>
      </c>
      <c r="L116" s="31">
        <v>7100.1</v>
      </c>
      <c r="M116" s="31">
        <v>5.3030000000000001E-2</v>
      </c>
      <c r="N116" s="1"/>
      <c r="O116" s="1"/>
    </row>
    <row r="117" spans="1:15" ht="12.75" customHeight="1">
      <c r="A117" s="33">
        <v>107</v>
      </c>
      <c r="B117" s="53" t="s">
        <v>353</v>
      </c>
      <c r="C117" s="31">
        <v>777.65</v>
      </c>
      <c r="D117" s="36">
        <v>776.41666666666663</v>
      </c>
      <c r="E117" s="36">
        <v>767.33333333333326</v>
      </c>
      <c r="F117" s="36">
        <v>757.01666666666665</v>
      </c>
      <c r="G117" s="36">
        <v>747.93333333333328</v>
      </c>
      <c r="H117" s="36">
        <v>786.73333333333323</v>
      </c>
      <c r="I117" s="36">
        <v>795.81666666666649</v>
      </c>
      <c r="J117" s="36">
        <v>806.13333333333321</v>
      </c>
      <c r="K117" s="31">
        <v>785.5</v>
      </c>
      <c r="L117" s="31">
        <v>766.1</v>
      </c>
      <c r="M117" s="31">
        <v>1.1357299999999999</v>
      </c>
      <c r="N117" s="1"/>
      <c r="O117" s="1"/>
    </row>
    <row r="118" spans="1:15" ht="12.75" customHeight="1">
      <c r="A118" s="33">
        <v>108</v>
      </c>
      <c r="B118" s="53" t="s">
        <v>89</v>
      </c>
      <c r="C118" s="31">
        <v>409.15</v>
      </c>
      <c r="D118" s="36">
        <v>410.5333333333333</v>
      </c>
      <c r="E118" s="36">
        <v>404.56666666666661</v>
      </c>
      <c r="F118" s="36">
        <v>399.98333333333329</v>
      </c>
      <c r="G118" s="36">
        <v>394.01666666666659</v>
      </c>
      <c r="H118" s="36">
        <v>415.11666666666662</v>
      </c>
      <c r="I118" s="36">
        <v>421.08333333333331</v>
      </c>
      <c r="J118" s="36">
        <v>425.66666666666663</v>
      </c>
      <c r="K118" s="31">
        <v>416.5</v>
      </c>
      <c r="L118" s="31">
        <v>405.95</v>
      </c>
      <c r="M118" s="31">
        <v>25.156079999999999</v>
      </c>
      <c r="N118" s="1"/>
      <c r="O118" s="1"/>
    </row>
    <row r="119" spans="1:15" ht="12.75" customHeight="1">
      <c r="A119" s="33">
        <v>109</v>
      </c>
      <c r="B119" s="53" t="s">
        <v>354</v>
      </c>
      <c r="C119" s="31">
        <v>468.3</v>
      </c>
      <c r="D119" s="36">
        <v>477.09999999999997</v>
      </c>
      <c r="E119" s="36">
        <v>456.19999999999993</v>
      </c>
      <c r="F119" s="36">
        <v>444.09999999999997</v>
      </c>
      <c r="G119" s="36">
        <v>423.19999999999993</v>
      </c>
      <c r="H119" s="36">
        <v>489.19999999999993</v>
      </c>
      <c r="I119" s="36">
        <v>510.09999999999991</v>
      </c>
      <c r="J119" s="36">
        <v>522.19999999999993</v>
      </c>
      <c r="K119" s="31">
        <v>498</v>
      </c>
      <c r="L119" s="31">
        <v>465</v>
      </c>
      <c r="M119" s="31">
        <v>8.7637499999999999</v>
      </c>
      <c r="N119" s="1"/>
      <c r="O119" s="1"/>
    </row>
    <row r="120" spans="1:15" ht="12.75" customHeight="1">
      <c r="A120" s="33">
        <v>110</v>
      </c>
      <c r="B120" s="53" t="s">
        <v>1030</v>
      </c>
      <c r="C120" s="31">
        <v>972.45</v>
      </c>
      <c r="D120" s="36">
        <v>969.81666666666661</v>
      </c>
      <c r="E120" s="36">
        <v>955.63333333333321</v>
      </c>
      <c r="F120" s="36">
        <v>938.81666666666661</v>
      </c>
      <c r="G120" s="36">
        <v>924.63333333333321</v>
      </c>
      <c r="H120" s="36">
        <v>986.63333333333321</v>
      </c>
      <c r="I120" s="36">
        <v>1000.8166666666666</v>
      </c>
      <c r="J120" s="36">
        <v>1017.6333333333332</v>
      </c>
      <c r="K120" s="31">
        <v>984</v>
      </c>
      <c r="L120" s="31">
        <v>953</v>
      </c>
      <c r="M120" s="31">
        <v>9.3954199999999997</v>
      </c>
      <c r="N120" s="1"/>
      <c r="O120" s="1"/>
    </row>
    <row r="121" spans="1:15" ht="12.75" customHeight="1">
      <c r="A121" s="33">
        <v>111</v>
      </c>
      <c r="B121" s="53" t="s">
        <v>355</v>
      </c>
      <c r="C121" s="31">
        <v>1120.5999999999999</v>
      </c>
      <c r="D121" s="36">
        <v>1122.7499999999998</v>
      </c>
      <c r="E121" s="36">
        <v>1099.6999999999996</v>
      </c>
      <c r="F121" s="36">
        <v>1078.7999999999997</v>
      </c>
      <c r="G121" s="36">
        <v>1055.7499999999995</v>
      </c>
      <c r="H121" s="36">
        <v>1143.6499999999996</v>
      </c>
      <c r="I121" s="36">
        <v>1166.6999999999998</v>
      </c>
      <c r="J121" s="36">
        <v>1187.5999999999997</v>
      </c>
      <c r="K121" s="31">
        <v>1145.8</v>
      </c>
      <c r="L121" s="31">
        <v>1101.8499999999999</v>
      </c>
      <c r="M121" s="31">
        <v>0.96821999999999997</v>
      </c>
      <c r="N121" s="1"/>
      <c r="O121" s="1"/>
    </row>
    <row r="122" spans="1:15" ht="12.75" customHeight="1">
      <c r="A122" s="33">
        <v>112</v>
      </c>
      <c r="B122" s="53" t="s">
        <v>90</v>
      </c>
      <c r="C122" s="31">
        <v>1270</v>
      </c>
      <c r="D122" s="36">
        <v>1267.6499999999999</v>
      </c>
      <c r="E122" s="36">
        <v>1260.3499999999997</v>
      </c>
      <c r="F122" s="36">
        <v>1250.6999999999998</v>
      </c>
      <c r="G122" s="36">
        <v>1243.3999999999996</v>
      </c>
      <c r="H122" s="36">
        <v>1277.2999999999997</v>
      </c>
      <c r="I122" s="36">
        <v>1284.5999999999999</v>
      </c>
      <c r="J122" s="36">
        <v>1294.2499999999998</v>
      </c>
      <c r="K122" s="31">
        <v>1274.95</v>
      </c>
      <c r="L122" s="31">
        <v>1258</v>
      </c>
      <c r="M122" s="31">
        <v>10.89494</v>
      </c>
      <c r="N122" s="1"/>
      <c r="O122" s="1"/>
    </row>
    <row r="123" spans="1:15" ht="12.75" customHeight="1">
      <c r="A123" s="33">
        <v>113</v>
      </c>
      <c r="B123" s="53" t="s">
        <v>91</v>
      </c>
      <c r="C123" s="31">
        <v>1478.65</v>
      </c>
      <c r="D123" s="36">
        <v>1482.1333333333332</v>
      </c>
      <c r="E123" s="36">
        <v>1471.7166666666665</v>
      </c>
      <c r="F123" s="36">
        <v>1464.7833333333333</v>
      </c>
      <c r="G123" s="36">
        <v>1454.3666666666666</v>
      </c>
      <c r="H123" s="36">
        <v>1489.0666666666664</v>
      </c>
      <c r="I123" s="36">
        <v>1499.4833333333333</v>
      </c>
      <c r="J123" s="36">
        <v>1506.4166666666663</v>
      </c>
      <c r="K123" s="31">
        <v>1492.55</v>
      </c>
      <c r="L123" s="31">
        <v>1475.2</v>
      </c>
      <c r="M123" s="31">
        <v>13.933339999999999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144.5</v>
      </c>
      <c r="D124" s="36">
        <v>144.96666666666667</v>
      </c>
      <c r="E124" s="36">
        <v>143.53333333333333</v>
      </c>
      <c r="F124" s="36">
        <v>142.56666666666666</v>
      </c>
      <c r="G124" s="36">
        <v>141.13333333333333</v>
      </c>
      <c r="H124" s="36">
        <v>145.93333333333334</v>
      </c>
      <c r="I124" s="36">
        <v>147.36666666666667</v>
      </c>
      <c r="J124" s="36">
        <v>148.33333333333334</v>
      </c>
      <c r="K124" s="31">
        <v>146.4</v>
      </c>
      <c r="L124" s="31">
        <v>144</v>
      </c>
      <c r="M124" s="31">
        <v>33.891869999999997</v>
      </c>
      <c r="N124" s="1"/>
      <c r="O124" s="1"/>
    </row>
    <row r="125" spans="1:15" ht="12.75" customHeight="1">
      <c r="A125" s="33">
        <v>115</v>
      </c>
      <c r="B125" s="53" t="s">
        <v>267</v>
      </c>
      <c r="C125" s="31">
        <v>1373.5</v>
      </c>
      <c r="D125" s="36">
        <v>1367.8666666666668</v>
      </c>
      <c r="E125" s="36">
        <v>1347.1333333333337</v>
      </c>
      <c r="F125" s="36">
        <v>1320.7666666666669</v>
      </c>
      <c r="G125" s="36">
        <v>1300.0333333333338</v>
      </c>
      <c r="H125" s="36">
        <v>1394.2333333333336</v>
      </c>
      <c r="I125" s="36">
        <v>1414.9666666666667</v>
      </c>
      <c r="J125" s="36">
        <v>1441.3333333333335</v>
      </c>
      <c r="K125" s="31">
        <v>1388.6</v>
      </c>
      <c r="L125" s="31">
        <v>1341.5</v>
      </c>
      <c r="M125" s="31">
        <v>1.34955</v>
      </c>
      <c r="N125" s="1"/>
      <c r="O125" s="1"/>
    </row>
    <row r="126" spans="1:15" ht="12.75" customHeight="1">
      <c r="A126" s="33">
        <v>116</v>
      </c>
      <c r="B126" s="53" t="s">
        <v>92</v>
      </c>
      <c r="C126" s="31">
        <v>494.45</v>
      </c>
      <c r="D126" s="36">
        <v>496.06666666666666</v>
      </c>
      <c r="E126" s="36">
        <v>489.13333333333333</v>
      </c>
      <c r="F126" s="36">
        <v>483.81666666666666</v>
      </c>
      <c r="G126" s="36">
        <v>476.88333333333333</v>
      </c>
      <c r="H126" s="36">
        <v>501.38333333333333</v>
      </c>
      <c r="I126" s="36">
        <v>508.31666666666661</v>
      </c>
      <c r="J126" s="36">
        <v>513.63333333333333</v>
      </c>
      <c r="K126" s="31">
        <v>503</v>
      </c>
      <c r="L126" s="31">
        <v>490.75</v>
      </c>
      <c r="M126" s="31">
        <v>88.111050000000006</v>
      </c>
      <c r="N126" s="1"/>
      <c r="O126" s="1"/>
    </row>
    <row r="127" spans="1:15" ht="12.75" customHeight="1">
      <c r="A127" s="33">
        <v>117</v>
      </c>
      <c r="B127" s="53" t="s">
        <v>356</v>
      </c>
      <c r="C127" s="31">
        <v>1971</v>
      </c>
      <c r="D127" s="36">
        <v>2007.8833333333332</v>
      </c>
      <c r="E127" s="36">
        <v>1915.7666666666664</v>
      </c>
      <c r="F127" s="36">
        <v>1860.5333333333333</v>
      </c>
      <c r="G127" s="36">
        <v>1768.4166666666665</v>
      </c>
      <c r="H127" s="36">
        <v>2063.1166666666663</v>
      </c>
      <c r="I127" s="36">
        <v>2155.2333333333331</v>
      </c>
      <c r="J127" s="36">
        <v>2210.4666666666662</v>
      </c>
      <c r="K127" s="31">
        <v>2100</v>
      </c>
      <c r="L127" s="31">
        <v>1952.65</v>
      </c>
      <c r="M127" s="31">
        <v>158.78299999999999</v>
      </c>
      <c r="N127" s="1"/>
      <c r="O127" s="1"/>
    </row>
    <row r="128" spans="1:15" ht="12.75" customHeight="1">
      <c r="A128" s="33">
        <v>118</v>
      </c>
      <c r="B128" s="53" t="s">
        <v>93</v>
      </c>
      <c r="C128" s="31">
        <v>5263.6</v>
      </c>
      <c r="D128" s="36">
        <v>5231.8833333333341</v>
      </c>
      <c r="E128" s="36">
        <v>5150.7666666666682</v>
      </c>
      <c r="F128" s="36">
        <v>5037.9333333333343</v>
      </c>
      <c r="G128" s="36">
        <v>4956.8166666666684</v>
      </c>
      <c r="H128" s="36">
        <v>5344.7166666666681</v>
      </c>
      <c r="I128" s="36">
        <v>5425.8333333333348</v>
      </c>
      <c r="J128" s="36">
        <v>5538.6666666666679</v>
      </c>
      <c r="K128" s="31">
        <v>5313</v>
      </c>
      <c r="L128" s="31">
        <v>5119.05</v>
      </c>
      <c r="M128" s="31">
        <v>15.8171</v>
      </c>
      <c r="N128" s="1"/>
      <c r="O128" s="1"/>
    </row>
    <row r="129" spans="1:15" ht="12.75" customHeight="1">
      <c r="A129" s="33">
        <v>119</v>
      </c>
      <c r="B129" s="53" t="s">
        <v>94</v>
      </c>
      <c r="C129" s="31">
        <v>2667.4</v>
      </c>
      <c r="D129" s="36">
        <v>2677.0499999999997</v>
      </c>
      <c r="E129" s="36">
        <v>2650.4499999999994</v>
      </c>
      <c r="F129" s="36">
        <v>2633.4999999999995</v>
      </c>
      <c r="G129" s="36">
        <v>2606.8999999999992</v>
      </c>
      <c r="H129" s="36">
        <v>2693.9999999999995</v>
      </c>
      <c r="I129" s="36">
        <v>2720.6</v>
      </c>
      <c r="J129" s="36">
        <v>2737.5499999999997</v>
      </c>
      <c r="K129" s="31">
        <v>2703.65</v>
      </c>
      <c r="L129" s="31">
        <v>2660.1</v>
      </c>
      <c r="M129" s="31">
        <v>4.5899099999999997</v>
      </c>
      <c r="N129" s="1"/>
      <c r="O129" s="1"/>
    </row>
    <row r="130" spans="1:15" ht="12.75" customHeight="1">
      <c r="A130" s="33">
        <v>120</v>
      </c>
      <c r="B130" s="53" t="s">
        <v>357</v>
      </c>
      <c r="C130" s="31">
        <v>3526.35</v>
      </c>
      <c r="D130" s="36">
        <v>3518.8833333333337</v>
      </c>
      <c r="E130" s="36">
        <v>3439.7666666666673</v>
      </c>
      <c r="F130" s="36">
        <v>3353.1833333333338</v>
      </c>
      <c r="G130" s="36">
        <v>3274.0666666666675</v>
      </c>
      <c r="H130" s="36">
        <v>3605.4666666666672</v>
      </c>
      <c r="I130" s="36">
        <v>3684.583333333333</v>
      </c>
      <c r="J130" s="36">
        <v>3771.166666666667</v>
      </c>
      <c r="K130" s="31">
        <v>3598</v>
      </c>
      <c r="L130" s="31">
        <v>3432.3</v>
      </c>
      <c r="M130" s="31">
        <v>3.8649399999999998</v>
      </c>
      <c r="N130" s="1"/>
      <c r="O130" s="1"/>
    </row>
    <row r="131" spans="1:15" ht="12.75" customHeight="1">
      <c r="A131" s="33">
        <v>121</v>
      </c>
      <c r="B131" s="53" t="s">
        <v>829</v>
      </c>
      <c r="C131" s="31">
        <v>1440.75</v>
      </c>
      <c r="D131" s="36">
        <v>1437</v>
      </c>
      <c r="E131" s="36">
        <v>1416.95</v>
      </c>
      <c r="F131" s="36">
        <v>1393.15</v>
      </c>
      <c r="G131" s="36">
        <v>1373.1000000000001</v>
      </c>
      <c r="H131" s="36">
        <v>1460.8</v>
      </c>
      <c r="I131" s="36">
        <v>1480.8500000000001</v>
      </c>
      <c r="J131" s="36">
        <v>1504.6499999999999</v>
      </c>
      <c r="K131" s="31">
        <v>1457.05</v>
      </c>
      <c r="L131" s="31">
        <v>1413.2</v>
      </c>
      <c r="M131" s="31">
        <v>0.78197000000000005</v>
      </c>
      <c r="N131" s="1"/>
      <c r="O131" s="1"/>
    </row>
    <row r="132" spans="1:15" ht="12.75" customHeight="1">
      <c r="A132" s="33">
        <v>122</v>
      </c>
      <c r="B132" s="53" t="s">
        <v>95</v>
      </c>
      <c r="C132" s="31">
        <v>1103.05</v>
      </c>
      <c r="D132" s="36">
        <v>1105.4000000000001</v>
      </c>
      <c r="E132" s="36">
        <v>1095.3000000000002</v>
      </c>
      <c r="F132" s="36">
        <v>1087.5500000000002</v>
      </c>
      <c r="G132" s="36">
        <v>1077.4500000000003</v>
      </c>
      <c r="H132" s="36">
        <v>1113.1500000000001</v>
      </c>
      <c r="I132" s="36">
        <v>1123.25</v>
      </c>
      <c r="J132" s="36">
        <v>1131</v>
      </c>
      <c r="K132" s="31">
        <v>1115.5</v>
      </c>
      <c r="L132" s="31">
        <v>1097.6500000000001</v>
      </c>
      <c r="M132" s="31">
        <v>27.70553</v>
      </c>
      <c r="N132" s="1"/>
      <c r="O132" s="1"/>
    </row>
    <row r="133" spans="1:15" ht="12.75" customHeight="1">
      <c r="A133" s="33">
        <v>123</v>
      </c>
      <c r="B133" s="53" t="s">
        <v>96</v>
      </c>
      <c r="C133" s="31">
        <v>1246.45</v>
      </c>
      <c r="D133" s="36">
        <v>1250.5166666666667</v>
      </c>
      <c r="E133" s="36">
        <v>1237.0333333333333</v>
      </c>
      <c r="F133" s="36">
        <v>1227.6166666666666</v>
      </c>
      <c r="G133" s="36">
        <v>1214.1333333333332</v>
      </c>
      <c r="H133" s="36">
        <v>1259.9333333333334</v>
      </c>
      <c r="I133" s="36">
        <v>1273.4166666666665</v>
      </c>
      <c r="J133" s="36">
        <v>1282.8333333333335</v>
      </c>
      <c r="K133" s="31">
        <v>1264</v>
      </c>
      <c r="L133" s="31">
        <v>1241.0999999999999</v>
      </c>
      <c r="M133" s="31">
        <v>1.8531899999999999</v>
      </c>
      <c r="N133" s="1"/>
      <c r="O133" s="1"/>
    </row>
    <row r="134" spans="1:15" ht="12.75" customHeight="1">
      <c r="A134" s="33">
        <v>124</v>
      </c>
      <c r="B134" s="53" t="s">
        <v>795</v>
      </c>
      <c r="C134" s="31">
        <v>4365.45</v>
      </c>
      <c r="D134" s="36">
        <v>4383.4666666666662</v>
      </c>
      <c r="E134" s="36">
        <v>4311.9833333333327</v>
      </c>
      <c r="F134" s="36">
        <v>4258.5166666666664</v>
      </c>
      <c r="G134" s="36">
        <v>4187.0333333333328</v>
      </c>
      <c r="H134" s="36">
        <v>4436.9333333333325</v>
      </c>
      <c r="I134" s="36">
        <v>4508.4166666666661</v>
      </c>
      <c r="J134" s="36">
        <v>4561.8833333333323</v>
      </c>
      <c r="K134" s="31">
        <v>4454.95</v>
      </c>
      <c r="L134" s="31">
        <v>4330</v>
      </c>
      <c r="M134" s="31">
        <v>0.28599999999999998</v>
      </c>
      <c r="N134" s="1"/>
      <c r="O134" s="1"/>
    </row>
    <row r="135" spans="1:15" ht="12.75" customHeight="1">
      <c r="A135" s="33">
        <v>125</v>
      </c>
      <c r="B135" s="53" t="s">
        <v>358</v>
      </c>
      <c r="C135" s="31">
        <v>1377.45</v>
      </c>
      <c r="D135" s="36">
        <v>1394.4666666666665</v>
      </c>
      <c r="E135" s="36">
        <v>1355.9333333333329</v>
      </c>
      <c r="F135" s="36">
        <v>1334.4166666666665</v>
      </c>
      <c r="G135" s="36">
        <v>1295.883333333333</v>
      </c>
      <c r="H135" s="36">
        <v>1415.9833333333329</v>
      </c>
      <c r="I135" s="36">
        <v>1454.5166666666662</v>
      </c>
      <c r="J135" s="36">
        <v>1476.0333333333328</v>
      </c>
      <c r="K135" s="31">
        <v>1433</v>
      </c>
      <c r="L135" s="31">
        <v>1372.95</v>
      </c>
      <c r="M135" s="31">
        <v>2.52765</v>
      </c>
      <c r="N135" s="1"/>
      <c r="O135" s="1"/>
    </row>
    <row r="136" spans="1:15" ht="12.75" customHeight="1">
      <c r="A136" s="33">
        <v>126</v>
      </c>
      <c r="B136" s="53" t="s">
        <v>97</v>
      </c>
      <c r="C136" s="31">
        <v>388.35</v>
      </c>
      <c r="D136" s="36">
        <v>391.48333333333335</v>
      </c>
      <c r="E136" s="36">
        <v>383.9666666666667</v>
      </c>
      <c r="F136" s="36">
        <v>379.58333333333337</v>
      </c>
      <c r="G136" s="36">
        <v>372.06666666666672</v>
      </c>
      <c r="H136" s="36">
        <v>395.86666666666667</v>
      </c>
      <c r="I136" s="36">
        <v>403.38333333333333</v>
      </c>
      <c r="J136" s="36">
        <v>407.76666666666665</v>
      </c>
      <c r="K136" s="31">
        <v>399</v>
      </c>
      <c r="L136" s="31">
        <v>387.1</v>
      </c>
      <c r="M136" s="31">
        <v>13.81409</v>
      </c>
      <c r="N136" s="1"/>
      <c r="O136" s="1"/>
    </row>
    <row r="137" spans="1:15" ht="12.75" customHeight="1">
      <c r="A137" s="33">
        <v>127</v>
      </c>
      <c r="B137" s="53" t="s">
        <v>99</v>
      </c>
      <c r="C137" s="31">
        <v>3805.25</v>
      </c>
      <c r="D137" s="36">
        <v>3796.2166666666667</v>
      </c>
      <c r="E137" s="36">
        <v>3713.7333333333336</v>
      </c>
      <c r="F137" s="36">
        <v>3622.2166666666667</v>
      </c>
      <c r="G137" s="36">
        <v>3539.7333333333336</v>
      </c>
      <c r="H137" s="36">
        <v>3887.7333333333336</v>
      </c>
      <c r="I137" s="36">
        <v>3970.2166666666662</v>
      </c>
      <c r="J137" s="36">
        <v>4061.7333333333336</v>
      </c>
      <c r="K137" s="31">
        <v>3878.7</v>
      </c>
      <c r="L137" s="31">
        <v>3704.7</v>
      </c>
      <c r="M137" s="31">
        <v>25.141970000000001</v>
      </c>
      <c r="N137" s="1"/>
      <c r="O137" s="1"/>
    </row>
    <row r="138" spans="1:15" ht="12.75" customHeight="1">
      <c r="A138" s="33">
        <v>128</v>
      </c>
      <c r="B138" s="53" t="s">
        <v>359</v>
      </c>
      <c r="C138" s="31">
        <v>1808.2</v>
      </c>
      <c r="D138" s="36">
        <v>1794.8333333333333</v>
      </c>
      <c r="E138" s="36">
        <v>1769.6666666666665</v>
      </c>
      <c r="F138" s="36">
        <v>1731.1333333333332</v>
      </c>
      <c r="G138" s="36">
        <v>1705.9666666666665</v>
      </c>
      <c r="H138" s="36">
        <v>1833.3666666666666</v>
      </c>
      <c r="I138" s="36">
        <v>1858.5333333333331</v>
      </c>
      <c r="J138" s="36">
        <v>1897.0666666666666</v>
      </c>
      <c r="K138" s="31">
        <v>1820</v>
      </c>
      <c r="L138" s="31">
        <v>1756.3</v>
      </c>
      <c r="M138" s="31">
        <v>6.9189400000000001</v>
      </c>
      <c r="N138" s="1"/>
      <c r="O138" s="1"/>
    </row>
    <row r="139" spans="1:15" ht="12.75" customHeight="1">
      <c r="A139" s="33">
        <v>129</v>
      </c>
      <c r="B139" s="53" t="s">
        <v>360</v>
      </c>
      <c r="C139" s="31">
        <v>992.6</v>
      </c>
      <c r="D139" s="36">
        <v>993.55000000000007</v>
      </c>
      <c r="E139" s="36">
        <v>984.05000000000018</v>
      </c>
      <c r="F139" s="36">
        <v>975.50000000000011</v>
      </c>
      <c r="G139" s="36">
        <v>966.00000000000023</v>
      </c>
      <c r="H139" s="36">
        <v>1002.1000000000001</v>
      </c>
      <c r="I139" s="36">
        <v>1011.5999999999999</v>
      </c>
      <c r="J139" s="36">
        <v>1020.1500000000001</v>
      </c>
      <c r="K139" s="31">
        <v>1003.05</v>
      </c>
      <c r="L139" s="31">
        <v>985</v>
      </c>
      <c r="M139" s="31">
        <v>1.07396</v>
      </c>
      <c r="N139" s="1"/>
      <c r="O139" s="1"/>
    </row>
    <row r="140" spans="1:15" ht="12.75" customHeight="1">
      <c r="A140" s="33">
        <v>130</v>
      </c>
      <c r="B140" s="53" t="s">
        <v>106</v>
      </c>
      <c r="C140" s="31">
        <v>842.5</v>
      </c>
      <c r="D140" s="36">
        <v>841.88333333333321</v>
      </c>
      <c r="E140" s="36">
        <v>835.4166666666664</v>
      </c>
      <c r="F140" s="36">
        <v>828.33333333333314</v>
      </c>
      <c r="G140" s="36">
        <v>821.86666666666633</v>
      </c>
      <c r="H140" s="36">
        <v>848.96666666666647</v>
      </c>
      <c r="I140" s="36">
        <v>855.43333333333317</v>
      </c>
      <c r="J140" s="36">
        <v>862.51666666666654</v>
      </c>
      <c r="K140" s="31">
        <v>848.35</v>
      </c>
      <c r="L140" s="31">
        <v>834.8</v>
      </c>
      <c r="M140" s="31">
        <v>34.908639999999998</v>
      </c>
      <c r="N140" s="1"/>
      <c r="O140" s="1"/>
    </row>
    <row r="141" spans="1:15" ht="12.75" customHeight="1">
      <c r="A141" s="33">
        <v>131</v>
      </c>
      <c r="B141" s="53" t="s">
        <v>1031</v>
      </c>
      <c r="C141" s="31">
        <v>1849.7</v>
      </c>
      <c r="D141" s="36">
        <v>1876.2</v>
      </c>
      <c r="E141" s="36">
        <v>1784.5</v>
      </c>
      <c r="F141" s="36">
        <v>1719.3</v>
      </c>
      <c r="G141" s="36">
        <v>1627.6</v>
      </c>
      <c r="H141" s="36">
        <v>1941.4</v>
      </c>
      <c r="I141" s="36">
        <v>2033.1000000000004</v>
      </c>
      <c r="J141" s="36">
        <v>2098.3000000000002</v>
      </c>
      <c r="K141" s="31">
        <v>1967.9</v>
      </c>
      <c r="L141" s="31">
        <v>1811</v>
      </c>
      <c r="M141" s="31">
        <v>4.8321800000000001</v>
      </c>
      <c r="N141" s="1"/>
      <c r="O141" s="1"/>
    </row>
    <row r="142" spans="1:15" ht="12.75" customHeight="1">
      <c r="A142" s="33">
        <v>132</v>
      </c>
      <c r="B142" s="53" t="s">
        <v>100</v>
      </c>
      <c r="C142" s="31">
        <v>567.4</v>
      </c>
      <c r="D142" s="36">
        <v>566.06666666666672</v>
      </c>
      <c r="E142" s="36">
        <v>561.13333333333344</v>
      </c>
      <c r="F142" s="36">
        <v>554.86666666666667</v>
      </c>
      <c r="G142" s="36">
        <v>549.93333333333339</v>
      </c>
      <c r="H142" s="36">
        <v>572.33333333333348</v>
      </c>
      <c r="I142" s="36">
        <v>577.26666666666665</v>
      </c>
      <c r="J142" s="36">
        <v>583.53333333333353</v>
      </c>
      <c r="K142" s="31">
        <v>571</v>
      </c>
      <c r="L142" s="31">
        <v>559.79999999999995</v>
      </c>
      <c r="M142" s="31">
        <v>31.69943</v>
      </c>
      <c r="N142" s="1"/>
      <c r="O142" s="1"/>
    </row>
    <row r="143" spans="1:15" ht="12.75" customHeight="1">
      <c r="A143" s="33">
        <v>133</v>
      </c>
      <c r="B143" s="53" t="s">
        <v>101</v>
      </c>
      <c r="C143" s="31">
        <v>1807.65</v>
      </c>
      <c r="D143" s="36">
        <v>1803.0666666666668</v>
      </c>
      <c r="E143" s="36">
        <v>1794.1833333333336</v>
      </c>
      <c r="F143" s="36">
        <v>1780.7166666666667</v>
      </c>
      <c r="G143" s="36">
        <v>1771.8333333333335</v>
      </c>
      <c r="H143" s="36">
        <v>1816.5333333333338</v>
      </c>
      <c r="I143" s="36">
        <v>1825.416666666667</v>
      </c>
      <c r="J143" s="36">
        <v>1838.8833333333339</v>
      </c>
      <c r="K143" s="31">
        <v>1811.95</v>
      </c>
      <c r="L143" s="31">
        <v>1789.6</v>
      </c>
      <c r="M143" s="31">
        <v>3.0552199999999998</v>
      </c>
      <c r="N143" s="1"/>
      <c r="O143" s="1"/>
    </row>
    <row r="144" spans="1:15" ht="12.75" customHeight="1">
      <c r="A144" s="33">
        <v>134</v>
      </c>
      <c r="B144" s="53" t="s">
        <v>796</v>
      </c>
      <c r="C144" s="31">
        <v>2919.1</v>
      </c>
      <c r="D144" s="36">
        <v>2970.1333333333337</v>
      </c>
      <c r="E144" s="36">
        <v>2854.7666666666673</v>
      </c>
      <c r="F144" s="36">
        <v>2790.4333333333338</v>
      </c>
      <c r="G144" s="36">
        <v>2675.0666666666675</v>
      </c>
      <c r="H144" s="36">
        <v>3034.4666666666672</v>
      </c>
      <c r="I144" s="36">
        <v>3149.833333333333</v>
      </c>
      <c r="J144" s="36">
        <v>3214.166666666667</v>
      </c>
      <c r="K144" s="31">
        <v>3085.5</v>
      </c>
      <c r="L144" s="31">
        <v>2905.8</v>
      </c>
      <c r="M144" s="31">
        <v>6.1718599999999997</v>
      </c>
      <c r="N144" s="1"/>
      <c r="O144" s="1"/>
    </row>
    <row r="145" spans="1:15" ht="12.75" customHeight="1">
      <c r="A145" s="33">
        <v>135</v>
      </c>
      <c r="B145" s="53" t="s">
        <v>361</v>
      </c>
      <c r="C145" s="31">
        <v>554.35</v>
      </c>
      <c r="D145" s="36">
        <v>556.93333333333328</v>
      </c>
      <c r="E145" s="36">
        <v>548.86666666666656</v>
      </c>
      <c r="F145" s="36">
        <v>543.38333333333333</v>
      </c>
      <c r="G145" s="36">
        <v>535.31666666666661</v>
      </c>
      <c r="H145" s="36">
        <v>562.41666666666652</v>
      </c>
      <c r="I145" s="36">
        <v>570.48333333333335</v>
      </c>
      <c r="J145" s="36">
        <v>575.96666666666647</v>
      </c>
      <c r="K145" s="31">
        <v>565</v>
      </c>
      <c r="L145" s="31">
        <v>551.45000000000005</v>
      </c>
      <c r="M145" s="31">
        <v>3.4520400000000002</v>
      </c>
      <c r="N145" s="1"/>
      <c r="O145" s="1"/>
    </row>
    <row r="146" spans="1:15" ht="12.75" customHeight="1">
      <c r="A146" s="33">
        <v>136</v>
      </c>
      <c r="B146" s="53" t="s">
        <v>102</v>
      </c>
      <c r="C146" s="31">
        <v>2344.6</v>
      </c>
      <c r="D146" s="36">
        <v>2350.1499999999996</v>
      </c>
      <c r="E146" s="36">
        <v>2324.5999999999995</v>
      </c>
      <c r="F146" s="36">
        <v>2304.6</v>
      </c>
      <c r="G146" s="36">
        <v>2279.0499999999997</v>
      </c>
      <c r="H146" s="36">
        <v>2370.1499999999992</v>
      </c>
      <c r="I146" s="36">
        <v>2395.6999999999994</v>
      </c>
      <c r="J146" s="36">
        <v>2415.6999999999989</v>
      </c>
      <c r="K146" s="31">
        <v>2375.6999999999998</v>
      </c>
      <c r="L146" s="31">
        <v>2330.15</v>
      </c>
      <c r="M146" s="31">
        <v>1.7938799999999999</v>
      </c>
      <c r="N146" s="1"/>
      <c r="O146" s="1"/>
    </row>
    <row r="147" spans="1:15" ht="12.75" customHeight="1">
      <c r="A147" s="33">
        <v>137</v>
      </c>
      <c r="B147" s="53" t="s">
        <v>268</v>
      </c>
      <c r="C147" s="31">
        <v>413.9</v>
      </c>
      <c r="D147" s="36">
        <v>409.88333333333338</v>
      </c>
      <c r="E147" s="36">
        <v>404.76666666666677</v>
      </c>
      <c r="F147" s="36">
        <v>395.63333333333338</v>
      </c>
      <c r="G147" s="36">
        <v>390.51666666666677</v>
      </c>
      <c r="H147" s="36">
        <v>419.01666666666677</v>
      </c>
      <c r="I147" s="36">
        <v>424.13333333333344</v>
      </c>
      <c r="J147" s="36">
        <v>433.26666666666677</v>
      </c>
      <c r="K147" s="31">
        <v>415</v>
      </c>
      <c r="L147" s="31">
        <v>400.75</v>
      </c>
      <c r="M147" s="31">
        <v>16.815370000000001</v>
      </c>
      <c r="N147" s="1"/>
      <c r="O147" s="1"/>
    </row>
    <row r="148" spans="1:15" ht="12.75" customHeight="1">
      <c r="A148" s="33">
        <v>138</v>
      </c>
      <c r="B148" s="53" t="s">
        <v>362</v>
      </c>
      <c r="C148" s="31">
        <v>152.1</v>
      </c>
      <c r="D148" s="36">
        <v>152.1</v>
      </c>
      <c r="E148" s="36">
        <v>150.69999999999999</v>
      </c>
      <c r="F148" s="36">
        <v>149.29999999999998</v>
      </c>
      <c r="G148" s="36">
        <v>147.89999999999998</v>
      </c>
      <c r="H148" s="36">
        <v>153.5</v>
      </c>
      <c r="I148" s="36">
        <v>154.90000000000003</v>
      </c>
      <c r="J148" s="36">
        <v>156.30000000000001</v>
      </c>
      <c r="K148" s="31">
        <v>153.5</v>
      </c>
      <c r="L148" s="31">
        <v>150.69999999999999</v>
      </c>
      <c r="M148" s="31">
        <v>13.886150000000001</v>
      </c>
      <c r="N148" s="1"/>
      <c r="O148" s="1"/>
    </row>
    <row r="149" spans="1:15" ht="12.75" customHeight="1">
      <c r="A149" s="33">
        <v>139</v>
      </c>
      <c r="B149" s="53" t="s">
        <v>103</v>
      </c>
      <c r="C149" s="31">
        <v>4255.25</v>
      </c>
      <c r="D149" s="36">
        <v>4276.6166666666668</v>
      </c>
      <c r="E149" s="36">
        <v>4194.2333333333336</v>
      </c>
      <c r="F149" s="36">
        <v>4133.2166666666672</v>
      </c>
      <c r="G149" s="36">
        <v>4050.8333333333339</v>
      </c>
      <c r="H149" s="36">
        <v>4337.6333333333332</v>
      </c>
      <c r="I149" s="36">
        <v>4420.0166666666664</v>
      </c>
      <c r="J149" s="36">
        <v>4481.0333333333328</v>
      </c>
      <c r="K149" s="31">
        <v>4359</v>
      </c>
      <c r="L149" s="31">
        <v>4215.6000000000004</v>
      </c>
      <c r="M149" s="31">
        <v>25.3474</v>
      </c>
      <c r="N149" s="1"/>
      <c r="O149" s="1"/>
    </row>
    <row r="150" spans="1:15" ht="12.75" customHeight="1">
      <c r="A150" s="33">
        <v>140</v>
      </c>
      <c r="B150" s="53" t="s">
        <v>104</v>
      </c>
      <c r="C150" s="31">
        <v>9264.7000000000007</v>
      </c>
      <c r="D150" s="36">
        <v>9268.1</v>
      </c>
      <c r="E150" s="36">
        <v>9175.3000000000011</v>
      </c>
      <c r="F150" s="36">
        <v>9085.9000000000015</v>
      </c>
      <c r="G150" s="36">
        <v>8993.1000000000022</v>
      </c>
      <c r="H150" s="36">
        <v>9357.5</v>
      </c>
      <c r="I150" s="36">
        <v>9450.2999999999993</v>
      </c>
      <c r="J150" s="36">
        <v>9539.6999999999989</v>
      </c>
      <c r="K150" s="31">
        <v>9360.9</v>
      </c>
      <c r="L150" s="31">
        <v>9178.7000000000007</v>
      </c>
      <c r="M150" s="31">
        <v>2.5316999999999998</v>
      </c>
      <c r="N150" s="1"/>
      <c r="O150" s="1"/>
    </row>
    <row r="151" spans="1:15" ht="12.75" customHeight="1">
      <c r="A151" s="33">
        <v>141</v>
      </c>
      <c r="B151" s="53" t="s">
        <v>160</v>
      </c>
      <c r="C151" s="31">
        <v>2632.35</v>
      </c>
      <c r="D151" s="36">
        <v>2625.2166666666667</v>
      </c>
      <c r="E151" s="36">
        <v>2602.4333333333334</v>
      </c>
      <c r="F151" s="36">
        <v>2572.5166666666669</v>
      </c>
      <c r="G151" s="36">
        <v>2549.7333333333336</v>
      </c>
      <c r="H151" s="36">
        <v>2655.1333333333332</v>
      </c>
      <c r="I151" s="36">
        <v>2677.916666666667</v>
      </c>
      <c r="J151" s="36">
        <v>2707.833333333333</v>
      </c>
      <c r="K151" s="31">
        <v>2648</v>
      </c>
      <c r="L151" s="31">
        <v>2595.3000000000002</v>
      </c>
      <c r="M151" s="31">
        <v>1.0977300000000001</v>
      </c>
      <c r="N151" s="1"/>
      <c r="O151" s="1"/>
    </row>
    <row r="152" spans="1:15" ht="12.75" customHeight="1">
      <c r="A152" s="33">
        <v>142</v>
      </c>
      <c r="B152" s="53" t="s">
        <v>107</v>
      </c>
      <c r="C152" s="31">
        <v>5872.7</v>
      </c>
      <c r="D152" s="36">
        <v>5852.916666666667</v>
      </c>
      <c r="E152" s="36">
        <v>5815.8833333333341</v>
      </c>
      <c r="F152" s="36">
        <v>5759.0666666666675</v>
      </c>
      <c r="G152" s="36">
        <v>5722.0333333333347</v>
      </c>
      <c r="H152" s="36">
        <v>5909.7333333333336</v>
      </c>
      <c r="I152" s="36">
        <v>5946.7666666666664</v>
      </c>
      <c r="J152" s="36">
        <v>6003.583333333333</v>
      </c>
      <c r="K152" s="31">
        <v>5889.95</v>
      </c>
      <c r="L152" s="31">
        <v>5796.1</v>
      </c>
      <c r="M152" s="31">
        <v>6.7325799999999996</v>
      </c>
      <c r="N152" s="1"/>
      <c r="O152" s="1"/>
    </row>
    <row r="153" spans="1:15" ht="12.75" customHeight="1">
      <c r="A153" s="33">
        <v>143</v>
      </c>
      <c r="B153" s="53" t="s">
        <v>363</v>
      </c>
      <c r="C153" s="31">
        <v>631.1</v>
      </c>
      <c r="D153" s="36">
        <v>634</v>
      </c>
      <c r="E153" s="36">
        <v>625.5</v>
      </c>
      <c r="F153" s="36">
        <v>619.9</v>
      </c>
      <c r="G153" s="36">
        <v>611.4</v>
      </c>
      <c r="H153" s="36">
        <v>639.6</v>
      </c>
      <c r="I153" s="36">
        <v>648.1</v>
      </c>
      <c r="J153" s="36">
        <v>653.70000000000005</v>
      </c>
      <c r="K153" s="31">
        <v>642.5</v>
      </c>
      <c r="L153" s="31">
        <v>628.4</v>
      </c>
      <c r="M153" s="31">
        <v>2.7317300000000002</v>
      </c>
      <c r="N153" s="1"/>
      <c r="O153" s="1"/>
    </row>
    <row r="154" spans="1:15" ht="12.75" customHeight="1">
      <c r="A154" s="33">
        <v>144</v>
      </c>
      <c r="B154" s="53" t="s">
        <v>364</v>
      </c>
      <c r="C154" s="31">
        <v>443.95</v>
      </c>
      <c r="D154" s="36">
        <v>452.26666666666671</v>
      </c>
      <c r="E154" s="36">
        <v>432.78333333333342</v>
      </c>
      <c r="F154" s="36">
        <v>421.61666666666673</v>
      </c>
      <c r="G154" s="36">
        <v>402.13333333333344</v>
      </c>
      <c r="H154" s="36">
        <v>463.43333333333339</v>
      </c>
      <c r="I154" s="36">
        <v>482.91666666666663</v>
      </c>
      <c r="J154" s="36">
        <v>494.08333333333337</v>
      </c>
      <c r="K154" s="31">
        <v>471.75</v>
      </c>
      <c r="L154" s="31">
        <v>441.1</v>
      </c>
      <c r="M154" s="31">
        <v>15.480409999999999</v>
      </c>
      <c r="N154" s="1"/>
      <c r="O154" s="1"/>
    </row>
    <row r="155" spans="1:15" ht="12.75" customHeight="1">
      <c r="A155" s="33">
        <v>145</v>
      </c>
      <c r="B155" s="53" t="s">
        <v>365</v>
      </c>
      <c r="C155" s="31">
        <v>189.55</v>
      </c>
      <c r="D155" s="36">
        <v>189.9</v>
      </c>
      <c r="E155" s="36">
        <v>188.45000000000002</v>
      </c>
      <c r="F155" s="36">
        <v>187.35000000000002</v>
      </c>
      <c r="G155" s="36">
        <v>185.90000000000003</v>
      </c>
      <c r="H155" s="36">
        <v>191</v>
      </c>
      <c r="I155" s="36">
        <v>192.45</v>
      </c>
      <c r="J155" s="36">
        <v>193.54999999999998</v>
      </c>
      <c r="K155" s="31">
        <v>191.35</v>
      </c>
      <c r="L155" s="31">
        <v>188.8</v>
      </c>
      <c r="M155" s="31">
        <v>1.7693300000000001</v>
      </c>
      <c r="N155" s="1"/>
      <c r="O155" s="1"/>
    </row>
    <row r="156" spans="1:15" ht="12.75" customHeight="1">
      <c r="A156" s="33">
        <v>146</v>
      </c>
      <c r="B156" s="53" t="s">
        <v>366</v>
      </c>
      <c r="C156" s="31">
        <v>44.05</v>
      </c>
      <c r="D156" s="36">
        <v>44.1</v>
      </c>
      <c r="E156" s="36">
        <v>43.45</v>
      </c>
      <c r="F156" s="36">
        <v>42.85</v>
      </c>
      <c r="G156" s="36">
        <v>42.2</v>
      </c>
      <c r="H156" s="36">
        <v>44.7</v>
      </c>
      <c r="I156" s="36">
        <v>45.349999999999994</v>
      </c>
      <c r="J156" s="36">
        <v>45.95</v>
      </c>
      <c r="K156" s="31">
        <v>44.75</v>
      </c>
      <c r="L156" s="31">
        <v>43.5</v>
      </c>
      <c r="M156" s="31">
        <v>222.72145</v>
      </c>
      <c r="N156" s="1"/>
      <c r="O156" s="1"/>
    </row>
    <row r="157" spans="1:15" ht="12.75" customHeight="1">
      <c r="A157" s="33">
        <v>147</v>
      </c>
      <c r="B157" s="53" t="s">
        <v>108</v>
      </c>
      <c r="C157" s="31">
        <v>4793.3</v>
      </c>
      <c r="D157" s="36">
        <v>4823.4333333333334</v>
      </c>
      <c r="E157" s="36">
        <v>4739.8666666666668</v>
      </c>
      <c r="F157" s="36">
        <v>4686.4333333333334</v>
      </c>
      <c r="G157" s="36">
        <v>4602.8666666666668</v>
      </c>
      <c r="H157" s="36">
        <v>4876.8666666666668</v>
      </c>
      <c r="I157" s="36">
        <v>4960.4333333333343</v>
      </c>
      <c r="J157" s="36">
        <v>5013.8666666666668</v>
      </c>
      <c r="K157" s="31">
        <v>4907</v>
      </c>
      <c r="L157" s="31">
        <v>4770</v>
      </c>
      <c r="M157" s="31">
        <v>6.5564099999999996</v>
      </c>
      <c r="N157" s="1"/>
      <c r="O157" s="1"/>
    </row>
    <row r="158" spans="1:15" ht="12.75" customHeight="1">
      <c r="A158" s="33">
        <v>148</v>
      </c>
      <c r="B158" s="53" t="s">
        <v>1032</v>
      </c>
      <c r="C158" s="31">
        <v>1163.5999999999999</v>
      </c>
      <c r="D158" s="36">
        <v>1166.0999999999999</v>
      </c>
      <c r="E158" s="36">
        <v>1143.5999999999999</v>
      </c>
      <c r="F158" s="36">
        <v>1123.5999999999999</v>
      </c>
      <c r="G158" s="36">
        <v>1101.0999999999999</v>
      </c>
      <c r="H158" s="36">
        <v>1186.0999999999999</v>
      </c>
      <c r="I158" s="36">
        <v>1208.5999999999999</v>
      </c>
      <c r="J158" s="36">
        <v>1228.5999999999999</v>
      </c>
      <c r="K158" s="31">
        <v>1188.5999999999999</v>
      </c>
      <c r="L158" s="31">
        <v>1146.0999999999999</v>
      </c>
      <c r="M158" s="31">
        <v>4.2133799999999999</v>
      </c>
      <c r="N158" s="1"/>
      <c r="O158" s="1"/>
    </row>
    <row r="159" spans="1:15" ht="12.75" customHeight="1">
      <c r="A159" s="33">
        <v>149</v>
      </c>
      <c r="B159" s="53" t="s">
        <v>367</v>
      </c>
      <c r="C159" s="31">
        <v>652.4</v>
      </c>
      <c r="D159" s="36">
        <v>651.63333333333333</v>
      </c>
      <c r="E159" s="36">
        <v>637.76666666666665</v>
      </c>
      <c r="F159" s="36">
        <v>623.13333333333333</v>
      </c>
      <c r="G159" s="36">
        <v>609.26666666666665</v>
      </c>
      <c r="H159" s="36">
        <v>666.26666666666665</v>
      </c>
      <c r="I159" s="36">
        <v>680.13333333333321</v>
      </c>
      <c r="J159" s="36">
        <v>694.76666666666665</v>
      </c>
      <c r="K159" s="31">
        <v>665.5</v>
      </c>
      <c r="L159" s="31">
        <v>637</v>
      </c>
      <c r="M159" s="31">
        <v>3.3896000000000002</v>
      </c>
      <c r="N159" s="1"/>
      <c r="O159" s="1"/>
    </row>
    <row r="160" spans="1:15" ht="12.75" customHeight="1">
      <c r="A160" s="33">
        <v>150</v>
      </c>
      <c r="B160" s="53" t="s">
        <v>269</v>
      </c>
      <c r="C160" s="31">
        <v>528.5</v>
      </c>
      <c r="D160" s="36">
        <v>533.5333333333333</v>
      </c>
      <c r="E160" s="36">
        <v>517.11666666666656</v>
      </c>
      <c r="F160" s="36">
        <v>505.73333333333323</v>
      </c>
      <c r="G160" s="36">
        <v>489.31666666666649</v>
      </c>
      <c r="H160" s="36">
        <v>544.91666666666663</v>
      </c>
      <c r="I160" s="36">
        <v>561.33333333333337</v>
      </c>
      <c r="J160" s="36">
        <v>572.7166666666667</v>
      </c>
      <c r="K160" s="31">
        <v>549.95000000000005</v>
      </c>
      <c r="L160" s="31">
        <v>522.15</v>
      </c>
      <c r="M160" s="31">
        <v>5.81813</v>
      </c>
      <c r="N160" s="1"/>
      <c r="O160" s="1"/>
    </row>
    <row r="161" spans="1:15" ht="12.75" customHeight="1">
      <c r="A161" s="33">
        <v>151</v>
      </c>
      <c r="B161" s="53" t="s">
        <v>368</v>
      </c>
      <c r="C161" s="31">
        <v>2192.5</v>
      </c>
      <c r="D161" s="36">
        <v>2194.6833333333334</v>
      </c>
      <c r="E161" s="36">
        <v>2169.3666666666668</v>
      </c>
      <c r="F161" s="36">
        <v>2146.2333333333336</v>
      </c>
      <c r="G161" s="36">
        <v>2120.916666666667</v>
      </c>
      <c r="H161" s="36">
        <v>2217.8166666666666</v>
      </c>
      <c r="I161" s="36">
        <v>2243.1333333333332</v>
      </c>
      <c r="J161" s="36">
        <v>2266.2666666666664</v>
      </c>
      <c r="K161" s="31">
        <v>2220</v>
      </c>
      <c r="L161" s="31">
        <v>2171.5500000000002</v>
      </c>
      <c r="M161" s="31">
        <v>2.0996899999999998</v>
      </c>
      <c r="N161" s="1"/>
      <c r="O161" s="1"/>
    </row>
    <row r="162" spans="1:15" ht="12.75" customHeight="1">
      <c r="A162" s="33">
        <v>152</v>
      </c>
      <c r="B162" s="53" t="s">
        <v>369</v>
      </c>
      <c r="C162" s="31">
        <v>270.05</v>
      </c>
      <c r="D162" s="36">
        <v>268.51666666666665</v>
      </c>
      <c r="E162" s="36">
        <v>264.0333333333333</v>
      </c>
      <c r="F162" s="36">
        <v>258.01666666666665</v>
      </c>
      <c r="G162" s="36">
        <v>253.5333333333333</v>
      </c>
      <c r="H162" s="36">
        <v>274.5333333333333</v>
      </c>
      <c r="I162" s="36">
        <v>279.01666666666665</v>
      </c>
      <c r="J162" s="36">
        <v>285.0333333333333</v>
      </c>
      <c r="K162" s="31">
        <v>273</v>
      </c>
      <c r="L162" s="31">
        <v>262.5</v>
      </c>
      <c r="M162" s="31">
        <v>74.188059999999993</v>
      </c>
      <c r="N162" s="1"/>
      <c r="O162" s="1"/>
    </row>
    <row r="163" spans="1:15" ht="12.75" customHeight="1">
      <c r="A163" s="33">
        <v>153</v>
      </c>
      <c r="B163" s="53" t="s">
        <v>370</v>
      </c>
      <c r="C163" s="31">
        <v>95.8</v>
      </c>
      <c r="D163" s="36">
        <v>96.166666666666671</v>
      </c>
      <c r="E163" s="36">
        <v>94.63333333333334</v>
      </c>
      <c r="F163" s="36">
        <v>93.466666666666669</v>
      </c>
      <c r="G163" s="36">
        <v>91.933333333333337</v>
      </c>
      <c r="H163" s="36">
        <v>97.333333333333343</v>
      </c>
      <c r="I163" s="36">
        <v>98.866666666666674</v>
      </c>
      <c r="J163" s="36">
        <v>100.03333333333335</v>
      </c>
      <c r="K163" s="31">
        <v>97.7</v>
      </c>
      <c r="L163" s="31">
        <v>95</v>
      </c>
      <c r="M163" s="31">
        <v>35.506570000000004</v>
      </c>
      <c r="N163" s="1"/>
      <c r="O163" s="1"/>
    </row>
    <row r="164" spans="1:15" ht="12.75" customHeight="1">
      <c r="A164" s="33">
        <v>154</v>
      </c>
      <c r="B164" s="53" t="s">
        <v>797</v>
      </c>
      <c r="C164" s="31">
        <v>882.15</v>
      </c>
      <c r="D164" s="36">
        <v>883.1</v>
      </c>
      <c r="E164" s="36">
        <v>876.80000000000007</v>
      </c>
      <c r="F164" s="36">
        <v>871.45</v>
      </c>
      <c r="G164" s="36">
        <v>865.15000000000009</v>
      </c>
      <c r="H164" s="36">
        <v>888.45</v>
      </c>
      <c r="I164" s="36">
        <v>894.75</v>
      </c>
      <c r="J164" s="36">
        <v>900.1</v>
      </c>
      <c r="K164" s="31">
        <v>889.4</v>
      </c>
      <c r="L164" s="31">
        <v>877.75</v>
      </c>
      <c r="M164" s="31">
        <v>0.37087999999999999</v>
      </c>
      <c r="N164" s="1"/>
      <c r="O164" s="1"/>
    </row>
    <row r="165" spans="1:15" ht="12.75" customHeight="1">
      <c r="A165" s="33">
        <v>155</v>
      </c>
      <c r="B165" s="53" t="s">
        <v>109</v>
      </c>
      <c r="C165" s="31">
        <v>3855</v>
      </c>
      <c r="D165" s="36">
        <v>3848.25</v>
      </c>
      <c r="E165" s="36">
        <v>3811.9</v>
      </c>
      <c r="F165" s="36">
        <v>3768.8</v>
      </c>
      <c r="G165" s="36">
        <v>3732.4500000000003</v>
      </c>
      <c r="H165" s="36">
        <v>3891.35</v>
      </c>
      <c r="I165" s="36">
        <v>3927.7000000000003</v>
      </c>
      <c r="J165" s="36">
        <v>3970.7999999999997</v>
      </c>
      <c r="K165" s="31">
        <v>3884.6</v>
      </c>
      <c r="L165" s="31">
        <v>3805.15</v>
      </c>
      <c r="M165" s="31">
        <v>2.1133600000000001</v>
      </c>
      <c r="N165" s="1"/>
      <c r="O165" s="1"/>
    </row>
    <row r="166" spans="1:15" ht="12.75" customHeight="1">
      <c r="A166" s="33">
        <v>156</v>
      </c>
      <c r="B166" s="53" t="s">
        <v>110</v>
      </c>
      <c r="C166" s="31">
        <v>494.35</v>
      </c>
      <c r="D166" s="36">
        <v>487.75</v>
      </c>
      <c r="E166" s="36">
        <v>475.05</v>
      </c>
      <c r="F166" s="36">
        <v>455.75</v>
      </c>
      <c r="G166" s="36">
        <v>443.05</v>
      </c>
      <c r="H166" s="36">
        <v>507.05</v>
      </c>
      <c r="I166" s="36">
        <v>519.75</v>
      </c>
      <c r="J166" s="36">
        <v>539.04999999999995</v>
      </c>
      <c r="K166" s="31">
        <v>500.45</v>
      </c>
      <c r="L166" s="31">
        <v>468.45</v>
      </c>
      <c r="M166" s="31">
        <v>162.71268000000001</v>
      </c>
      <c r="N166" s="1"/>
      <c r="O166" s="1"/>
    </row>
    <row r="167" spans="1:15" ht="12.75" customHeight="1">
      <c r="A167" s="33">
        <v>157</v>
      </c>
      <c r="B167" s="53" t="s">
        <v>371</v>
      </c>
      <c r="C167" s="31">
        <v>464.3</v>
      </c>
      <c r="D167" s="36">
        <v>467.08333333333331</v>
      </c>
      <c r="E167" s="36">
        <v>460.26666666666665</v>
      </c>
      <c r="F167" s="36">
        <v>456.23333333333335</v>
      </c>
      <c r="G167" s="36">
        <v>449.41666666666669</v>
      </c>
      <c r="H167" s="36">
        <v>471.11666666666662</v>
      </c>
      <c r="I167" s="36">
        <v>477.93333333333334</v>
      </c>
      <c r="J167" s="36">
        <v>481.96666666666658</v>
      </c>
      <c r="K167" s="31">
        <v>473.9</v>
      </c>
      <c r="L167" s="31">
        <v>463.05</v>
      </c>
      <c r="M167" s="31">
        <v>0.84430000000000005</v>
      </c>
      <c r="N167" s="1"/>
      <c r="O167" s="1"/>
    </row>
    <row r="168" spans="1:15" ht="12.75" customHeight="1">
      <c r="A168" s="33">
        <v>158</v>
      </c>
      <c r="B168" s="53" t="s">
        <v>270</v>
      </c>
      <c r="C168" s="31">
        <v>166.8</v>
      </c>
      <c r="D168" s="36">
        <v>167.58333333333334</v>
      </c>
      <c r="E168" s="36">
        <v>164.7166666666667</v>
      </c>
      <c r="F168" s="36">
        <v>162.63333333333335</v>
      </c>
      <c r="G168" s="36">
        <v>159.76666666666671</v>
      </c>
      <c r="H168" s="36">
        <v>169.66666666666669</v>
      </c>
      <c r="I168" s="36">
        <v>172.5333333333333</v>
      </c>
      <c r="J168" s="36">
        <v>174.61666666666667</v>
      </c>
      <c r="K168" s="31">
        <v>170.45</v>
      </c>
      <c r="L168" s="31">
        <v>165.5</v>
      </c>
      <c r="M168" s="31">
        <v>48.71</v>
      </c>
      <c r="N168" s="1"/>
      <c r="O168" s="1"/>
    </row>
    <row r="169" spans="1:15" ht="12.75" customHeight="1">
      <c r="A169" s="33">
        <v>159</v>
      </c>
      <c r="B169" s="53" t="s">
        <v>111</v>
      </c>
      <c r="C169" s="31">
        <v>163.65</v>
      </c>
      <c r="D169" s="36">
        <v>163.81666666666669</v>
      </c>
      <c r="E169" s="36">
        <v>162.43333333333339</v>
      </c>
      <c r="F169" s="36">
        <v>161.2166666666667</v>
      </c>
      <c r="G169" s="36">
        <v>159.8333333333334</v>
      </c>
      <c r="H169" s="36">
        <v>165.03333333333339</v>
      </c>
      <c r="I169" s="36">
        <v>166.41666666666666</v>
      </c>
      <c r="J169" s="36">
        <v>167.63333333333338</v>
      </c>
      <c r="K169" s="31">
        <v>165.2</v>
      </c>
      <c r="L169" s="31">
        <v>162.6</v>
      </c>
      <c r="M169" s="31">
        <v>179.62245999999999</v>
      </c>
      <c r="N169" s="1"/>
      <c r="O169" s="1"/>
    </row>
    <row r="170" spans="1:15" ht="12.75" customHeight="1">
      <c r="A170" s="33">
        <v>160</v>
      </c>
      <c r="B170" s="53" t="s">
        <v>372</v>
      </c>
      <c r="C170" s="31">
        <v>710.65</v>
      </c>
      <c r="D170" s="36">
        <v>717.05000000000007</v>
      </c>
      <c r="E170" s="36">
        <v>699.50000000000011</v>
      </c>
      <c r="F170" s="36">
        <v>688.35</v>
      </c>
      <c r="G170" s="36">
        <v>670.80000000000007</v>
      </c>
      <c r="H170" s="36">
        <v>728.20000000000016</v>
      </c>
      <c r="I170" s="36">
        <v>745.75000000000011</v>
      </c>
      <c r="J170" s="36">
        <v>756.9000000000002</v>
      </c>
      <c r="K170" s="31">
        <v>734.6</v>
      </c>
      <c r="L170" s="31">
        <v>705.9</v>
      </c>
      <c r="M170" s="31">
        <v>5.1704299999999996</v>
      </c>
      <c r="N170" s="1"/>
      <c r="O170" s="1"/>
    </row>
    <row r="171" spans="1:15" ht="12.75" customHeight="1">
      <c r="A171" s="33">
        <v>161</v>
      </c>
      <c r="B171" s="53" t="s">
        <v>373</v>
      </c>
      <c r="C171" s="31">
        <v>4431.1000000000004</v>
      </c>
      <c r="D171" s="36">
        <v>4398.05</v>
      </c>
      <c r="E171" s="36">
        <v>4356.1000000000004</v>
      </c>
      <c r="F171" s="36">
        <v>4281.1000000000004</v>
      </c>
      <c r="G171" s="36">
        <v>4239.1500000000005</v>
      </c>
      <c r="H171" s="36">
        <v>4473.05</v>
      </c>
      <c r="I171" s="36">
        <v>4514.9999999999991</v>
      </c>
      <c r="J171" s="36">
        <v>4590</v>
      </c>
      <c r="K171" s="31">
        <v>4440</v>
      </c>
      <c r="L171" s="31">
        <v>4323.05</v>
      </c>
      <c r="M171" s="31">
        <v>0.22595999999999999</v>
      </c>
      <c r="N171" s="1"/>
      <c r="O171" s="1"/>
    </row>
    <row r="172" spans="1:15" ht="12.75" customHeight="1">
      <c r="A172" s="33">
        <v>162</v>
      </c>
      <c r="B172" s="53" t="s">
        <v>374</v>
      </c>
      <c r="C172" s="31">
        <v>1455.95</v>
      </c>
      <c r="D172" s="36">
        <v>1417.6166666666668</v>
      </c>
      <c r="E172" s="36">
        <v>1328.3333333333335</v>
      </c>
      <c r="F172" s="36">
        <v>1200.7166666666667</v>
      </c>
      <c r="G172" s="36">
        <v>1111.4333333333334</v>
      </c>
      <c r="H172" s="36">
        <v>1545.2333333333336</v>
      </c>
      <c r="I172" s="36">
        <v>1634.5166666666669</v>
      </c>
      <c r="J172" s="36">
        <v>1762.1333333333337</v>
      </c>
      <c r="K172" s="31">
        <v>1506.9</v>
      </c>
      <c r="L172" s="31">
        <v>1290</v>
      </c>
      <c r="M172" s="31">
        <v>71.203270000000003</v>
      </c>
      <c r="N172" s="1"/>
      <c r="O172" s="1"/>
    </row>
    <row r="173" spans="1:15" ht="12.75" customHeight="1">
      <c r="A173" s="33">
        <v>163</v>
      </c>
      <c r="B173" s="53" t="s">
        <v>375</v>
      </c>
      <c r="C173" s="31">
        <v>311.60000000000002</v>
      </c>
      <c r="D173" s="36">
        <v>314.2166666666667</v>
      </c>
      <c r="E173" s="36">
        <v>307.38333333333338</v>
      </c>
      <c r="F173" s="36">
        <v>303.16666666666669</v>
      </c>
      <c r="G173" s="36">
        <v>296.33333333333337</v>
      </c>
      <c r="H173" s="36">
        <v>318.43333333333339</v>
      </c>
      <c r="I173" s="36">
        <v>325.26666666666665</v>
      </c>
      <c r="J173" s="36">
        <v>329.48333333333341</v>
      </c>
      <c r="K173" s="31">
        <v>321.05</v>
      </c>
      <c r="L173" s="31">
        <v>310</v>
      </c>
      <c r="M173" s="31">
        <v>7.0415200000000002</v>
      </c>
      <c r="N173" s="1"/>
      <c r="O173" s="1"/>
    </row>
    <row r="174" spans="1:15" ht="12.75" customHeight="1">
      <c r="A174" s="33">
        <v>164</v>
      </c>
      <c r="B174" s="53" t="s">
        <v>376</v>
      </c>
      <c r="C174" s="31">
        <v>194.3</v>
      </c>
      <c r="D174" s="36">
        <v>194.9</v>
      </c>
      <c r="E174" s="36">
        <v>193.05</v>
      </c>
      <c r="F174" s="36">
        <v>191.8</v>
      </c>
      <c r="G174" s="36">
        <v>189.95000000000002</v>
      </c>
      <c r="H174" s="36">
        <v>196.15</v>
      </c>
      <c r="I174" s="36">
        <v>197.99999999999997</v>
      </c>
      <c r="J174" s="36">
        <v>199.25</v>
      </c>
      <c r="K174" s="31">
        <v>196.75</v>
      </c>
      <c r="L174" s="31">
        <v>193.65</v>
      </c>
      <c r="M174" s="31">
        <v>8.6844800000000006</v>
      </c>
      <c r="N174" s="1"/>
      <c r="O174" s="1"/>
    </row>
    <row r="175" spans="1:15" ht="12.75" customHeight="1">
      <c r="A175" s="33">
        <v>165</v>
      </c>
      <c r="B175" s="53" t="s">
        <v>798</v>
      </c>
      <c r="C175" s="31">
        <v>704.05</v>
      </c>
      <c r="D175" s="36">
        <v>706.6</v>
      </c>
      <c r="E175" s="36">
        <v>698.45</v>
      </c>
      <c r="F175" s="36">
        <v>692.85</v>
      </c>
      <c r="G175" s="36">
        <v>684.7</v>
      </c>
      <c r="H175" s="36">
        <v>712.2</v>
      </c>
      <c r="I175" s="36">
        <v>720.34999999999991</v>
      </c>
      <c r="J175" s="36">
        <v>725.95</v>
      </c>
      <c r="K175" s="31">
        <v>714.75</v>
      </c>
      <c r="L175" s="31">
        <v>701</v>
      </c>
      <c r="M175" s="31">
        <v>1.3401799999999999</v>
      </c>
      <c r="N175" s="1"/>
      <c r="O175" s="1"/>
    </row>
    <row r="176" spans="1:15" ht="12.75" customHeight="1">
      <c r="A176" s="33">
        <v>166</v>
      </c>
      <c r="B176" s="53" t="s">
        <v>271</v>
      </c>
      <c r="C176" s="31">
        <v>454.95</v>
      </c>
      <c r="D176" s="36">
        <v>457.2166666666667</v>
      </c>
      <c r="E176" s="36">
        <v>449.73333333333341</v>
      </c>
      <c r="F176" s="36">
        <v>444.51666666666671</v>
      </c>
      <c r="G176" s="36">
        <v>437.03333333333342</v>
      </c>
      <c r="H176" s="36">
        <v>462.43333333333339</v>
      </c>
      <c r="I176" s="36">
        <v>469.91666666666674</v>
      </c>
      <c r="J176" s="36">
        <v>475.13333333333338</v>
      </c>
      <c r="K176" s="31">
        <v>464.7</v>
      </c>
      <c r="L176" s="31">
        <v>452</v>
      </c>
      <c r="M176" s="31">
        <v>14.755800000000001</v>
      </c>
      <c r="N176" s="1"/>
      <c r="O176" s="1"/>
    </row>
    <row r="177" spans="1:15" ht="12.75" customHeight="1">
      <c r="A177" s="33">
        <v>167</v>
      </c>
      <c r="B177" s="53" t="s">
        <v>112</v>
      </c>
      <c r="C177" s="31">
        <v>202.45</v>
      </c>
      <c r="D177" s="36">
        <v>203.36666666666667</v>
      </c>
      <c r="E177" s="36">
        <v>199.58333333333334</v>
      </c>
      <c r="F177" s="36">
        <v>196.71666666666667</v>
      </c>
      <c r="G177" s="36">
        <v>192.93333333333334</v>
      </c>
      <c r="H177" s="36">
        <v>206.23333333333335</v>
      </c>
      <c r="I177" s="36">
        <v>210.01666666666665</v>
      </c>
      <c r="J177" s="36">
        <v>212.88333333333335</v>
      </c>
      <c r="K177" s="31">
        <v>207.15</v>
      </c>
      <c r="L177" s="31">
        <v>200.5</v>
      </c>
      <c r="M177" s="31">
        <v>157.55998</v>
      </c>
      <c r="N177" s="1"/>
      <c r="O177" s="1"/>
    </row>
    <row r="178" spans="1:15" ht="12.75" customHeight="1">
      <c r="A178" s="33">
        <v>168</v>
      </c>
      <c r="B178" s="53" t="s">
        <v>377</v>
      </c>
      <c r="C178" s="31">
        <v>1284.1500000000001</v>
      </c>
      <c r="D178" s="36">
        <v>1287.8666666666668</v>
      </c>
      <c r="E178" s="36">
        <v>1267.2833333333335</v>
      </c>
      <c r="F178" s="36">
        <v>1250.4166666666667</v>
      </c>
      <c r="G178" s="36">
        <v>1229.8333333333335</v>
      </c>
      <c r="H178" s="36">
        <v>1304.7333333333336</v>
      </c>
      <c r="I178" s="36">
        <v>1325.3166666666666</v>
      </c>
      <c r="J178" s="36">
        <v>1342.1833333333336</v>
      </c>
      <c r="K178" s="31">
        <v>1308.45</v>
      </c>
      <c r="L178" s="31">
        <v>1271</v>
      </c>
      <c r="M178" s="31">
        <v>1.0849</v>
      </c>
      <c r="N178" s="1"/>
      <c r="O178" s="1"/>
    </row>
    <row r="179" spans="1:15" ht="12.75" customHeight="1">
      <c r="A179" s="33">
        <v>169</v>
      </c>
      <c r="B179" s="53" t="s">
        <v>115</v>
      </c>
      <c r="C179" s="31">
        <v>88.2</v>
      </c>
      <c r="D179" s="36">
        <v>88.333333333333329</v>
      </c>
      <c r="E179" s="36">
        <v>86.916666666666657</v>
      </c>
      <c r="F179" s="36">
        <v>85.633333333333326</v>
      </c>
      <c r="G179" s="36">
        <v>84.216666666666654</v>
      </c>
      <c r="H179" s="36">
        <v>89.61666666666666</v>
      </c>
      <c r="I179" s="36">
        <v>91.033333333333317</v>
      </c>
      <c r="J179" s="36">
        <v>92.316666666666663</v>
      </c>
      <c r="K179" s="31">
        <v>89.75</v>
      </c>
      <c r="L179" s="31">
        <v>87.05</v>
      </c>
      <c r="M179" s="31">
        <v>648.29380000000003</v>
      </c>
      <c r="N179" s="1"/>
      <c r="O179" s="1"/>
    </row>
    <row r="180" spans="1:15" ht="12.75" customHeight="1">
      <c r="A180" s="33">
        <v>170</v>
      </c>
      <c r="B180" s="53" t="s">
        <v>785</v>
      </c>
      <c r="C180" s="31">
        <v>1421.55</v>
      </c>
      <c r="D180" s="36">
        <v>1449.3500000000001</v>
      </c>
      <c r="E180" s="36">
        <v>1376.2500000000002</v>
      </c>
      <c r="F180" s="36">
        <v>1330.95</v>
      </c>
      <c r="G180" s="36">
        <v>1257.8500000000001</v>
      </c>
      <c r="H180" s="36">
        <v>1494.6500000000003</v>
      </c>
      <c r="I180" s="36">
        <v>1567.7500000000002</v>
      </c>
      <c r="J180" s="36">
        <v>1613.0500000000004</v>
      </c>
      <c r="K180" s="31">
        <v>1522.45</v>
      </c>
      <c r="L180" s="31">
        <v>1404.05</v>
      </c>
      <c r="M180" s="31">
        <v>36.955469999999998</v>
      </c>
      <c r="N180" s="1"/>
      <c r="O180" s="1"/>
    </row>
    <row r="181" spans="1:15" ht="12.75" customHeight="1">
      <c r="A181" s="33">
        <v>171</v>
      </c>
      <c r="B181" s="53" t="s">
        <v>378</v>
      </c>
      <c r="C181" s="31">
        <v>364.55</v>
      </c>
      <c r="D181" s="36">
        <v>368.2166666666667</v>
      </c>
      <c r="E181" s="36">
        <v>359.43333333333339</v>
      </c>
      <c r="F181" s="36">
        <v>354.31666666666672</v>
      </c>
      <c r="G181" s="36">
        <v>345.53333333333342</v>
      </c>
      <c r="H181" s="36">
        <v>373.33333333333337</v>
      </c>
      <c r="I181" s="36">
        <v>382.11666666666667</v>
      </c>
      <c r="J181" s="36">
        <v>387.23333333333335</v>
      </c>
      <c r="K181" s="31">
        <v>377</v>
      </c>
      <c r="L181" s="31">
        <v>363.1</v>
      </c>
      <c r="M181" s="31">
        <v>10.42944</v>
      </c>
      <c r="N181" s="1"/>
      <c r="O181" s="1"/>
    </row>
    <row r="182" spans="1:15" ht="12.75" customHeight="1">
      <c r="A182" s="33">
        <v>172</v>
      </c>
      <c r="B182" s="53" t="s">
        <v>830</v>
      </c>
      <c r="C182" s="31">
        <v>7136.05</v>
      </c>
      <c r="D182" s="36">
        <v>7068.5666666666657</v>
      </c>
      <c r="E182" s="36">
        <v>6947.1333333333314</v>
      </c>
      <c r="F182" s="36">
        <v>6758.2166666666653</v>
      </c>
      <c r="G182" s="36">
        <v>6636.783333333331</v>
      </c>
      <c r="H182" s="36">
        <v>7257.4833333333318</v>
      </c>
      <c r="I182" s="36">
        <v>7378.9166666666661</v>
      </c>
      <c r="J182" s="36">
        <v>7567.8333333333321</v>
      </c>
      <c r="K182" s="31">
        <v>7190</v>
      </c>
      <c r="L182" s="31">
        <v>6879.65</v>
      </c>
      <c r="M182" s="31">
        <v>0.66549000000000003</v>
      </c>
      <c r="N182" s="1"/>
      <c r="O182" s="1"/>
    </row>
    <row r="183" spans="1:15" ht="12.75" customHeight="1">
      <c r="A183" s="33">
        <v>173</v>
      </c>
      <c r="B183" s="53" t="s">
        <v>272</v>
      </c>
      <c r="C183" s="31">
        <v>1866.4</v>
      </c>
      <c r="D183" s="36">
        <v>1874.4666666666665</v>
      </c>
      <c r="E183" s="36">
        <v>1851.9333333333329</v>
      </c>
      <c r="F183" s="36">
        <v>1837.4666666666665</v>
      </c>
      <c r="G183" s="36">
        <v>1814.9333333333329</v>
      </c>
      <c r="H183" s="36">
        <v>1888.9333333333329</v>
      </c>
      <c r="I183" s="36">
        <v>1911.4666666666662</v>
      </c>
      <c r="J183" s="36">
        <v>1925.9333333333329</v>
      </c>
      <c r="K183" s="31">
        <v>1897</v>
      </c>
      <c r="L183" s="31">
        <v>1860</v>
      </c>
      <c r="M183" s="31">
        <v>7.4721299999999999</v>
      </c>
      <c r="N183" s="1"/>
      <c r="O183" s="1"/>
    </row>
    <row r="184" spans="1:15" ht="12.75" customHeight="1">
      <c r="A184" s="33">
        <v>174</v>
      </c>
      <c r="B184" s="53" t="s">
        <v>379</v>
      </c>
      <c r="C184" s="31">
        <v>2361</v>
      </c>
      <c r="D184" s="36">
        <v>2388.6333333333332</v>
      </c>
      <c r="E184" s="36">
        <v>2327.3666666666663</v>
      </c>
      <c r="F184" s="36">
        <v>2293.7333333333331</v>
      </c>
      <c r="G184" s="36">
        <v>2232.4666666666662</v>
      </c>
      <c r="H184" s="36">
        <v>2422.2666666666664</v>
      </c>
      <c r="I184" s="36">
        <v>2483.5333333333328</v>
      </c>
      <c r="J184" s="36">
        <v>2517.1666666666665</v>
      </c>
      <c r="K184" s="31">
        <v>2449.9</v>
      </c>
      <c r="L184" s="31">
        <v>2355</v>
      </c>
      <c r="M184" s="31">
        <v>1.4094500000000001</v>
      </c>
      <c r="N184" s="1"/>
      <c r="O184" s="1"/>
    </row>
    <row r="185" spans="1:15" ht="12.75" customHeight="1">
      <c r="A185" s="33">
        <v>175</v>
      </c>
      <c r="B185" s="53" t="s">
        <v>831</v>
      </c>
      <c r="C185" s="31">
        <v>831.95</v>
      </c>
      <c r="D185" s="36">
        <v>833.98333333333323</v>
      </c>
      <c r="E185" s="36">
        <v>822.96666666666647</v>
      </c>
      <c r="F185" s="36">
        <v>813.98333333333323</v>
      </c>
      <c r="G185" s="36">
        <v>802.96666666666647</v>
      </c>
      <c r="H185" s="36">
        <v>842.96666666666647</v>
      </c>
      <c r="I185" s="36">
        <v>853.98333333333312</v>
      </c>
      <c r="J185" s="36">
        <v>862.96666666666647</v>
      </c>
      <c r="K185" s="31">
        <v>845</v>
      </c>
      <c r="L185" s="31">
        <v>825</v>
      </c>
      <c r="M185" s="31">
        <v>0.55444000000000004</v>
      </c>
      <c r="N185" s="1"/>
      <c r="O185" s="1"/>
    </row>
    <row r="186" spans="1:15" ht="12.75" customHeight="1">
      <c r="A186" s="33">
        <v>176</v>
      </c>
      <c r="B186" s="53" t="s">
        <v>113</v>
      </c>
      <c r="C186" s="31">
        <v>1119.45</v>
      </c>
      <c r="D186" s="36">
        <v>1091.7333333333333</v>
      </c>
      <c r="E186" s="36">
        <v>1058.9666666666667</v>
      </c>
      <c r="F186" s="36">
        <v>998.48333333333335</v>
      </c>
      <c r="G186" s="36">
        <v>965.7166666666667</v>
      </c>
      <c r="H186" s="36">
        <v>1152.2166666666667</v>
      </c>
      <c r="I186" s="36">
        <v>1184.9833333333336</v>
      </c>
      <c r="J186" s="36">
        <v>1245.4666666666667</v>
      </c>
      <c r="K186" s="31">
        <v>1124.5</v>
      </c>
      <c r="L186" s="31">
        <v>1031.25</v>
      </c>
      <c r="M186" s="31">
        <v>59.609209999999997</v>
      </c>
      <c r="N186" s="1"/>
      <c r="O186" s="1"/>
    </row>
    <row r="187" spans="1:15" ht="12.75" customHeight="1">
      <c r="A187" s="33">
        <v>177</v>
      </c>
      <c r="B187" s="53" t="s">
        <v>801</v>
      </c>
      <c r="C187" s="31">
        <v>1223.2</v>
      </c>
      <c r="D187" s="36">
        <v>1211.6833333333334</v>
      </c>
      <c r="E187" s="36">
        <v>1193.5666666666668</v>
      </c>
      <c r="F187" s="36">
        <v>1163.9333333333334</v>
      </c>
      <c r="G187" s="36">
        <v>1145.8166666666668</v>
      </c>
      <c r="H187" s="36">
        <v>1241.3166666666668</v>
      </c>
      <c r="I187" s="36">
        <v>1259.4333333333336</v>
      </c>
      <c r="J187" s="36">
        <v>1289.0666666666668</v>
      </c>
      <c r="K187" s="31">
        <v>1229.8</v>
      </c>
      <c r="L187" s="31">
        <v>1182.05</v>
      </c>
      <c r="M187" s="31">
        <v>8.8491300000000006</v>
      </c>
      <c r="N187" s="1"/>
      <c r="O187" s="1"/>
    </row>
    <row r="188" spans="1:15" ht="12.75" customHeight="1">
      <c r="A188" s="33">
        <v>178</v>
      </c>
      <c r="B188" s="53" t="s">
        <v>832</v>
      </c>
      <c r="C188" s="31">
        <v>898</v>
      </c>
      <c r="D188" s="36">
        <v>911.18333333333339</v>
      </c>
      <c r="E188" s="36">
        <v>882.81666666666683</v>
      </c>
      <c r="F188" s="36">
        <v>867.63333333333344</v>
      </c>
      <c r="G188" s="36">
        <v>839.26666666666688</v>
      </c>
      <c r="H188" s="36">
        <v>926.36666666666679</v>
      </c>
      <c r="I188" s="36">
        <v>954.73333333333335</v>
      </c>
      <c r="J188" s="36">
        <v>969.91666666666674</v>
      </c>
      <c r="K188" s="31">
        <v>939.55</v>
      </c>
      <c r="L188" s="31">
        <v>896</v>
      </c>
      <c r="M188" s="31">
        <v>4.1438600000000001</v>
      </c>
      <c r="N188" s="1"/>
      <c r="O188" s="1"/>
    </row>
    <row r="189" spans="1:15" ht="12.75" customHeight="1">
      <c r="A189" s="33">
        <v>179</v>
      </c>
      <c r="B189" s="53" t="s">
        <v>380</v>
      </c>
      <c r="C189" s="31">
        <v>3955.05</v>
      </c>
      <c r="D189" s="36">
        <v>3913.5166666666664</v>
      </c>
      <c r="E189" s="36">
        <v>3839.0333333333328</v>
      </c>
      <c r="F189" s="36">
        <v>3723.0166666666664</v>
      </c>
      <c r="G189" s="36">
        <v>3648.5333333333328</v>
      </c>
      <c r="H189" s="36">
        <v>4029.5333333333328</v>
      </c>
      <c r="I189" s="36">
        <v>4104.0166666666664</v>
      </c>
      <c r="J189" s="36">
        <v>4220.0333333333328</v>
      </c>
      <c r="K189" s="31">
        <v>3988</v>
      </c>
      <c r="L189" s="31">
        <v>3797.5</v>
      </c>
      <c r="M189" s="31">
        <v>0.82647000000000004</v>
      </c>
      <c r="N189" s="1"/>
      <c r="O189" s="1"/>
    </row>
    <row r="190" spans="1:15" ht="12.75" customHeight="1">
      <c r="A190" s="33">
        <v>180</v>
      </c>
      <c r="B190" s="53" t="s">
        <v>117</v>
      </c>
      <c r="C190" s="31">
        <v>1328.95</v>
      </c>
      <c r="D190" s="36">
        <v>1325.0833333333335</v>
      </c>
      <c r="E190" s="36">
        <v>1314.2666666666669</v>
      </c>
      <c r="F190" s="36">
        <v>1299.5833333333335</v>
      </c>
      <c r="G190" s="36">
        <v>1288.7666666666669</v>
      </c>
      <c r="H190" s="36">
        <v>1339.7666666666669</v>
      </c>
      <c r="I190" s="36">
        <v>1350.5833333333335</v>
      </c>
      <c r="J190" s="36">
        <v>1365.2666666666669</v>
      </c>
      <c r="K190" s="31">
        <v>1335.9</v>
      </c>
      <c r="L190" s="31">
        <v>1310.4000000000001</v>
      </c>
      <c r="M190" s="31">
        <v>7.8612000000000002</v>
      </c>
      <c r="N190" s="1"/>
      <c r="O190" s="1"/>
    </row>
    <row r="191" spans="1:15" ht="12.75" customHeight="1">
      <c r="A191" s="33">
        <v>181</v>
      </c>
      <c r="B191" s="53" t="s">
        <v>381</v>
      </c>
      <c r="C191" s="31">
        <v>846.7</v>
      </c>
      <c r="D191" s="36">
        <v>842.35</v>
      </c>
      <c r="E191" s="36">
        <v>833</v>
      </c>
      <c r="F191" s="36">
        <v>819.3</v>
      </c>
      <c r="G191" s="36">
        <v>809.94999999999993</v>
      </c>
      <c r="H191" s="36">
        <v>856.05000000000007</v>
      </c>
      <c r="I191" s="36">
        <v>865.4000000000002</v>
      </c>
      <c r="J191" s="36">
        <v>879.10000000000014</v>
      </c>
      <c r="K191" s="31">
        <v>851.7</v>
      </c>
      <c r="L191" s="31">
        <v>828.65</v>
      </c>
      <c r="M191" s="31">
        <v>4.4953900000000004</v>
      </c>
      <c r="N191" s="1"/>
      <c r="O191" s="1"/>
    </row>
    <row r="192" spans="1:15" ht="12.75" customHeight="1">
      <c r="A192" s="33">
        <v>182</v>
      </c>
      <c r="B192" s="53" t="s">
        <v>118</v>
      </c>
      <c r="C192" s="31">
        <v>2843.3</v>
      </c>
      <c r="D192" s="36">
        <v>2824.2000000000003</v>
      </c>
      <c r="E192" s="36">
        <v>2759.4000000000005</v>
      </c>
      <c r="F192" s="36">
        <v>2675.5000000000005</v>
      </c>
      <c r="G192" s="36">
        <v>2610.7000000000007</v>
      </c>
      <c r="H192" s="36">
        <v>2908.1000000000004</v>
      </c>
      <c r="I192" s="36">
        <v>2972.9000000000005</v>
      </c>
      <c r="J192" s="36">
        <v>3056.8</v>
      </c>
      <c r="K192" s="31">
        <v>2889</v>
      </c>
      <c r="L192" s="31">
        <v>2740.3</v>
      </c>
      <c r="M192" s="31">
        <v>17.89855</v>
      </c>
      <c r="N192" s="1"/>
      <c r="O192" s="1"/>
    </row>
    <row r="193" spans="1:15" ht="12.75" customHeight="1">
      <c r="A193" s="33">
        <v>183</v>
      </c>
      <c r="B193" s="53" t="s">
        <v>119</v>
      </c>
      <c r="C193" s="31">
        <v>438.65</v>
      </c>
      <c r="D193" s="36">
        <v>435.13333333333338</v>
      </c>
      <c r="E193" s="36">
        <v>428.91666666666674</v>
      </c>
      <c r="F193" s="36">
        <v>419.18333333333334</v>
      </c>
      <c r="G193" s="36">
        <v>412.9666666666667</v>
      </c>
      <c r="H193" s="36">
        <v>444.86666666666679</v>
      </c>
      <c r="I193" s="36">
        <v>451.08333333333337</v>
      </c>
      <c r="J193" s="36">
        <v>460.81666666666683</v>
      </c>
      <c r="K193" s="31">
        <v>441.35</v>
      </c>
      <c r="L193" s="31">
        <v>425.4</v>
      </c>
      <c r="M193" s="31">
        <v>22.692620000000002</v>
      </c>
      <c r="N193" s="1"/>
      <c r="O193" s="1"/>
    </row>
    <row r="194" spans="1:15" ht="12.75" customHeight="1">
      <c r="A194" s="33">
        <v>184</v>
      </c>
      <c r="B194" s="53" t="s">
        <v>382</v>
      </c>
      <c r="C194" s="31">
        <v>578.45000000000005</v>
      </c>
      <c r="D194" s="36">
        <v>583.4666666666667</v>
      </c>
      <c r="E194" s="36">
        <v>571.33333333333337</v>
      </c>
      <c r="F194" s="36">
        <v>564.2166666666667</v>
      </c>
      <c r="G194" s="36">
        <v>552.08333333333337</v>
      </c>
      <c r="H194" s="36">
        <v>590.58333333333337</v>
      </c>
      <c r="I194" s="36">
        <v>602.71666666666658</v>
      </c>
      <c r="J194" s="36">
        <v>609.83333333333337</v>
      </c>
      <c r="K194" s="31">
        <v>595.6</v>
      </c>
      <c r="L194" s="31">
        <v>576.35</v>
      </c>
      <c r="M194" s="31">
        <v>5.6523700000000003</v>
      </c>
      <c r="N194" s="1"/>
      <c r="O194" s="1"/>
    </row>
    <row r="195" spans="1:15" ht="12.75" customHeight="1">
      <c r="A195" s="33">
        <v>185</v>
      </c>
      <c r="B195" s="53" t="s">
        <v>120</v>
      </c>
      <c r="C195" s="31">
        <v>2390.65</v>
      </c>
      <c r="D195" s="36">
        <v>2410.7666666666669</v>
      </c>
      <c r="E195" s="36">
        <v>2365.8333333333339</v>
      </c>
      <c r="F195" s="36">
        <v>2341.0166666666669</v>
      </c>
      <c r="G195" s="36">
        <v>2296.0833333333339</v>
      </c>
      <c r="H195" s="36">
        <v>2435.5833333333339</v>
      </c>
      <c r="I195" s="36">
        <v>2480.5166666666673</v>
      </c>
      <c r="J195" s="36">
        <v>2505.3333333333339</v>
      </c>
      <c r="K195" s="31">
        <v>2455.6999999999998</v>
      </c>
      <c r="L195" s="31">
        <v>2385.9499999999998</v>
      </c>
      <c r="M195" s="31">
        <v>8.8879300000000008</v>
      </c>
      <c r="N195" s="1"/>
      <c r="O195" s="1"/>
    </row>
    <row r="196" spans="1:15" ht="12.75" customHeight="1">
      <c r="A196" s="33">
        <v>186</v>
      </c>
      <c r="B196" s="53" t="s">
        <v>383</v>
      </c>
      <c r="C196" s="31">
        <v>1002.85</v>
      </c>
      <c r="D196" s="36">
        <v>1011.1166666666667</v>
      </c>
      <c r="E196" s="36">
        <v>990.73333333333335</v>
      </c>
      <c r="F196" s="36">
        <v>978.61666666666667</v>
      </c>
      <c r="G196" s="36">
        <v>958.23333333333335</v>
      </c>
      <c r="H196" s="36">
        <v>1023.2333333333333</v>
      </c>
      <c r="I196" s="36">
        <v>1043.6166666666668</v>
      </c>
      <c r="J196" s="36">
        <v>1055.7333333333333</v>
      </c>
      <c r="K196" s="31">
        <v>1031.5</v>
      </c>
      <c r="L196" s="31">
        <v>999</v>
      </c>
      <c r="M196" s="31">
        <v>6.2105199999999998</v>
      </c>
      <c r="N196" s="1"/>
      <c r="O196" s="1"/>
    </row>
    <row r="197" spans="1:15" ht="12.75" customHeight="1">
      <c r="A197" s="33">
        <v>187</v>
      </c>
      <c r="B197" s="53" t="s">
        <v>384</v>
      </c>
      <c r="C197" s="31">
        <v>2330.9</v>
      </c>
      <c r="D197" s="36">
        <v>2343.2999999999997</v>
      </c>
      <c r="E197" s="36">
        <v>2296.5999999999995</v>
      </c>
      <c r="F197" s="36">
        <v>2262.2999999999997</v>
      </c>
      <c r="G197" s="36">
        <v>2215.5999999999995</v>
      </c>
      <c r="H197" s="36">
        <v>2377.5999999999995</v>
      </c>
      <c r="I197" s="36">
        <v>2424.2999999999993</v>
      </c>
      <c r="J197" s="36">
        <v>2458.5999999999995</v>
      </c>
      <c r="K197" s="31">
        <v>2390</v>
      </c>
      <c r="L197" s="31">
        <v>2309</v>
      </c>
      <c r="M197" s="31">
        <v>0.45019999999999999</v>
      </c>
      <c r="N197" s="1"/>
      <c r="O197" s="1"/>
    </row>
    <row r="198" spans="1:15" ht="12.75" customHeight="1">
      <c r="A198" s="33">
        <v>188</v>
      </c>
      <c r="B198" s="53" t="s">
        <v>385</v>
      </c>
      <c r="C198" s="31">
        <v>148.44999999999999</v>
      </c>
      <c r="D198" s="36">
        <v>149.01666666666665</v>
      </c>
      <c r="E198" s="36">
        <v>147.43333333333331</v>
      </c>
      <c r="F198" s="36">
        <v>146.41666666666666</v>
      </c>
      <c r="G198" s="36">
        <v>144.83333333333331</v>
      </c>
      <c r="H198" s="36">
        <v>150.0333333333333</v>
      </c>
      <c r="I198" s="36">
        <v>151.61666666666667</v>
      </c>
      <c r="J198" s="36">
        <v>152.6333333333333</v>
      </c>
      <c r="K198" s="31">
        <v>150.6</v>
      </c>
      <c r="L198" s="31">
        <v>148</v>
      </c>
      <c r="M198" s="31">
        <v>3.95018</v>
      </c>
      <c r="N198" s="1"/>
      <c r="O198" s="1"/>
    </row>
    <row r="199" spans="1:15" ht="12.75" customHeight="1">
      <c r="A199" s="33">
        <v>189</v>
      </c>
      <c r="B199" s="53" t="s">
        <v>386</v>
      </c>
      <c r="C199" s="31">
        <v>3206.05</v>
      </c>
      <c r="D199" s="36">
        <v>3203.4500000000003</v>
      </c>
      <c r="E199" s="36">
        <v>3160.6500000000005</v>
      </c>
      <c r="F199" s="36">
        <v>3115.2500000000005</v>
      </c>
      <c r="G199" s="36">
        <v>3072.4500000000007</v>
      </c>
      <c r="H199" s="36">
        <v>3248.8500000000004</v>
      </c>
      <c r="I199" s="36">
        <v>3291.6500000000005</v>
      </c>
      <c r="J199" s="36">
        <v>3337.05</v>
      </c>
      <c r="K199" s="31">
        <v>3246.25</v>
      </c>
      <c r="L199" s="31">
        <v>3158.05</v>
      </c>
      <c r="M199" s="31">
        <v>0.50953999999999999</v>
      </c>
      <c r="N199" s="1"/>
      <c r="O199" s="1"/>
    </row>
    <row r="200" spans="1:15" ht="12.75" customHeight="1">
      <c r="A200" s="33">
        <v>190</v>
      </c>
      <c r="B200" s="53" t="s">
        <v>121</v>
      </c>
      <c r="C200" s="31">
        <v>554.4</v>
      </c>
      <c r="D200" s="36">
        <v>556.11666666666667</v>
      </c>
      <c r="E200" s="36">
        <v>549.43333333333339</v>
      </c>
      <c r="F200" s="36">
        <v>544.4666666666667</v>
      </c>
      <c r="G200" s="36">
        <v>537.78333333333342</v>
      </c>
      <c r="H200" s="36">
        <v>561.08333333333337</v>
      </c>
      <c r="I200" s="36">
        <v>567.76666666666654</v>
      </c>
      <c r="J200" s="36">
        <v>572.73333333333335</v>
      </c>
      <c r="K200" s="31">
        <v>562.79999999999995</v>
      </c>
      <c r="L200" s="31">
        <v>551.15</v>
      </c>
      <c r="M200" s="31">
        <v>5.77203</v>
      </c>
      <c r="N200" s="1"/>
      <c r="O200" s="1"/>
    </row>
    <row r="201" spans="1:15" ht="12.75" customHeight="1">
      <c r="A201" s="33">
        <v>191</v>
      </c>
      <c r="B201" s="53" t="s">
        <v>1033</v>
      </c>
      <c r="C201" s="31">
        <v>402.85</v>
      </c>
      <c r="D201" s="36">
        <v>405.75</v>
      </c>
      <c r="E201" s="36">
        <v>398.1</v>
      </c>
      <c r="F201" s="36">
        <v>393.35</v>
      </c>
      <c r="G201" s="36">
        <v>385.70000000000005</v>
      </c>
      <c r="H201" s="36">
        <v>410.5</v>
      </c>
      <c r="I201" s="36">
        <v>418.15</v>
      </c>
      <c r="J201" s="36">
        <v>422.9</v>
      </c>
      <c r="K201" s="31">
        <v>413.4</v>
      </c>
      <c r="L201" s="31">
        <v>401</v>
      </c>
      <c r="M201" s="31">
        <v>15.056570000000001</v>
      </c>
      <c r="N201" s="1"/>
      <c r="O201" s="1"/>
    </row>
    <row r="202" spans="1:15" ht="12.75" customHeight="1">
      <c r="A202" s="33">
        <v>192</v>
      </c>
      <c r="B202" s="53" t="s">
        <v>116</v>
      </c>
      <c r="C202" s="31">
        <v>665.4</v>
      </c>
      <c r="D202" s="36">
        <v>660.58333333333326</v>
      </c>
      <c r="E202" s="36">
        <v>651.36666666666656</v>
      </c>
      <c r="F202" s="36">
        <v>637.33333333333326</v>
      </c>
      <c r="G202" s="36">
        <v>628.11666666666656</v>
      </c>
      <c r="H202" s="36">
        <v>674.61666666666656</v>
      </c>
      <c r="I202" s="36">
        <v>683.83333333333326</v>
      </c>
      <c r="J202" s="36">
        <v>697.86666666666656</v>
      </c>
      <c r="K202" s="31">
        <v>669.8</v>
      </c>
      <c r="L202" s="31">
        <v>646.54999999999995</v>
      </c>
      <c r="M202" s="31">
        <v>6.03803</v>
      </c>
      <c r="N202" s="1"/>
      <c r="O202" s="1"/>
    </row>
    <row r="203" spans="1:15" ht="12.75" customHeight="1">
      <c r="A203" s="33">
        <v>193</v>
      </c>
      <c r="B203" s="53" t="s">
        <v>387</v>
      </c>
      <c r="C203" s="31">
        <v>197.3</v>
      </c>
      <c r="D203" s="36">
        <v>200.91666666666666</v>
      </c>
      <c r="E203" s="36">
        <v>193.18333333333331</v>
      </c>
      <c r="F203" s="36">
        <v>189.06666666666666</v>
      </c>
      <c r="G203" s="36">
        <v>181.33333333333331</v>
      </c>
      <c r="H203" s="36">
        <v>205.0333333333333</v>
      </c>
      <c r="I203" s="36">
        <v>212.76666666666665</v>
      </c>
      <c r="J203" s="36">
        <v>216.8833333333333</v>
      </c>
      <c r="K203" s="31">
        <v>208.65</v>
      </c>
      <c r="L203" s="31">
        <v>196.8</v>
      </c>
      <c r="M203" s="31">
        <v>28.735330000000001</v>
      </c>
      <c r="N203" s="1"/>
      <c r="O203" s="1"/>
    </row>
    <row r="204" spans="1:15" ht="12.75" customHeight="1">
      <c r="A204" s="33">
        <v>194</v>
      </c>
      <c r="B204" s="53" t="s">
        <v>388</v>
      </c>
      <c r="C204" s="31">
        <v>223.3</v>
      </c>
      <c r="D204" s="36">
        <v>224.68333333333331</v>
      </c>
      <c r="E204" s="36">
        <v>220.31666666666661</v>
      </c>
      <c r="F204" s="36">
        <v>217.33333333333329</v>
      </c>
      <c r="G204" s="36">
        <v>212.96666666666658</v>
      </c>
      <c r="H204" s="36">
        <v>227.66666666666663</v>
      </c>
      <c r="I204" s="36">
        <v>232.03333333333336</v>
      </c>
      <c r="J204" s="36">
        <v>235.01666666666665</v>
      </c>
      <c r="K204" s="31">
        <v>229.05</v>
      </c>
      <c r="L204" s="31">
        <v>221.7</v>
      </c>
      <c r="M204" s="31">
        <v>22.3413</v>
      </c>
      <c r="N204" s="1"/>
      <c r="O204" s="1"/>
    </row>
    <row r="205" spans="1:15" ht="12.75" customHeight="1">
      <c r="A205" s="33">
        <v>195</v>
      </c>
      <c r="B205" s="53" t="s">
        <v>273</v>
      </c>
      <c r="C205" s="31">
        <v>290.3</v>
      </c>
      <c r="D205" s="36">
        <v>292.71666666666664</v>
      </c>
      <c r="E205" s="36">
        <v>287.48333333333329</v>
      </c>
      <c r="F205" s="36">
        <v>284.66666666666663</v>
      </c>
      <c r="G205" s="36">
        <v>279.43333333333328</v>
      </c>
      <c r="H205" s="36">
        <v>295.5333333333333</v>
      </c>
      <c r="I205" s="36">
        <v>300.76666666666665</v>
      </c>
      <c r="J205" s="36">
        <v>303.58333333333331</v>
      </c>
      <c r="K205" s="31">
        <v>297.95</v>
      </c>
      <c r="L205" s="31">
        <v>289.89999999999998</v>
      </c>
      <c r="M205" s="31">
        <v>41.916519999999998</v>
      </c>
      <c r="N205" s="1"/>
      <c r="O205" s="1"/>
    </row>
    <row r="206" spans="1:15" ht="12.75" customHeight="1">
      <c r="A206" s="33">
        <v>196</v>
      </c>
      <c r="B206" s="53" t="s">
        <v>389</v>
      </c>
      <c r="C206" s="31">
        <v>2257.9</v>
      </c>
      <c r="D206" s="36">
        <v>2262.5</v>
      </c>
      <c r="E206" s="36">
        <v>2226</v>
      </c>
      <c r="F206" s="36">
        <v>2194.1</v>
      </c>
      <c r="G206" s="36">
        <v>2157.6</v>
      </c>
      <c r="H206" s="36">
        <v>2294.4</v>
      </c>
      <c r="I206" s="36">
        <v>2330.9</v>
      </c>
      <c r="J206" s="36">
        <v>2362.8000000000002</v>
      </c>
      <c r="K206" s="31">
        <v>2299</v>
      </c>
      <c r="L206" s="31">
        <v>2230.6</v>
      </c>
      <c r="M206" s="31">
        <v>3.6293500000000001</v>
      </c>
      <c r="N206" s="1"/>
      <c r="O206" s="1"/>
    </row>
    <row r="207" spans="1:15" ht="12.75" customHeight="1">
      <c r="A207" s="33">
        <v>197</v>
      </c>
      <c r="B207" s="53" t="s">
        <v>1034</v>
      </c>
      <c r="C207" s="31">
        <v>528.6</v>
      </c>
      <c r="D207" s="36">
        <v>530.16666666666663</v>
      </c>
      <c r="E207" s="36">
        <v>505.43333333333328</v>
      </c>
      <c r="F207" s="36">
        <v>482.26666666666665</v>
      </c>
      <c r="G207" s="36">
        <v>457.5333333333333</v>
      </c>
      <c r="H207" s="36">
        <v>553.33333333333326</v>
      </c>
      <c r="I207" s="36">
        <v>578.06666666666661</v>
      </c>
      <c r="J207" s="36">
        <v>601.23333333333323</v>
      </c>
      <c r="K207" s="31">
        <v>554.9</v>
      </c>
      <c r="L207" s="31">
        <v>507</v>
      </c>
      <c r="M207" s="31">
        <v>50.162199999999999</v>
      </c>
      <c r="N207" s="1"/>
      <c r="O207" s="1"/>
    </row>
    <row r="208" spans="1:15" ht="12.75" customHeight="1">
      <c r="A208" s="33">
        <v>198</v>
      </c>
      <c r="B208" s="53" t="s">
        <v>124</v>
      </c>
      <c r="C208" s="31">
        <v>1353.3</v>
      </c>
      <c r="D208" s="36">
        <v>1350.3</v>
      </c>
      <c r="E208" s="36">
        <v>1341</v>
      </c>
      <c r="F208" s="36">
        <v>1328.7</v>
      </c>
      <c r="G208" s="36">
        <v>1319.4</v>
      </c>
      <c r="H208" s="36">
        <v>1362.6</v>
      </c>
      <c r="I208" s="36">
        <v>1371.8999999999996</v>
      </c>
      <c r="J208" s="36">
        <v>1384.1999999999998</v>
      </c>
      <c r="K208" s="31">
        <v>1359.6</v>
      </c>
      <c r="L208" s="31">
        <v>1338</v>
      </c>
      <c r="M208" s="31">
        <v>19.423249999999999</v>
      </c>
      <c r="N208" s="1"/>
      <c r="O208" s="1"/>
    </row>
    <row r="209" spans="1:15" ht="12.75" customHeight="1">
      <c r="A209" s="33">
        <v>199</v>
      </c>
      <c r="B209" s="53" t="s">
        <v>125</v>
      </c>
      <c r="C209" s="31">
        <v>3919.9</v>
      </c>
      <c r="D209" s="36">
        <v>3910.6333333333332</v>
      </c>
      <c r="E209" s="36">
        <v>3801.2666666666664</v>
      </c>
      <c r="F209" s="36">
        <v>3682.6333333333332</v>
      </c>
      <c r="G209" s="36">
        <v>3573.2666666666664</v>
      </c>
      <c r="H209" s="36">
        <v>4029.2666666666664</v>
      </c>
      <c r="I209" s="36">
        <v>4138.6333333333332</v>
      </c>
      <c r="J209" s="36">
        <v>4257.2666666666664</v>
      </c>
      <c r="K209" s="31">
        <v>4020</v>
      </c>
      <c r="L209" s="31">
        <v>3792</v>
      </c>
      <c r="M209" s="31">
        <v>11.4474</v>
      </c>
      <c r="N209" s="1"/>
      <c r="O209" s="1"/>
    </row>
    <row r="210" spans="1:15" ht="12.75" customHeight="1">
      <c r="A210" s="33">
        <v>200</v>
      </c>
      <c r="B210" s="53" t="s">
        <v>126</v>
      </c>
      <c r="C210" s="31">
        <v>1527.7</v>
      </c>
      <c r="D210" s="36">
        <v>1530.5833333333333</v>
      </c>
      <c r="E210" s="36">
        <v>1516.1666666666665</v>
      </c>
      <c r="F210" s="36">
        <v>1504.6333333333332</v>
      </c>
      <c r="G210" s="36">
        <v>1490.2166666666665</v>
      </c>
      <c r="H210" s="36">
        <v>1542.1166666666666</v>
      </c>
      <c r="I210" s="36">
        <v>1556.5333333333331</v>
      </c>
      <c r="J210" s="36">
        <v>1568.0666666666666</v>
      </c>
      <c r="K210" s="31">
        <v>1545</v>
      </c>
      <c r="L210" s="31">
        <v>1519.05</v>
      </c>
      <c r="M210" s="31">
        <v>146.9272</v>
      </c>
      <c r="N210" s="1"/>
      <c r="O210" s="1"/>
    </row>
    <row r="211" spans="1:15" ht="12.75" customHeight="1">
      <c r="A211" s="33">
        <v>201</v>
      </c>
      <c r="B211" s="53" t="s">
        <v>127</v>
      </c>
      <c r="C211" s="31">
        <v>564.25</v>
      </c>
      <c r="D211" s="36">
        <v>565.2166666666667</v>
      </c>
      <c r="E211" s="36">
        <v>561.13333333333344</v>
      </c>
      <c r="F211" s="36">
        <v>558.01666666666677</v>
      </c>
      <c r="G211" s="36">
        <v>553.93333333333351</v>
      </c>
      <c r="H211" s="36">
        <v>568.33333333333337</v>
      </c>
      <c r="I211" s="36">
        <v>572.41666666666663</v>
      </c>
      <c r="J211" s="36">
        <v>575.5333333333333</v>
      </c>
      <c r="K211" s="31">
        <v>569.29999999999995</v>
      </c>
      <c r="L211" s="31">
        <v>562.1</v>
      </c>
      <c r="M211" s="31">
        <v>26.249289999999998</v>
      </c>
      <c r="N211" s="1"/>
      <c r="O211" s="1"/>
    </row>
    <row r="212" spans="1:15" ht="12.75" customHeight="1">
      <c r="A212" s="33">
        <v>202</v>
      </c>
      <c r="B212" s="53" t="s">
        <v>390</v>
      </c>
      <c r="C212" s="31">
        <v>106.05</v>
      </c>
      <c r="D212" s="36">
        <v>106.11666666666667</v>
      </c>
      <c r="E212" s="36">
        <v>103.43333333333335</v>
      </c>
      <c r="F212" s="36">
        <v>100.81666666666668</v>
      </c>
      <c r="G212" s="36">
        <v>98.133333333333354</v>
      </c>
      <c r="H212" s="36">
        <v>108.73333333333335</v>
      </c>
      <c r="I212" s="36">
        <v>111.41666666666669</v>
      </c>
      <c r="J212" s="36">
        <v>114.03333333333335</v>
      </c>
      <c r="K212" s="31">
        <v>108.8</v>
      </c>
      <c r="L212" s="31">
        <v>103.5</v>
      </c>
      <c r="M212" s="31">
        <v>539.78251999999998</v>
      </c>
      <c r="N212" s="1"/>
      <c r="O212" s="1"/>
    </row>
    <row r="213" spans="1:15" ht="12.75" customHeight="1">
      <c r="A213" s="33">
        <v>203</v>
      </c>
      <c r="B213" s="53" t="s">
        <v>391</v>
      </c>
      <c r="C213" s="31">
        <v>802.65</v>
      </c>
      <c r="D213" s="36">
        <v>805.5333333333333</v>
      </c>
      <c r="E213" s="36">
        <v>797.11666666666656</v>
      </c>
      <c r="F213" s="36">
        <v>791.58333333333326</v>
      </c>
      <c r="G213" s="36">
        <v>783.16666666666652</v>
      </c>
      <c r="H213" s="36">
        <v>811.06666666666661</v>
      </c>
      <c r="I213" s="36">
        <v>819.48333333333335</v>
      </c>
      <c r="J213" s="36">
        <v>825.01666666666665</v>
      </c>
      <c r="K213" s="31">
        <v>813.95</v>
      </c>
      <c r="L213" s="31">
        <v>800</v>
      </c>
      <c r="M213" s="31">
        <v>2.8730000000000002</v>
      </c>
      <c r="N213" s="1"/>
      <c r="O213" s="1"/>
    </row>
    <row r="214" spans="1:15" ht="12.75" customHeight="1">
      <c r="A214" s="33">
        <v>204</v>
      </c>
      <c r="B214" s="53" t="s">
        <v>1035</v>
      </c>
      <c r="C214" s="31">
        <v>1100.9000000000001</v>
      </c>
      <c r="D214" s="36">
        <v>1100.3666666666668</v>
      </c>
      <c r="E214" s="36">
        <v>1081.7333333333336</v>
      </c>
      <c r="F214" s="36">
        <v>1062.5666666666668</v>
      </c>
      <c r="G214" s="36">
        <v>1043.9333333333336</v>
      </c>
      <c r="H214" s="36">
        <v>1119.5333333333335</v>
      </c>
      <c r="I214" s="36">
        <v>1138.1666666666667</v>
      </c>
      <c r="J214" s="36">
        <v>1157.3333333333335</v>
      </c>
      <c r="K214" s="31">
        <v>1119</v>
      </c>
      <c r="L214" s="31">
        <v>1081.2</v>
      </c>
      <c r="M214" s="31">
        <v>2.1841200000000001</v>
      </c>
      <c r="N214" s="1"/>
      <c r="O214" s="1"/>
    </row>
    <row r="215" spans="1:15" ht="12.75" customHeight="1">
      <c r="A215" s="33">
        <v>205</v>
      </c>
      <c r="B215" s="53" t="s">
        <v>123</v>
      </c>
      <c r="C215" s="31">
        <v>1887.3</v>
      </c>
      <c r="D215" s="36">
        <v>1892.2833333333335</v>
      </c>
      <c r="E215" s="36">
        <v>1865.0666666666671</v>
      </c>
      <c r="F215" s="36">
        <v>1842.8333333333335</v>
      </c>
      <c r="G215" s="36">
        <v>1815.616666666667</v>
      </c>
      <c r="H215" s="36">
        <v>1914.5166666666671</v>
      </c>
      <c r="I215" s="36">
        <v>1941.7333333333338</v>
      </c>
      <c r="J215" s="36">
        <v>1963.9666666666672</v>
      </c>
      <c r="K215" s="31">
        <v>1919.5</v>
      </c>
      <c r="L215" s="31">
        <v>1870.05</v>
      </c>
      <c r="M215" s="31">
        <v>9.9801300000000008</v>
      </c>
      <c r="N215" s="1"/>
      <c r="O215" s="1"/>
    </row>
    <row r="216" spans="1:15" ht="12.75" customHeight="1">
      <c r="A216" s="33">
        <v>206</v>
      </c>
      <c r="B216" s="53" t="s">
        <v>128</v>
      </c>
      <c r="C216" s="31">
        <v>5083.8999999999996</v>
      </c>
      <c r="D216" s="36">
        <v>5087.5666666666666</v>
      </c>
      <c r="E216" s="36">
        <v>5046.333333333333</v>
      </c>
      <c r="F216" s="36">
        <v>5008.7666666666664</v>
      </c>
      <c r="G216" s="36">
        <v>4967.5333333333328</v>
      </c>
      <c r="H216" s="36">
        <v>5125.1333333333332</v>
      </c>
      <c r="I216" s="36">
        <v>5166.3666666666668</v>
      </c>
      <c r="J216" s="36">
        <v>5203.9333333333334</v>
      </c>
      <c r="K216" s="31">
        <v>5128.8</v>
      </c>
      <c r="L216" s="31">
        <v>5050</v>
      </c>
      <c r="M216" s="31">
        <v>3.8094000000000001</v>
      </c>
      <c r="N216" s="1"/>
      <c r="O216" s="1"/>
    </row>
    <row r="217" spans="1:15" ht="12.75" customHeight="1">
      <c r="A217" s="33">
        <v>207</v>
      </c>
      <c r="B217" s="53" t="s">
        <v>1036</v>
      </c>
      <c r="C217" s="31">
        <v>346.2</v>
      </c>
      <c r="D217" s="36">
        <v>348.59999999999997</v>
      </c>
      <c r="E217" s="36">
        <v>342.59999999999991</v>
      </c>
      <c r="F217" s="36">
        <v>338.99999999999994</v>
      </c>
      <c r="G217" s="36">
        <v>332.99999999999989</v>
      </c>
      <c r="H217" s="36">
        <v>352.19999999999993</v>
      </c>
      <c r="I217" s="36">
        <v>358.20000000000005</v>
      </c>
      <c r="J217" s="36">
        <v>361.79999999999995</v>
      </c>
      <c r="K217" s="31">
        <v>354.6</v>
      </c>
      <c r="L217" s="31">
        <v>345</v>
      </c>
      <c r="M217" s="31">
        <v>2.7524500000000001</v>
      </c>
      <c r="N217" s="1"/>
      <c r="O217" s="1"/>
    </row>
    <row r="218" spans="1:15" ht="12.75" customHeight="1">
      <c r="A218" s="33">
        <v>208</v>
      </c>
      <c r="B218" s="53" t="s">
        <v>130</v>
      </c>
      <c r="C218" s="31">
        <v>677.85</v>
      </c>
      <c r="D218" s="36">
        <v>680.94999999999993</v>
      </c>
      <c r="E218" s="36">
        <v>672.39999999999986</v>
      </c>
      <c r="F218" s="36">
        <v>666.94999999999993</v>
      </c>
      <c r="G218" s="36">
        <v>658.39999999999986</v>
      </c>
      <c r="H218" s="36">
        <v>686.39999999999986</v>
      </c>
      <c r="I218" s="36">
        <v>694.94999999999982</v>
      </c>
      <c r="J218" s="36">
        <v>700.39999999999986</v>
      </c>
      <c r="K218" s="31">
        <v>689.5</v>
      </c>
      <c r="L218" s="31">
        <v>675.5</v>
      </c>
      <c r="M218" s="31">
        <v>104.75785</v>
      </c>
      <c r="N218" s="1"/>
      <c r="O218" s="1"/>
    </row>
    <row r="219" spans="1:15" ht="12.75" customHeight="1">
      <c r="A219" s="33">
        <v>209</v>
      </c>
      <c r="B219" s="53" t="s">
        <v>122</v>
      </c>
      <c r="C219" s="31">
        <v>5142.3500000000004</v>
      </c>
      <c r="D219" s="36">
        <v>5130.2833333333328</v>
      </c>
      <c r="E219" s="36">
        <v>5037.3666666666659</v>
      </c>
      <c r="F219" s="36">
        <v>4932.3833333333332</v>
      </c>
      <c r="G219" s="36">
        <v>4839.4666666666662</v>
      </c>
      <c r="H219" s="36">
        <v>5235.2666666666655</v>
      </c>
      <c r="I219" s="36">
        <v>5328.1833333333334</v>
      </c>
      <c r="J219" s="36">
        <v>5433.1666666666652</v>
      </c>
      <c r="K219" s="31">
        <v>5223.2</v>
      </c>
      <c r="L219" s="31">
        <v>5025.3</v>
      </c>
      <c r="M219" s="31">
        <v>42.28002</v>
      </c>
      <c r="N219" s="1"/>
      <c r="O219" s="1"/>
    </row>
    <row r="220" spans="1:15" ht="12.75" customHeight="1">
      <c r="A220" s="33">
        <v>210</v>
      </c>
      <c r="B220" s="53" t="s">
        <v>131</v>
      </c>
      <c r="C220" s="31">
        <v>368.4</v>
      </c>
      <c r="D220" s="36">
        <v>370.0333333333333</v>
      </c>
      <c r="E220" s="36">
        <v>360.56666666666661</v>
      </c>
      <c r="F220" s="36">
        <v>352.73333333333329</v>
      </c>
      <c r="G220" s="36">
        <v>343.26666666666659</v>
      </c>
      <c r="H220" s="36">
        <v>377.86666666666662</v>
      </c>
      <c r="I220" s="36">
        <v>387.33333333333331</v>
      </c>
      <c r="J220" s="36">
        <v>395.16666666666663</v>
      </c>
      <c r="K220" s="31">
        <v>379.5</v>
      </c>
      <c r="L220" s="31">
        <v>362.2</v>
      </c>
      <c r="M220" s="31">
        <v>109.14259</v>
      </c>
      <c r="N220" s="1"/>
      <c r="O220" s="1"/>
    </row>
    <row r="221" spans="1:15" ht="12.75" customHeight="1">
      <c r="A221" s="33">
        <v>211</v>
      </c>
      <c r="B221" s="53" t="s">
        <v>132</v>
      </c>
      <c r="C221" s="31">
        <v>557.15</v>
      </c>
      <c r="D221" s="36">
        <v>551.2166666666667</v>
      </c>
      <c r="E221" s="36">
        <v>538.43333333333339</v>
      </c>
      <c r="F221" s="36">
        <v>519.7166666666667</v>
      </c>
      <c r="G221" s="36">
        <v>506.93333333333339</v>
      </c>
      <c r="H221" s="36">
        <v>569.93333333333339</v>
      </c>
      <c r="I221" s="36">
        <v>582.7166666666667</v>
      </c>
      <c r="J221" s="36">
        <v>601.43333333333339</v>
      </c>
      <c r="K221" s="31">
        <v>564</v>
      </c>
      <c r="L221" s="31">
        <v>532.5</v>
      </c>
      <c r="M221" s="31">
        <v>109.8428</v>
      </c>
      <c r="N221" s="1"/>
      <c r="O221" s="1"/>
    </row>
    <row r="222" spans="1:15" ht="12.75" customHeight="1">
      <c r="A222" s="33">
        <v>212</v>
      </c>
      <c r="B222" s="53" t="s">
        <v>133</v>
      </c>
      <c r="C222" s="31">
        <v>2384.5</v>
      </c>
      <c r="D222" s="36">
        <v>2382.3166666666666</v>
      </c>
      <c r="E222" s="36">
        <v>2364.6833333333334</v>
      </c>
      <c r="F222" s="36">
        <v>2344.8666666666668</v>
      </c>
      <c r="G222" s="36">
        <v>2327.2333333333336</v>
      </c>
      <c r="H222" s="36">
        <v>2402.1333333333332</v>
      </c>
      <c r="I222" s="36">
        <v>2419.7666666666664</v>
      </c>
      <c r="J222" s="36">
        <v>2439.583333333333</v>
      </c>
      <c r="K222" s="31">
        <v>2399.9499999999998</v>
      </c>
      <c r="L222" s="31">
        <v>2362.5</v>
      </c>
      <c r="M222" s="31">
        <v>11.16934</v>
      </c>
      <c r="N222" s="1"/>
      <c r="O222" s="1"/>
    </row>
    <row r="223" spans="1:15" ht="12.75" customHeight="1">
      <c r="A223" s="33">
        <v>213</v>
      </c>
      <c r="B223" s="53" t="s">
        <v>274</v>
      </c>
      <c r="C223" s="31">
        <v>706.9</v>
      </c>
      <c r="D223" s="36">
        <v>718.86666666666667</v>
      </c>
      <c r="E223" s="36">
        <v>688.0333333333333</v>
      </c>
      <c r="F223" s="36">
        <v>669.16666666666663</v>
      </c>
      <c r="G223" s="36">
        <v>638.33333333333326</v>
      </c>
      <c r="H223" s="36">
        <v>737.73333333333335</v>
      </c>
      <c r="I223" s="36">
        <v>768.56666666666661</v>
      </c>
      <c r="J223" s="36">
        <v>787.43333333333339</v>
      </c>
      <c r="K223" s="31">
        <v>749.7</v>
      </c>
      <c r="L223" s="31">
        <v>700</v>
      </c>
      <c r="M223" s="31">
        <v>21.221250000000001</v>
      </c>
      <c r="N223" s="1"/>
      <c r="O223" s="1"/>
    </row>
    <row r="224" spans="1:15" ht="12.75" customHeight="1">
      <c r="A224" s="33">
        <v>214</v>
      </c>
      <c r="B224" s="53" t="s">
        <v>393</v>
      </c>
      <c r="C224" s="31">
        <v>10790.85</v>
      </c>
      <c r="D224" s="36">
        <v>10942.233333333332</v>
      </c>
      <c r="E224" s="36">
        <v>10603.616666666663</v>
      </c>
      <c r="F224" s="36">
        <v>10416.383333333331</v>
      </c>
      <c r="G224" s="36">
        <v>10077.766666666663</v>
      </c>
      <c r="H224" s="36">
        <v>11129.466666666664</v>
      </c>
      <c r="I224" s="36">
        <v>11468.083333333332</v>
      </c>
      <c r="J224" s="36">
        <v>11655.316666666664</v>
      </c>
      <c r="K224" s="31">
        <v>11280.85</v>
      </c>
      <c r="L224" s="31">
        <v>10755</v>
      </c>
      <c r="M224" s="31">
        <v>0.70013999999999998</v>
      </c>
      <c r="N224" s="1"/>
      <c r="O224" s="1"/>
    </row>
    <row r="225" spans="1:15" ht="12.75" customHeight="1">
      <c r="A225" s="33">
        <v>215</v>
      </c>
      <c r="B225" s="53" t="s">
        <v>394</v>
      </c>
      <c r="C225" s="31">
        <v>818.5</v>
      </c>
      <c r="D225" s="36">
        <v>818.05000000000007</v>
      </c>
      <c r="E225" s="36">
        <v>805.40000000000009</v>
      </c>
      <c r="F225" s="36">
        <v>792.30000000000007</v>
      </c>
      <c r="G225" s="36">
        <v>779.65000000000009</v>
      </c>
      <c r="H225" s="36">
        <v>831.15000000000009</v>
      </c>
      <c r="I225" s="36">
        <v>843.8</v>
      </c>
      <c r="J225" s="36">
        <v>856.90000000000009</v>
      </c>
      <c r="K225" s="31">
        <v>830.7</v>
      </c>
      <c r="L225" s="31">
        <v>804.95</v>
      </c>
      <c r="M225" s="31">
        <v>1.7816399999999999</v>
      </c>
      <c r="N225" s="1"/>
      <c r="O225" s="1"/>
    </row>
    <row r="226" spans="1:15" ht="12.75" customHeight="1">
      <c r="A226" s="33">
        <v>216</v>
      </c>
      <c r="B226" s="53" t="s">
        <v>1037</v>
      </c>
      <c r="C226" s="31">
        <v>426.3</v>
      </c>
      <c r="D226" s="36">
        <v>427.35000000000008</v>
      </c>
      <c r="E226" s="36">
        <v>417.80000000000018</v>
      </c>
      <c r="F226" s="36">
        <v>409.30000000000013</v>
      </c>
      <c r="G226" s="36">
        <v>399.75000000000023</v>
      </c>
      <c r="H226" s="36">
        <v>435.85000000000014</v>
      </c>
      <c r="I226" s="36">
        <v>445.4</v>
      </c>
      <c r="J226" s="36">
        <v>453.90000000000009</v>
      </c>
      <c r="K226" s="31">
        <v>436.9</v>
      </c>
      <c r="L226" s="31">
        <v>418.85</v>
      </c>
      <c r="M226" s="31">
        <v>4.8344399999999998</v>
      </c>
      <c r="N226" s="1"/>
      <c r="O226" s="1"/>
    </row>
    <row r="227" spans="1:15" ht="12.75" customHeight="1">
      <c r="A227" s="33">
        <v>217</v>
      </c>
      <c r="B227" s="53" t="s">
        <v>275</v>
      </c>
      <c r="C227" s="31">
        <v>50931.4</v>
      </c>
      <c r="D227" s="36">
        <v>51363</v>
      </c>
      <c r="E227" s="36">
        <v>50094.400000000001</v>
      </c>
      <c r="F227" s="36">
        <v>49257.4</v>
      </c>
      <c r="G227" s="36">
        <v>47988.800000000003</v>
      </c>
      <c r="H227" s="36">
        <v>52200</v>
      </c>
      <c r="I227" s="36">
        <v>53468.600000000006</v>
      </c>
      <c r="J227" s="36">
        <v>54305.599999999999</v>
      </c>
      <c r="K227" s="31">
        <v>52631.6</v>
      </c>
      <c r="L227" s="31">
        <v>50526</v>
      </c>
      <c r="M227" s="31">
        <v>8.9929999999999996E-2</v>
      </c>
      <c r="N227" s="1"/>
      <c r="O227" s="1"/>
    </row>
    <row r="228" spans="1:15" ht="12.75" customHeight="1">
      <c r="A228" s="33">
        <v>218</v>
      </c>
      <c r="B228" s="53" t="s">
        <v>395</v>
      </c>
      <c r="C228" s="31">
        <v>263.10000000000002</v>
      </c>
      <c r="D228" s="36">
        <v>261.76666666666671</v>
      </c>
      <c r="E228" s="36">
        <v>255.93333333333339</v>
      </c>
      <c r="F228" s="36">
        <v>248.76666666666668</v>
      </c>
      <c r="G228" s="36">
        <v>242.93333333333337</v>
      </c>
      <c r="H228" s="36">
        <v>268.93333333333339</v>
      </c>
      <c r="I228" s="36">
        <v>274.76666666666677</v>
      </c>
      <c r="J228" s="36">
        <v>281.93333333333345</v>
      </c>
      <c r="K228" s="31">
        <v>267.60000000000002</v>
      </c>
      <c r="L228" s="31">
        <v>254.6</v>
      </c>
      <c r="M228" s="31">
        <v>176.03980000000001</v>
      </c>
      <c r="N228" s="1"/>
      <c r="O228" s="1"/>
    </row>
    <row r="229" spans="1:15" ht="12.75" customHeight="1">
      <c r="A229" s="33">
        <v>219</v>
      </c>
      <c r="B229" s="53" t="s">
        <v>135</v>
      </c>
      <c r="C229" s="31">
        <v>1129.8</v>
      </c>
      <c r="D229" s="36">
        <v>1133.05</v>
      </c>
      <c r="E229" s="36">
        <v>1118.3</v>
      </c>
      <c r="F229" s="36">
        <v>1106.8</v>
      </c>
      <c r="G229" s="36">
        <v>1092.05</v>
      </c>
      <c r="H229" s="36">
        <v>1144.55</v>
      </c>
      <c r="I229" s="36">
        <v>1159.3</v>
      </c>
      <c r="J229" s="36">
        <v>1170.8</v>
      </c>
      <c r="K229" s="31">
        <v>1147.8</v>
      </c>
      <c r="L229" s="31">
        <v>1121.55</v>
      </c>
      <c r="M229" s="31">
        <v>115.99857</v>
      </c>
      <c r="N229" s="1"/>
      <c r="O229" s="1"/>
    </row>
    <row r="230" spans="1:15" ht="12.75" customHeight="1">
      <c r="A230" s="33">
        <v>220</v>
      </c>
      <c r="B230" s="53" t="s">
        <v>136</v>
      </c>
      <c r="C230" s="31">
        <v>1623.55</v>
      </c>
      <c r="D230" s="36">
        <v>1635.1666666666667</v>
      </c>
      <c r="E230" s="36">
        <v>1603.3833333333334</v>
      </c>
      <c r="F230" s="36">
        <v>1583.2166666666667</v>
      </c>
      <c r="G230" s="36">
        <v>1551.4333333333334</v>
      </c>
      <c r="H230" s="36">
        <v>1655.3333333333335</v>
      </c>
      <c r="I230" s="36">
        <v>1687.1166666666668</v>
      </c>
      <c r="J230" s="36">
        <v>1707.2833333333335</v>
      </c>
      <c r="K230" s="31">
        <v>1666.95</v>
      </c>
      <c r="L230" s="31">
        <v>1615</v>
      </c>
      <c r="M230" s="31">
        <v>6.92685</v>
      </c>
      <c r="N230" s="1"/>
      <c r="O230" s="1"/>
    </row>
    <row r="231" spans="1:15" ht="12.75" customHeight="1">
      <c r="A231" s="33">
        <v>221</v>
      </c>
      <c r="B231" s="53" t="s">
        <v>137</v>
      </c>
      <c r="C231" s="31">
        <v>572.9</v>
      </c>
      <c r="D231" s="36">
        <v>575.73333333333335</v>
      </c>
      <c r="E231" s="36">
        <v>567.9666666666667</v>
      </c>
      <c r="F231" s="36">
        <v>563.0333333333333</v>
      </c>
      <c r="G231" s="36">
        <v>555.26666666666665</v>
      </c>
      <c r="H231" s="36">
        <v>580.66666666666674</v>
      </c>
      <c r="I231" s="36">
        <v>588.43333333333339</v>
      </c>
      <c r="J231" s="36">
        <v>593.36666666666679</v>
      </c>
      <c r="K231" s="31">
        <v>583.5</v>
      </c>
      <c r="L231" s="31">
        <v>570.79999999999995</v>
      </c>
      <c r="M231" s="31">
        <v>8.2431699999999992</v>
      </c>
      <c r="N231" s="1"/>
      <c r="O231" s="1"/>
    </row>
    <row r="232" spans="1:15" ht="12.75" customHeight="1">
      <c r="A232" s="33">
        <v>222</v>
      </c>
      <c r="B232" s="53" t="s">
        <v>276</v>
      </c>
      <c r="C232" s="31">
        <v>725.85</v>
      </c>
      <c r="D232" s="36">
        <v>728.2833333333333</v>
      </c>
      <c r="E232" s="36">
        <v>719.66666666666663</v>
      </c>
      <c r="F232" s="36">
        <v>713.48333333333335</v>
      </c>
      <c r="G232" s="36">
        <v>704.86666666666667</v>
      </c>
      <c r="H232" s="36">
        <v>734.46666666666658</v>
      </c>
      <c r="I232" s="36">
        <v>743.08333333333337</v>
      </c>
      <c r="J232" s="36">
        <v>749.26666666666654</v>
      </c>
      <c r="K232" s="31">
        <v>736.9</v>
      </c>
      <c r="L232" s="31">
        <v>722.1</v>
      </c>
      <c r="M232" s="31">
        <v>2.92482</v>
      </c>
      <c r="N232" s="1"/>
      <c r="O232" s="1"/>
    </row>
    <row r="233" spans="1:15" ht="12.75" customHeight="1">
      <c r="A233" s="33">
        <v>223</v>
      </c>
      <c r="B233" s="53" t="s">
        <v>396</v>
      </c>
      <c r="C233" s="31">
        <v>89.65</v>
      </c>
      <c r="D233" s="36">
        <v>89.183333333333337</v>
      </c>
      <c r="E233" s="36">
        <v>87.216666666666669</v>
      </c>
      <c r="F233" s="36">
        <v>84.783333333333331</v>
      </c>
      <c r="G233" s="36">
        <v>82.816666666666663</v>
      </c>
      <c r="H233" s="36">
        <v>91.616666666666674</v>
      </c>
      <c r="I233" s="36">
        <v>93.583333333333343</v>
      </c>
      <c r="J233" s="36">
        <v>96.01666666666668</v>
      </c>
      <c r="K233" s="31">
        <v>91.15</v>
      </c>
      <c r="L233" s="31">
        <v>86.75</v>
      </c>
      <c r="M233" s="31">
        <v>195.43695</v>
      </c>
      <c r="N233" s="1"/>
      <c r="O233" s="1"/>
    </row>
    <row r="234" spans="1:15" ht="12.75" customHeight="1">
      <c r="A234" s="33">
        <v>224</v>
      </c>
      <c r="B234" s="53" t="s">
        <v>140</v>
      </c>
      <c r="C234" s="31">
        <v>78.650000000000006</v>
      </c>
      <c r="D234" s="36">
        <v>78.466666666666669</v>
      </c>
      <c r="E234" s="36">
        <v>77.583333333333343</v>
      </c>
      <c r="F234" s="36">
        <v>76.51666666666668</v>
      </c>
      <c r="G234" s="36">
        <v>75.633333333333354</v>
      </c>
      <c r="H234" s="36">
        <v>79.533333333333331</v>
      </c>
      <c r="I234" s="36">
        <v>80.416666666666657</v>
      </c>
      <c r="J234" s="36">
        <v>81.48333333333332</v>
      </c>
      <c r="K234" s="31">
        <v>79.349999999999994</v>
      </c>
      <c r="L234" s="31">
        <v>77.400000000000006</v>
      </c>
      <c r="M234" s="31">
        <v>639.36784999999998</v>
      </c>
      <c r="N234" s="1"/>
      <c r="O234" s="1"/>
    </row>
    <row r="235" spans="1:15" ht="12.75" customHeight="1">
      <c r="A235" s="33">
        <v>225</v>
      </c>
      <c r="B235" s="53" t="s">
        <v>139</v>
      </c>
      <c r="C235" s="31">
        <v>116.2</v>
      </c>
      <c r="D235" s="36">
        <v>115.95</v>
      </c>
      <c r="E235" s="36">
        <v>114.5</v>
      </c>
      <c r="F235" s="36">
        <v>112.8</v>
      </c>
      <c r="G235" s="36">
        <v>111.35</v>
      </c>
      <c r="H235" s="36">
        <v>117.65</v>
      </c>
      <c r="I235" s="36">
        <v>119.10000000000002</v>
      </c>
      <c r="J235" s="36">
        <v>120.80000000000001</v>
      </c>
      <c r="K235" s="31">
        <v>117.4</v>
      </c>
      <c r="L235" s="31">
        <v>114.25</v>
      </c>
      <c r="M235" s="31">
        <v>51.91527</v>
      </c>
      <c r="N235" s="1"/>
      <c r="O235" s="1"/>
    </row>
    <row r="236" spans="1:15" ht="12.75" customHeight="1">
      <c r="A236" s="33">
        <v>226</v>
      </c>
      <c r="B236" s="53" t="s">
        <v>398</v>
      </c>
      <c r="C236" s="31">
        <v>398.6</v>
      </c>
      <c r="D236" s="36">
        <v>397.2166666666667</v>
      </c>
      <c r="E236" s="36">
        <v>394.53333333333342</v>
      </c>
      <c r="F236" s="36">
        <v>390.4666666666667</v>
      </c>
      <c r="G236" s="36">
        <v>387.78333333333342</v>
      </c>
      <c r="H236" s="36">
        <v>401.28333333333342</v>
      </c>
      <c r="I236" s="36">
        <v>403.9666666666667</v>
      </c>
      <c r="J236" s="36">
        <v>408.03333333333342</v>
      </c>
      <c r="K236" s="31">
        <v>399.9</v>
      </c>
      <c r="L236" s="31">
        <v>393.15</v>
      </c>
      <c r="M236" s="31">
        <v>6.9440900000000001</v>
      </c>
      <c r="N236" s="1"/>
      <c r="O236" s="1"/>
    </row>
    <row r="237" spans="1:15" ht="12.75" customHeight="1">
      <c r="A237" s="33">
        <v>227</v>
      </c>
      <c r="B237" s="53" t="s">
        <v>399</v>
      </c>
      <c r="C237" s="31">
        <v>72.900000000000006</v>
      </c>
      <c r="D237" s="36">
        <v>74.016666666666666</v>
      </c>
      <c r="E237" s="36">
        <v>71.483333333333334</v>
      </c>
      <c r="F237" s="36">
        <v>70.066666666666663</v>
      </c>
      <c r="G237" s="36">
        <v>67.533333333333331</v>
      </c>
      <c r="H237" s="36">
        <v>75.433333333333337</v>
      </c>
      <c r="I237" s="36">
        <v>77.966666666666669</v>
      </c>
      <c r="J237" s="36">
        <v>79.38333333333334</v>
      </c>
      <c r="K237" s="31">
        <v>76.55</v>
      </c>
      <c r="L237" s="31">
        <v>72.599999999999994</v>
      </c>
      <c r="M237" s="31">
        <v>386.78723000000002</v>
      </c>
      <c r="N237" s="1"/>
      <c r="O237" s="1"/>
    </row>
    <row r="238" spans="1:15" ht="12.75" customHeight="1">
      <c r="A238" s="33">
        <v>228</v>
      </c>
      <c r="B238" s="53" t="s">
        <v>781</v>
      </c>
      <c r="C238" s="31">
        <v>276.39999999999998</v>
      </c>
      <c r="D238" s="36">
        <v>277.38333333333338</v>
      </c>
      <c r="E238" s="36">
        <v>272.46666666666675</v>
      </c>
      <c r="F238" s="36">
        <v>268.53333333333336</v>
      </c>
      <c r="G238" s="36">
        <v>263.61666666666673</v>
      </c>
      <c r="H238" s="36">
        <v>281.31666666666678</v>
      </c>
      <c r="I238" s="36">
        <v>286.23333333333341</v>
      </c>
      <c r="J238" s="36">
        <v>290.1666666666668</v>
      </c>
      <c r="K238" s="31">
        <v>282.3</v>
      </c>
      <c r="L238" s="31">
        <v>273.45</v>
      </c>
      <c r="M238" s="31">
        <v>128.91034999999999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431.5</v>
      </c>
      <c r="D239" s="36">
        <v>433.7</v>
      </c>
      <c r="E239" s="36">
        <v>428.5</v>
      </c>
      <c r="F239" s="36">
        <v>425.5</v>
      </c>
      <c r="G239" s="36">
        <v>420.3</v>
      </c>
      <c r="H239" s="36">
        <v>436.7</v>
      </c>
      <c r="I239" s="36">
        <v>441.89999999999992</v>
      </c>
      <c r="J239" s="36">
        <v>444.9</v>
      </c>
      <c r="K239" s="31">
        <v>438.9</v>
      </c>
      <c r="L239" s="31">
        <v>430.7</v>
      </c>
      <c r="M239" s="31">
        <v>118.2705</v>
      </c>
      <c r="N239" s="1"/>
      <c r="O239" s="1"/>
    </row>
    <row r="240" spans="1:15" ht="12.75" customHeight="1">
      <c r="A240" s="33">
        <v>230</v>
      </c>
      <c r="B240" s="53" t="s">
        <v>400</v>
      </c>
      <c r="C240" s="31">
        <v>305.35000000000002</v>
      </c>
      <c r="D240" s="36">
        <v>306.36666666666673</v>
      </c>
      <c r="E240" s="36">
        <v>300.18333333333345</v>
      </c>
      <c r="F240" s="36">
        <v>295.01666666666671</v>
      </c>
      <c r="G240" s="36">
        <v>288.83333333333343</v>
      </c>
      <c r="H240" s="36">
        <v>311.53333333333347</v>
      </c>
      <c r="I240" s="36">
        <v>317.71666666666675</v>
      </c>
      <c r="J240" s="36">
        <v>322.8833333333335</v>
      </c>
      <c r="K240" s="31">
        <v>312.55</v>
      </c>
      <c r="L240" s="31">
        <v>301.2</v>
      </c>
      <c r="M240" s="31">
        <v>16.111699999999999</v>
      </c>
      <c r="N240" s="1"/>
      <c r="O240" s="1"/>
    </row>
    <row r="241" spans="1:15" ht="12.75" customHeight="1">
      <c r="A241" s="33">
        <v>231</v>
      </c>
      <c r="B241" s="53" t="s">
        <v>144</v>
      </c>
      <c r="C241" s="31">
        <v>213.5</v>
      </c>
      <c r="D241" s="36">
        <v>212.28333333333333</v>
      </c>
      <c r="E241" s="36">
        <v>209.86666666666667</v>
      </c>
      <c r="F241" s="36">
        <v>206.23333333333335</v>
      </c>
      <c r="G241" s="36">
        <v>203.81666666666669</v>
      </c>
      <c r="H241" s="36">
        <v>215.91666666666666</v>
      </c>
      <c r="I241" s="36">
        <v>218.33333333333334</v>
      </c>
      <c r="J241" s="36">
        <v>221.96666666666664</v>
      </c>
      <c r="K241" s="31">
        <v>214.7</v>
      </c>
      <c r="L241" s="31">
        <v>208.65</v>
      </c>
      <c r="M241" s="31">
        <v>29.773669999999999</v>
      </c>
      <c r="N241" s="1"/>
      <c r="O241" s="1"/>
    </row>
    <row r="242" spans="1:15" ht="12.75" customHeight="1">
      <c r="A242" s="33">
        <v>232</v>
      </c>
      <c r="B242" s="53" t="s">
        <v>134</v>
      </c>
      <c r="C242" s="31">
        <v>168.65</v>
      </c>
      <c r="D242" s="36">
        <v>169.43333333333334</v>
      </c>
      <c r="E242" s="36">
        <v>166.96666666666667</v>
      </c>
      <c r="F242" s="36">
        <v>165.28333333333333</v>
      </c>
      <c r="G242" s="36">
        <v>162.81666666666666</v>
      </c>
      <c r="H242" s="36">
        <v>171.11666666666667</v>
      </c>
      <c r="I242" s="36">
        <v>173.58333333333337</v>
      </c>
      <c r="J242" s="36">
        <v>175.26666666666668</v>
      </c>
      <c r="K242" s="31">
        <v>171.9</v>
      </c>
      <c r="L242" s="31">
        <v>167.75</v>
      </c>
      <c r="M242" s="31">
        <v>98.768039999999999</v>
      </c>
      <c r="N242" s="1"/>
      <c r="O242" s="1"/>
    </row>
    <row r="243" spans="1:15" ht="12.75" customHeight="1">
      <c r="A243" s="33">
        <v>233</v>
      </c>
      <c r="B243" s="53" t="s">
        <v>145</v>
      </c>
      <c r="C243" s="31">
        <v>2548.75</v>
      </c>
      <c r="D243" s="36">
        <v>2549.5333333333333</v>
      </c>
      <c r="E243" s="36">
        <v>2521.2166666666667</v>
      </c>
      <c r="F243" s="36">
        <v>2493.6833333333334</v>
      </c>
      <c r="G243" s="36">
        <v>2465.3666666666668</v>
      </c>
      <c r="H243" s="36">
        <v>2577.0666666666666</v>
      </c>
      <c r="I243" s="36">
        <v>2605.3833333333332</v>
      </c>
      <c r="J243" s="36">
        <v>2632.9166666666665</v>
      </c>
      <c r="K243" s="31">
        <v>2577.85</v>
      </c>
      <c r="L243" s="31">
        <v>2522</v>
      </c>
      <c r="M243" s="31">
        <v>2.3436699999999999</v>
      </c>
      <c r="N243" s="1"/>
      <c r="O243" s="1"/>
    </row>
    <row r="244" spans="1:15" ht="12.75" customHeight="1">
      <c r="A244" s="33">
        <v>234</v>
      </c>
      <c r="B244" s="53" t="s">
        <v>277</v>
      </c>
      <c r="C244" s="31">
        <v>579.25</v>
      </c>
      <c r="D244" s="36">
        <v>580.0333333333333</v>
      </c>
      <c r="E244" s="36">
        <v>568.06666666666661</v>
      </c>
      <c r="F244" s="36">
        <v>556.88333333333333</v>
      </c>
      <c r="G244" s="36">
        <v>544.91666666666663</v>
      </c>
      <c r="H244" s="36">
        <v>591.21666666666658</v>
      </c>
      <c r="I244" s="36">
        <v>603.18333333333328</v>
      </c>
      <c r="J244" s="36">
        <v>614.36666666666656</v>
      </c>
      <c r="K244" s="31">
        <v>592</v>
      </c>
      <c r="L244" s="31">
        <v>568.85</v>
      </c>
      <c r="M244" s="31">
        <v>26.679269999999999</v>
      </c>
      <c r="N244" s="1"/>
      <c r="O244" s="1"/>
    </row>
    <row r="245" spans="1:15" ht="12.75" customHeight="1">
      <c r="A245" s="33">
        <v>235</v>
      </c>
      <c r="B245" s="53" t="s">
        <v>141</v>
      </c>
      <c r="C245" s="31">
        <v>160.80000000000001</v>
      </c>
      <c r="D245" s="36">
        <v>160.98333333333332</v>
      </c>
      <c r="E245" s="36">
        <v>158.01666666666665</v>
      </c>
      <c r="F245" s="36">
        <v>155.23333333333332</v>
      </c>
      <c r="G245" s="36">
        <v>152.26666666666665</v>
      </c>
      <c r="H245" s="36">
        <v>163.76666666666665</v>
      </c>
      <c r="I245" s="36">
        <v>166.73333333333329</v>
      </c>
      <c r="J245" s="36">
        <v>169.51666666666665</v>
      </c>
      <c r="K245" s="31">
        <v>163.95</v>
      </c>
      <c r="L245" s="31">
        <v>158.19999999999999</v>
      </c>
      <c r="M245" s="31">
        <v>238.29841999999999</v>
      </c>
      <c r="N245" s="1"/>
      <c r="O245" s="1"/>
    </row>
    <row r="246" spans="1:15" ht="12.75" customHeight="1">
      <c r="A246" s="33">
        <v>236</v>
      </c>
      <c r="B246" s="53" t="s">
        <v>143</v>
      </c>
      <c r="C246" s="31">
        <v>581.1</v>
      </c>
      <c r="D246" s="36">
        <v>578.86666666666667</v>
      </c>
      <c r="E246" s="36">
        <v>571.23333333333335</v>
      </c>
      <c r="F246" s="36">
        <v>561.36666666666667</v>
      </c>
      <c r="G246" s="36">
        <v>553.73333333333335</v>
      </c>
      <c r="H246" s="36">
        <v>588.73333333333335</v>
      </c>
      <c r="I246" s="36">
        <v>596.36666666666679</v>
      </c>
      <c r="J246" s="36">
        <v>606.23333333333335</v>
      </c>
      <c r="K246" s="31">
        <v>586.5</v>
      </c>
      <c r="L246" s="31">
        <v>569</v>
      </c>
      <c r="M246" s="31">
        <v>89.233329999999995</v>
      </c>
      <c r="N246" s="1"/>
      <c r="O246" s="1"/>
    </row>
    <row r="247" spans="1:15" ht="12.75" customHeight="1">
      <c r="A247" s="33">
        <v>237</v>
      </c>
      <c r="B247" s="53" t="s">
        <v>151</v>
      </c>
      <c r="C247" s="31">
        <v>168.9</v>
      </c>
      <c r="D247" s="36">
        <v>168.71666666666667</v>
      </c>
      <c r="E247" s="36">
        <v>166.98333333333335</v>
      </c>
      <c r="F247" s="36">
        <v>165.06666666666669</v>
      </c>
      <c r="G247" s="36">
        <v>163.33333333333337</v>
      </c>
      <c r="H247" s="36">
        <v>170.63333333333333</v>
      </c>
      <c r="I247" s="36">
        <v>172.36666666666662</v>
      </c>
      <c r="J247" s="36">
        <v>174.2833333333333</v>
      </c>
      <c r="K247" s="31">
        <v>170.45</v>
      </c>
      <c r="L247" s="31">
        <v>166.8</v>
      </c>
      <c r="M247" s="31">
        <v>143.67479</v>
      </c>
      <c r="N247" s="1"/>
      <c r="O247" s="1"/>
    </row>
    <row r="248" spans="1:15" ht="12.75" customHeight="1">
      <c r="A248" s="33">
        <v>238</v>
      </c>
      <c r="B248" s="53" t="s">
        <v>401</v>
      </c>
      <c r="C248" s="31">
        <v>74.5</v>
      </c>
      <c r="D248" s="36">
        <v>72.350000000000009</v>
      </c>
      <c r="E248" s="36">
        <v>69.350000000000023</v>
      </c>
      <c r="F248" s="36">
        <v>64.200000000000017</v>
      </c>
      <c r="G248" s="36">
        <v>61.200000000000031</v>
      </c>
      <c r="H248" s="36">
        <v>77.500000000000014</v>
      </c>
      <c r="I248" s="36">
        <v>80.499999999999986</v>
      </c>
      <c r="J248" s="36">
        <v>85.65</v>
      </c>
      <c r="K248" s="31">
        <v>75.349999999999994</v>
      </c>
      <c r="L248" s="31">
        <v>67.2</v>
      </c>
      <c r="M248" s="31">
        <v>1250.30999</v>
      </c>
      <c r="N248" s="1"/>
      <c r="O248" s="1"/>
    </row>
    <row r="249" spans="1:15" ht="12.75" customHeight="1">
      <c r="A249" s="33">
        <v>239</v>
      </c>
      <c r="B249" s="53" t="s">
        <v>153</v>
      </c>
      <c r="C249" s="31">
        <v>1101.25</v>
      </c>
      <c r="D249" s="36">
        <v>1105.3500000000001</v>
      </c>
      <c r="E249" s="36">
        <v>1090.9500000000003</v>
      </c>
      <c r="F249" s="36">
        <v>1080.6500000000001</v>
      </c>
      <c r="G249" s="36">
        <v>1066.2500000000002</v>
      </c>
      <c r="H249" s="36">
        <v>1115.6500000000003</v>
      </c>
      <c r="I249" s="36">
        <v>1130.0500000000004</v>
      </c>
      <c r="J249" s="36">
        <v>1140.3500000000004</v>
      </c>
      <c r="K249" s="31">
        <v>1119.75</v>
      </c>
      <c r="L249" s="31">
        <v>1095.05</v>
      </c>
      <c r="M249" s="31">
        <v>26.810790000000001</v>
      </c>
      <c r="N249" s="1"/>
      <c r="O249" s="1"/>
    </row>
    <row r="250" spans="1:15" ht="12.75" customHeight="1">
      <c r="A250" s="33">
        <v>240</v>
      </c>
      <c r="B250" s="53" t="s">
        <v>402</v>
      </c>
      <c r="C250" s="31">
        <v>184.55</v>
      </c>
      <c r="D250" s="36">
        <v>187.11666666666667</v>
      </c>
      <c r="E250" s="36">
        <v>181.43333333333334</v>
      </c>
      <c r="F250" s="36">
        <v>178.31666666666666</v>
      </c>
      <c r="G250" s="36">
        <v>172.63333333333333</v>
      </c>
      <c r="H250" s="36">
        <v>190.23333333333335</v>
      </c>
      <c r="I250" s="36">
        <v>195.91666666666669</v>
      </c>
      <c r="J250" s="36">
        <v>199.03333333333336</v>
      </c>
      <c r="K250" s="31">
        <v>192.8</v>
      </c>
      <c r="L250" s="31">
        <v>184</v>
      </c>
      <c r="M250" s="31">
        <v>871.26919999999996</v>
      </c>
      <c r="N250" s="1"/>
      <c r="O250" s="1"/>
    </row>
    <row r="251" spans="1:15" ht="12.75" customHeight="1">
      <c r="A251" s="33">
        <v>241</v>
      </c>
      <c r="B251" s="53" t="s">
        <v>403</v>
      </c>
      <c r="C251" s="31">
        <v>1382.45</v>
      </c>
      <c r="D251" s="36">
        <v>1377.5</v>
      </c>
      <c r="E251" s="36">
        <v>1361</v>
      </c>
      <c r="F251" s="36">
        <v>1339.55</v>
      </c>
      <c r="G251" s="36">
        <v>1323.05</v>
      </c>
      <c r="H251" s="36">
        <v>1398.95</v>
      </c>
      <c r="I251" s="36">
        <v>1415.45</v>
      </c>
      <c r="J251" s="36">
        <v>1436.9</v>
      </c>
      <c r="K251" s="31">
        <v>1394</v>
      </c>
      <c r="L251" s="31">
        <v>1356.05</v>
      </c>
      <c r="M251" s="31">
        <v>0.57899999999999996</v>
      </c>
      <c r="N251" s="1"/>
      <c r="O251" s="1"/>
    </row>
    <row r="252" spans="1:15" ht="12.75" customHeight="1">
      <c r="A252" s="33">
        <v>242</v>
      </c>
      <c r="B252" s="53" t="s">
        <v>142</v>
      </c>
      <c r="C252" s="31">
        <v>461.15</v>
      </c>
      <c r="D252" s="36">
        <v>462.66666666666669</v>
      </c>
      <c r="E252" s="36">
        <v>456.13333333333338</v>
      </c>
      <c r="F252" s="36">
        <v>451.11666666666667</v>
      </c>
      <c r="G252" s="36">
        <v>444.58333333333337</v>
      </c>
      <c r="H252" s="36">
        <v>467.68333333333339</v>
      </c>
      <c r="I252" s="36">
        <v>474.2166666666667</v>
      </c>
      <c r="J252" s="36">
        <v>479.23333333333341</v>
      </c>
      <c r="K252" s="31">
        <v>469.2</v>
      </c>
      <c r="L252" s="31">
        <v>457.65</v>
      </c>
      <c r="M252" s="31">
        <v>24.929580000000001</v>
      </c>
      <c r="N252" s="1"/>
      <c r="O252" s="1"/>
    </row>
    <row r="253" spans="1:15" ht="12.75" customHeight="1">
      <c r="A253" s="33">
        <v>243</v>
      </c>
      <c r="B253" s="53" t="s">
        <v>148</v>
      </c>
      <c r="C253" s="31">
        <v>342.75</v>
      </c>
      <c r="D253" s="36">
        <v>345.18333333333334</v>
      </c>
      <c r="E253" s="36">
        <v>338.36666666666667</v>
      </c>
      <c r="F253" s="36">
        <v>333.98333333333335</v>
      </c>
      <c r="G253" s="36">
        <v>327.16666666666669</v>
      </c>
      <c r="H253" s="36">
        <v>349.56666666666666</v>
      </c>
      <c r="I253" s="36">
        <v>356.38333333333338</v>
      </c>
      <c r="J253" s="36">
        <v>360.76666666666665</v>
      </c>
      <c r="K253" s="31">
        <v>352</v>
      </c>
      <c r="L253" s="31">
        <v>340.8</v>
      </c>
      <c r="M253" s="31">
        <v>78.730670000000003</v>
      </c>
      <c r="N253" s="1"/>
      <c r="O253" s="1"/>
    </row>
    <row r="254" spans="1:15" ht="12.75" customHeight="1">
      <c r="A254" s="33">
        <v>244</v>
      </c>
      <c r="B254" s="53" t="s">
        <v>147</v>
      </c>
      <c r="C254" s="31">
        <v>1465.1</v>
      </c>
      <c r="D254" s="36">
        <v>1460</v>
      </c>
      <c r="E254" s="36">
        <v>1444.4</v>
      </c>
      <c r="F254" s="36">
        <v>1423.7</v>
      </c>
      <c r="G254" s="36">
        <v>1408.1000000000001</v>
      </c>
      <c r="H254" s="36">
        <v>1480.7</v>
      </c>
      <c r="I254" s="36">
        <v>1496.3</v>
      </c>
      <c r="J254" s="36">
        <v>1517</v>
      </c>
      <c r="K254" s="31">
        <v>1475.6</v>
      </c>
      <c r="L254" s="31">
        <v>1439.3</v>
      </c>
      <c r="M254" s="31">
        <v>32.536830000000002</v>
      </c>
      <c r="N254" s="1"/>
      <c r="O254" s="1"/>
    </row>
    <row r="255" spans="1:15" ht="12.75" customHeight="1">
      <c r="A255" s="33">
        <v>245</v>
      </c>
      <c r="B255" s="53" t="s">
        <v>182</v>
      </c>
      <c r="C255" s="31">
        <v>6257.85</v>
      </c>
      <c r="D255" s="36">
        <v>6292.7666666666664</v>
      </c>
      <c r="E255" s="36">
        <v>6170.083333333333</v>
      </c>
      <c r="F255" s="36">
        <v>6082.3166666666666</v>
      </c>
      <c r="G255" s="36">
        <v>5959.6333333333332</v>
      </c>
      <c r="H255" s="36">
        <v>6380.5333333333328</v>
      </c>
      <c r="I255" s="36">
        <v>6503.2166666666672</v>
      </c>
      <c r="J255" s="36">
        <v>6590.9833333333327</v>
      </c>
      <c r="K255" s="31">
        <v>6415.45</v>
      </c>
      <c r="L255" s="31">
        <v>6205</v>
      </c>
      <c r="M255" s="31">
        <v>2.5075799999999999</v>
      </c>
      <c r="N255" s="1"/>
      <c r="O255" s="1"/>
    </row>
    <row r="256" spans="1:15" ht="12.75" customHeight="1">
      <c r="A256" s="33">
        <v>246</v>
      </c>
      <c r="B256" s="53" t="s">
        <v>149</v>
      </c>
      <c r="C256" s="31">
        <v>1471.35</v>
      </c>
      <c r="D256" s="36">
        <v>1470.3999999999999</v>
      </c>
      <c r="E256" s="36">
        <v>1461.1999999999998</v>
      </c>
      <c r="F256" s="36">
        <v>1451.05</v>
      </c>
      <c r="G256" s="36">
        <v>1441.85</v>
      </c>
      <c r="H256" s="36">
        <v>1480.5499999999997</v>
      </c>
      <c r="I256" s="36">
        <v>1489.75</v>
      </c>
      <c r="J256" s="36">
        <v>1499.8999999999996</v>
      </c>
      <c r="K256" s="31">
        <v>1479.6</v>
      </c>
      <c r="L256" s="31">
        <v>1460.25</v>
      </c>
      <c r="M256" s="31">
        <v>58.218440000000001</v>
      </c>
      <c r="N256" s="1"/>
      <c r="O256" s="1"/>
    </row>
    <row r="257" spans="1:15" ht="12.75" customHeight="1">
      <c r="A257" s="33">
        <v>247</v>
      </c>
      <c r="B257" s="53" t="s">
        <v>1038</v>
      </c>
      <c r="C257" s="31">
        <v>164.15</v>
      </c>
      <c r="D257" s="36">
        <v>167.6</v>
      </c>
      <c r="E257" s="36">
        <v>158.19999999999999</v>
      </c>
      <c r="F257" s="36">
        <v>152.25</v>
      </c>
      <c r="G257" s="36">
        <v>142.85</v>
      </c>
      <c r="H257" s="36">
        <v>173.54999999999998</v>
      </c>
      <c r="I257" s="36">
        <v>182.95000000000002</v>
      </c>
      <c r="J257" s="36">
        <v>188.89999999999998</v>
      </c>
      <c r="K257" s="31">
        <v>177</v>
      </c>
      <c r="L257" s="31">
        <v>161.65</v>
      </c>
      <c r="M257" s="31">
        <v>81.369399999999999</v>
      </c>
      <c r="N257" s="1"/>
      <c r="O257" s="1"/>
    </row>
    <row r="258" spans="1:15" ht="12.75" customHeight="1">
      <c r="A258" s="33">
        <v>248</v>
      </c>
      <c r="B258" s="53" t="s">
        <v>150</v>
      </c>
      <c r="C258" s="31">
        <v>897.45</v>
      </c>
      <c r="D258" s="36">
        <v>897.51666666666677</v>
      </c>
      <c r="E258" s="36">
        <v>889.58333333333348</v>
      </c>
      <c r="F258" s="36">
        <v>881.7166666666667</v>
      </c>
      <c r="G258" s="36">
        <v>873.78333333333342</v>
      </c>
      <c r="H258" s="36">
        <v>905.38333333333355</v>
      </c>
      <c r="I258" s="36">
        <v>913.31666666666672</v>
      </c>
      <c r="J258" s="36">
        <v>921.18333333333362</v>
      </c>
      <c r="K258" s="31">
        <v>905.45</v>
      </c>
      <c r="L258" s="31">
        <v>889.65</v>
      </c>
      <c r="M258" s="31">
        <v>1.3657600000000001</v>
      </c>
      <c r="N258" s="1"/>
      <c r="O258" s="1"/>
    </row>
    <row r="259" spans="1:15" ht="12.75" customHeight="1">
      <c r="A259" s="33">
        <v>249</v>
      </c>
      <c r="B259" s="53" t="s">
        <v>146</v>
      </c>
      <c r="C259" s="31">
        <v>4252.95</v>
      </c>
      <c r="D259" s="36">
        <v>4252.416666666667</v>
      </c>
      <c r="E259" s="36">
        <v>4206.8333333333339</v>
      </c>
      <c r="F259" s="36">
        <v>4160.7166666666672</v>
      </c>
      <c r="G259" s="36">
        <v>4115.1333333333341</v>
      </c>
      <c r="H259" s="36">
        <v>4298.5333333333338</v>
      </c>
      <c r="I259" s="36">
        <v>4344.1166666666677</v>
      </c>
      <c r="J259" s="36">
        <v>4390.2333333333336</v>
      </c>
      <c r="K259" s="31">
        <v>4298</v>
      </c>
      <c r="L259" s="31">
        <v>4206.3</v>
      </c>
      <c r="M259" s="31">
        <v>10.64775</v>
      </c>
      <c r="N259" s="1"/>
      <c r="O259" s="1"/>
    </row>
    <row r="260" spans="1:15" ht="12.75" customHeight="1">
      <c r="A260" s="33">
        <v>250</v>
      </c>
      <c r="B260" s="53" t="s">
        <v>152</v>
      </c>
      <c r="C260" s="31">
        <v>1296.5999999999999</v>
      </c>
      <c r="D260" s="36">
        <v>1299.6000000000001</v>
      </c>
      <c r="E260" s="36">
        <v>1288.3000000000002</v>
      </c>
      <c r="F260" s="36">
        <v>1280</v>
      </c>
      <c r="G260" s="36">
        <v>1268.7</v>
      </c>
      <c r="H260" s="36">
        <v>1307.9000000000003</v>
      </c>
      <c r="I260" s="36">
        <v>1319.2</v>
      </c>
      <c r="J260" s="36">
        <v>1327.5000000000005</v>
      </c>
      <c r="K260" s="31">
        <v>1310.9</v>
      </c>
      <c r="L260" s="31">
        <v>1291.3</v>
      </c>
      <c r="M260" s="31">
        <v>1.32016</v>
      </c>
      <c r="N260" s="1"/>
      <c r="O260" s="1"/>
    </row>
    <row r="261" spans="1:15" ht="12.75" customHeight="1">
      <c r="A261" s="33">
        <v>251</v>
      </c>
      <c r="B261" s="53" t="s">
        <v>404</v>
      </c>
      <c r="C261" s="31">
        <v>1782.05</v>
      </c>
      <c r="D261" s="36">
        <v>1757.6333333333332</v>
      </c>
      <c r="E261" s="36">
        <v>1690.2666666666664</v>
      </c>
      <c r="F261" s="36">
        <v>1598.4833333333331</v>
      </c>
      <c r="G261" s="36">
        <v>1531.1166666666663</v>
      </c>
      <c r="H261" s="36">
        <v>1849.4166666666665</v>
      </c>
      <c r="I261" s="36">
        <v>1916.7833333333333</v>
      </c>
      <c r="J261" s="36">
        <v>2008.5666666666666</v>
      </c>
      <c r="K261" s="31">
        <v>1825</v>
      </c>
      <c r="L261" s="31">
        <v>1665.85</v>
      </c>
      <c r="M261" s="31">
        <v>7.9424000000000001</v>
      </c>
      <c r="N261" s="1"/>
      <c r="O261" s="1"/>
    </row>
    <row r="262" spans="1:15" ht="12.75" customHeight="1">
      <c r="A262" s="33">
        <v>252</v>
      </c>
      <c r="B262" s="53" t="s">
        <v>156</v>
      </c>
      <c r="C262" s="31">
        <v>3991.45</v>
      </c>
      <c r="D262" s="36">
        <v>3997</v>
      </c>
      <c r="E262" s="36">
        <v>3964.45</v>
      </c>
      <c r="F262" s="36">
        <v>3937.45</v>
      </c>
      <c r="G262" s="36">
        <v>3904.8999999999996</v>
      </c>
      <c r="H262" s="36">
        <v>4024</v>
      </c>
      <c r="I262" s="36">
        <v>4056.55</v>
      </c>
      <c r="J262" s="36">
        <v>4083.55</v>
      </c>
      <c r="K262" s="31">
        <v>4029.55</v>
      </c>
      <c r="L262" s="31">
        <v>3970</v>
      </c>
      <c r="M262" s="31">
        <v>0.80708000000000002</v>
      </c>
      <c r="N262" s="1"/>
      <c r="O262" s="1"/>
    </row>
    <row r="263" spans="1:15" ht="12.75" customHeight="1">
      <c r="A263" s="33">
        <v>253</v>
      </c>
      <c r="B263" s="53" t="s">
        <v>405</v>
      </c>
      <c r="C263" s="31">
        <v>2117.1999999999998</v>
      </c>
      <c r="D263" s="36">
        <v>2075.7333333333331</v>
      </c>
      <c r="E263" s="36">
        <v>2008.8666666666663</v>
      </c>
      <c r="F263" s="36">
        <v>1900.5333333333333</v>
      </c>
      <c r="G263" s="36">
        <v>1833.6666666666665</v>
      </c>
      <c r="H263" s="36">
        <v>2184.0666666666662</v>
      </c>
      <c r="I263" s="36">
        <v>2250.9333333333329</v>
      </c>
      <c r="J263" s="36">
        <v>2359.266666666666</v>
      </c>
      <c r="K263" s="31">
        <v>2142.6</v>
      </c>
      <c r="L263" s="31">
        <v>1967.4</v>
      </c>
      <c r="M263" s="31">
        <v>25.074760000000001</v>
      </c>
      <c r="N263" s="1"/>
      <c r="O263" s="1"/>
    </row>
    <row r="264" spans="1:15" ht="12.75" customHeight="1">
      <c r="A264" s="33">
        <v>254</v>
      </c>
      <c r="B264" s="53" t="s">
        <v>406</v>
      </c>
      <c r="C264" s="31">
        <v>799.75</v>
      </c>
      <c r="D264" s="36">
        <v>802.06666666666661</v>
      </c>
      <c r="E264" s="36">
        <v>790.78333333333319</v>
      </c>
      <c r="F264" s="36">
        <v>781.81666666666661</v>
      </c>
      <c r="G264" s="36">
        <v>770.53333333333319</v>
      </c>
      <c r="H264" s="36">
        <v>811.03333333333319</v>
      </c>
      <c r="I264" s="36">
        <v>822.31666666666649</v>
      </c>
      <c r="J264" s="36">
        <v>831.28333333333319</v>
      </c>
      <c r="K264" s="31">
        <v>813.35</v>
      </c>
      <c r="L264" s="31">
        <v>793.1</v>
      </c>
      <c r="M264" s="31">
        <v>2.0403799999999999</v>
      </c>
      <c r="N264" s="1"/>
      <c r="O264" s="1"/>
    </row>
    <row r="265" spans="1:15" ht="12.75" customHeight="1">
      <c r="A265" s="33">
        <v>255</v>
      </c>
      <c r="B265" s="53" t="s">
        <v>407</v>
      </c>
      <c r="C265" s="31">
        <v>380.3</v>
      </c>
      <c r="D265" s="36">
        <v>380.09999999999997</v>
      </c>
      <c r="E265" s="36">
        <v>376.19999999999993</v>
      </c>
      <c r="F265" s="36">
        <v>372.09999999999997</v>
      </c>
      <c r="G265" s="36">
        <v>368.19999999999993</v>
      </c>
      <c r="H265" s="36">
        <v>384.19999999999993</v>
      </c>
      <c r="I265" s="36">
        <v>388.09999999999991</v>
      </c>
      <c r="J265" s="36">
        <v>392.19999999999993</v>
      </c>
      <c r="K265" s="31">
        <v>384</v>
      </c>
      <c r="L265" s="31">
        <v>376</v>
      </c>
      <c r="M265" s="31">
        <v>5.8039800000000001</v>
      </c>
      <c r="N265" s="1"/>
      <c r="O265" s="1"/>
    </row>
    <row r="266" spans="1:15" ht="12.75" customHeight="1">
      <c r="A266" s="33">
        <v>256</v>
      </c>
      <c r="B266" s="53" t="s">
        <v>408</v>
      </c>
      <c r="C266" s="31">
        <v>82.2</v>
      </c>
      <c r="D266" s="36">
        <v>80.600000000000009</v>
      </c>
      <c r="E266" s="36">
        <v>78.600000000000023</v>
      </c>
      <c r="F266" s="36">
        <v>75.000000000000014</v>
      </c>
      <c r="G266" s="36">
        <v>73.000000000000028</v>
      </c>
      <c r="H266" s="36">
        <v>84.200000000000017</v>
      </c>
      <c r="I266" s="36">
        <v>86.199999999999989</v>
      </c>
      <c r="J266" s="36">
        <v>89.800000000000011</v>
      </c>
      <c r="K266" s="31">
        <v>82.6</v>
      </c>
      <c r="L266" s="31">
        <v>77</v>
      </c>
      <c r="M266" s="31">
        <v>109.22935</v>
      </c>
      <c r="N266" s="1"/>
      <c r="O266" s="1"/>
    </row>
    <row r="267" spans="1:15" ht="12.75" customHeight="1">
      <c r="A267" s="33">
        <v>257</v>
      </c>
      <c r="B267" s="53" t="s">
        <v>278</v>
      </c>
      <c r="C267" s="31">
        <v>621.1</v>
      </c>
      <c r="D267" s="36">
        <v>613.43333333333328</v>
      </c>
      <c r="E267" s="36">
        <v>603.71666666666658</v>
      </c>
      <c r="F267" s="36">
        <v>586.33333333333326</v>
      </c>
      <c r="G267" s="36">
        <v>576.61666666666656</v>
      </c>
      <c r="H267" s="36">
        <v>630.81666666666661</v>
      </c>
      <c r="I267" s="36">
        <v>640.5333333333333</v>
      </c>
      <c r="J267" s="36">
        <v>657.91666666666663</v>
      </c>
      <c r="K267" s="31">
        <v>623.15</v>
      </c>
      <c r="L267" s="31">
        <v>596.04999999999995</v>
      </c>
      <c r="M267" s="31">
        <v>46.776420000000002</v>
      </c>
      <c r="N267" s="1"/>
      <c r="O267" s="1"/>
    </row>
    <row r="268" spans="1:15" ht="12.75" customHeight="1">
      <c r="A268" s="33">
        <v>258</v>
      </c>
      <c r="B268" s="53" t="s">
        <v>1039</v>
      </c>
      <c r="C268" s="31">
        <v>283.2</v>
      </c>
      <c r="D268" s="36">
        <v>282.68333333333334</v>
      </c>
      <c r="E268" s="36">
        <v>277.51666666666665</v>
      </c>
      <c r="F268" s="36">
        <v>271.83333333333331</v>
      </c>
      <c r="G268" s="36">
        <v>266.66666666666663</v>
      </c>
      <c r="H268" s="36">
        <v>288.36666666666667</v>
      </c>
      <c r="I268" s="36">
        <v>293.5333333333333</v>
      </c>
      <c r="J268" s="36">
        <v>299.2166666666667</v>
      </c>
      <c r="K268" s="31">
        <v>287.85000000000002</v>
      </c>
      <c r="L268" s="31">
        <v>277</v>
      </c>
      <c r="M268" s="31">
        <v>59.865049999999997</v>
      </c>
      <c r="N268" s="1"/>
      <c r="O268" s="1"/>
    </row>
    <row r="269" spans="1:15" ht="12.75" customHeight="1">
      <c r="A269" s="33">
        <v>259</v>
      </c>
      <c r="B269" s="53" t="s">
        <v>157</v>
      </c>
      <c r="C269" s="31">
        <v>901.95</v>
      </c>
      <c r="D269" s="36">
        <v>907.06666666666661</v>
      </c>
      <c r="E269" s="36">
        <v>894.98333333333323</v>
      </c>
      <c r="F269" s="36">
        <v>888.01666666666665</v>
      </c>
      <c r="G269" s="36">
        <v>875.93333333333328</v>
      </c>
      <c r="H269" s="36">
        <v>914.03333333333319</v>
      </c>
      <c r="I269" s="36">
        <v>926.11666666666667</v>
      </c>
      <c r="J269" s="36">
        <v>933.08333333333314</v>
      </c>
      <c r="K269" s="31">
        <v>919.15</v>
      </c>
      <c r="L269" s="31">
        <v>900.1</v>
      </c>
      <c r="M269" s="31">
        <v>18.936820000000001</v>
      </c>
      <c r="N269" s="1"/>
      <c r="O269" s="1"/>
    </row>
    <row r="270" spans="1:15" ht="12.75" customHeight="1">
      <c r="A270" s="33">
        <v>260</v>
      </c>
      <c r="B270" s="53" t="s">
        <v>1040</v>
      </c>
      <c r="C270" s="31">
        <v>921.35</v>
      </c>
      <c r="D270" s="36">
        <v>923.16666666666663</v>
      </c>
      <c r="E270" s="36">
        <v>906.43333333333328</v>
      </c>
      <c r="F270" s="36">
        <v>891.51666666666665</v>
      </c>
      <c r="G270" s="36">
        <v>874.7833333333333</v>
      </c>
      <c r="H270" s="36">
        <v>938.08333333333326</v>
      </c>
      <c r="I270" s="36">
        <v>954.81666666666661</v>
      </c>
      <c r="J270" s="36">
        <v>969.73333333333323</v>
      </c>
      <c r="K270" s="31">
        <v>939.9</v>
      </c>
      <c r="L270" s="31">
        <v>908.25</v>
      </c>
      <c r="M270" s="31">
        <v>0.26086999999999999</v>
      </c>
      <c r="N270" s="1"/>
      <c r="O270" s="1"/>
    </row>
    <row r="271" spans="1:15" ht="12.75" customHeight="1">
      <c r="A271" s="33">
        <v>261</v>
      </c>
      <c r="B271" s="53" t="s">
        <v>1041</v>
      </c>
      <c r="C271" s="31">
        <v>131.35</v>
      </c>
      <c r="D271" s="36">
        <v>131.29999999999998</v>
      </c>
      <c r="E271" s="36">
        <v>129.79999999999995</v>
      </c>
      <c r="F271" s="36">
        <v>128.24999999999997</v>
      </c>
      <c r="G271" s="36">
        <v>126.74999999999994</v>
      </c>
      <c r="H271" s="36">
        <v>132.84999999999997</v>
      </c>
      <c r="I271" s="36">
        <v>134.35000000000002</v>
      </c>
      <c r="J271" s="36">
        <v>135.89999999999998</v>
      </c>
      <c r="K271" s="31">
        <v>132.80000000000001</v>
      </c>
      <c r="L271" s="31">
        <v>129.75</v>
      </c>
      <c r="M271" s="31">
        <v>50.173650000000002</v>
      </c>
      <c r="N271" s="1"/>
      <c r="O271" s="1"/>
    </row>
    <row r="272" spans="1:15" ht="12.75" customHeight="1">
      <c r="A272" s="33">
        <v>262</v>
      </c>
      <c r="B272" s="53" t="s">
        <v>833</v>
      </c>
      <c r="C272" s="31">
        <v>565.75</v>
      </c>
      <c r="D272" s="36">
        <v>558.58333333333337</v>
      </c>
      <c r="E272" s="36">
        <v>547.16666666666674</v>
      </c>
      <c r="F272" s="36">
        <v>528.58333333333337</v>
      </c>
      <c r="G272" s="36">
        <v>517.16666666666674</v>
      </c>
      <c r="H272" s="36">
        <v>577.16666666666674</v>
      </c>
      <c r="I272" s="36">
        <v>588.58333333333348</v>
      </c>
      <c r="J272" s="36">
        <v>607.16666666666674</v>
      </c>
      <c r="K272" s="31">
        <v>570</v>
      </c>
      <c r="L272" s="31">
        <v>540</v>
      </c>
      <c r="M272" s="31">
        <v>22.845030000000001</v>
      </c>
      <c r="N272" s="1"/>
      <c r="O272" s="1"/>
    </row>
    <row r="273" spans="1:15" ht="12.75" customHeight="1">
      <c r="A273" s="33">
        <v>263</v>
      </c>
      <c r="B273" s="53" t="s">
        <v>409</v>
      </c>
      <c r="C273" s="31">
        <v>722.4</v>
      </c>
      <c r="D273" s="36">
        <v>718.7833333333333</v>
      </c>
      <c r="E273" s="36">
        <v>709.61666666666656</v>
      </c>
      <c r="F273" s="36">
        <v>696.83333333333326</v>
      </c>
      <c r="G273" s="36">
        <v>687.66666666666652</v>
      </c>
      <c r="H273" s="36">
        <v>731.56666666666661</v>
      </c>
      <c r="I273" s="36">
        <v>740.73333333333335</v>
      </c>
      <c r="J273" s="36">
        <v>753.51666666666665</v>
      </c>
      <c r="K273" s="31">
        <v>727.95</v>
      </c>
      <c r="L273" s="31">
        <v>706</v>
      </c>
      <c r="M273" s="31">
        <v>23.196120000000001</v>
      </c>
      <c r="N273" s="1"/>
      <c r="O273" s="1"/>
    </row>
    <row r="274" spans="1:15" ht="12.75" customHeight="1">
      <c r="A274" s="33">
        <v>264</v>
      </c>
      <c r="B274" s="53" t="s">
        <v>155</v>
      </c>
      <c r="C274" s="31">
        <v>1059.3</v>
      </c>
      <c r="D274" s="36">
        <v>1065.2666666666667</v>
      </c>
      <c r="E274" s="36">
        <v>1050.6333333333332</v>
      </c>
      <c r="F274" s="36">
        <v>1041.9666666666665</v>
      </c>
      <c r="G274" s="36">
        <v>1027.333333333333</v>
      </c>
      <c r="H274" s="36">
        <v>1073.9333333333334</v>
      </c>
      <c r="I274" s="36">
        <v>1088.5666666666671</v>
      </c>
      <c r="J274" s="36">
        <v>1097.2333333333336</v>
      </c>
      <c r="K274" s="31">
        <v>1079.9000000000001</v>
      </c>
      <c r="L274" s="31">
        <v>1056.5999999999999</v>
      </c>
      <c r="M274" s="31">
        <v>12.83259</v>
      </c>
      <c r="N274" s="1"/>
      <c r="O274" s="1"/>
    </row>
    <row r="275" spans="1:15" ht="12.75" customHeight="1">
      <c r="A275" s="33">
        <v>265</v>
      </c>
      <c r="B275" s="53" t="s">
        <v>1042</v>
      </c>
      <c r="C275" s="31">
        <v>360.05</v>
      </c>
      <c r="D275" s="36">
        <v>362.60000000000008</v>
      </c>
      <c r="E275" s="36">
        <v>356.60000000000014</v>
      </c>
      <c r="F275" s="36">
        <v>353.15000000000003</v>
      </c>
      <c r="G275" s="36">
        <v>347.15000000000009</v>
      </c>
      <c r="H275" s="36">
        <v>366.05000000000018</v>
      </c>
      <c r="I275" s="36">
        <v>372.05000000000007</v>
      </c>
      <c r="J275" s="36">
        <v>375.50000000000023</v>
      </c>
      <c r="K275" s="31">
        <v>368.6</v>
      </c>
      <c r="L275" s="31">
        <v>359.15</v>
      </c>
      <c r="M275" s="31">
        <v>159.55078</v>
      </c>
      <c r="N275" s="1"/>
      <c r="O275" s="1"/>
    </row>
    <row r="276" spans="1:15" ht="12.75" customHeight="1">
      <c r="A276" s="33">
        <v>266</v>
      </c>
      <c r="B276" s="53" t="s">
        <v>158</v>
      </c>
      <c r="C276" s="31">
        <v>491.15</v>
      </c>
      <c r="D276" s="36">
        <v>485.7833333333333</v>
      </c>
      <c r="E276" s="36">
        <v>470.56666666666661</v>
      </c>
      <c r="F276" s="36">
        <v>449.98333333333329</v>
      </c>
      <c r="G276" s="36">
        <v>434.76666666666659</v>
      </c>
      <c r="H276" s="36">
        <v>506.36666666666662</v>
      </c>
      <c r="I276" s="36">
        <v>521.58333333333326</v>
      </c>
      <c r="J276" s="36">
        <v>542.16666666666663</v>
      </c>
      <c r="K276" s="31">
        <v>501</v>
      </c>
      <c r="L276" s="31">
        <v>465.2</v>
      </c>
      <c r="M276" s="31">
        <v>78.609769999999997</v>
      </c>
      <c r="N276" s="1"/>
      <c r="O276" s="1"/>
    </row>
    <row r="277" spans="1:15" ht="12.75" customHeight="1">
      <c r="A277" s="33">
        <v>267</v>
      </c>
      <c r="B277" s="53" t="s">
        <v>410</v>
      </c>
      <c r="C277" s="31">
        <v>505.7</v>
      </c>
      <c r="D277" s="36">
        <v>508.7166666666667</v>
      </c>
      <c r="E277" s="36">
        <v>501.98333333333335</v>
      </c>
      <c r="F277" s="36">
        <v>498.26666666666665</v>
      </c>
      <c r="G277" s="36">
        <v>491.5333333333333</v>
      </c>
      <c r="H277" s="36">
        <v>512.43333333333339</v>
      </c>
      <c r="I277" s="36">
        <v>519.16666666666674</v>
      </c>
      <c r="J277" s="36">
        <v>522.88333333333344</v>
      </c>
      <c r="K277" s="31">
        <v>515.45000000000005</v>
      </c>
      <c r="L277" s="31">
        <v>505</v>
      </c>
      <c r="M277" s="31">
        <v>1.6471899999999999</v>
      </c>
      <c r="N277" s="1"/>
      <c r="O277" s="1"/>
    </row>
    <row r="278" spans="1:15" ht="12.75" customHeight="1">
      <c r="A278" s="33">
        <v>268</v>
      </c>
      <c r="B278" s="53" t="s">
        <v>411</v>
      </c>
      <c r="C278" s="31">
        <v>690.55</v>
      </c>
      <c r="D278" s="36">
        <v>695.98333333333323</v>
      </c>
      <c r="E278" s="36">
        <v>682.06666666666649</v>
      </c>
      <c r="F278" s="36">
        <v>673.58333333333326</v>
      </c>
      <c r="G278" s="36">
        <v>659.66666666666652</v>
      </c>
      <c r="H278" s="36">
        <v>704.46666666666647</v>
      </c>
      <c r="I278" s="36">
        <v>718.38333333333321</v>
      </c>
      <c r="J278" s="36">
        <v>726.86666666666645</v>
      </c>
      <c r="K278" s="31">
        <v>709.9</v>
      </c>
      <c r="L278" s="31">
        <v>687.5</v>
      </c>
      <c r="M278" s="31">
        <v>1.7142599999999999</v>
      </c>
      <c r="N278" s="1"/>
      <c r="O278" s="1"/>
    </row>
    <row r="279" spans="1:15" ht="12.75" customHeight="1">
      <c r="A279" s="33">
        <v>269</v>
      </c>
      <c r="B279" s="53" t="s">
        <v>1043</v>
      </c>
      <c r="C279" s="31">
        <v>564.5</v>
      </c>
      <c r="D279" s="36">
        <v>556.61666666666667</v>
      </c>
      <c r="E279" s="36">
        <v>535.38333333333333</v>
      </c>
      <c r="F279" s="36">
        <v>506.26666666666665</v>
      </c>
      <c r="G279" s="36">
        <v>485.0333333333333</v>
      </c>
      <c r="H279" s="36">
        <v>585.73333333333335</v>
      </c>
      <c r="I279" s="36">
        <v>606.9666666666667</v>
      </c>
      <c r="J279" s="36">
        <v>636.08333333333337</v>
      </c>
      <c r="K279" s="31">
        <v>577.85</v>
      </c>
      <c r="L279" s="31">
        <v>527.5</v>
      </c>
      <c r="M279" s="31">
        <v>45.87238</v>
      </c>
      <c r="N279" s="1"/>
      <c r="O279" s="1"/>
    </row>
    <row r="280" spans="1:15" ht="12.75" customHeight="1">
      <c r="A280" s="33">
        <v>270</v>
      </c>
      <c r="B280" s="53" t="s">
        <v>412</v>
      </c>
      <c r="C280" s="31">
        <v>952.15</v>
      </c>
      <c r="D280" s="36">
        <v>957.35</v>
      </c>
      <c r="E280" s="36">
        <v>933.35</v>
      </c>
      <c r="F280" s="36">
        <v>914.55</v>
      </c>
      <c r="G280" s="36">
        <v>890.55</v>
      </c>
      <c r="H280" s="36">
        <v>976.15000000000009</v>
      </c>
      <c r="I280" s="36">
        <v>1000.1500000000001</v>
      </c>
      <c r="J280" s="36">
        <v>1018.9500000000002</v>
      </c>
      <c r="K280" s="31">
        <v>981.35</v>
      </c>
      <c r="L280" s="31">
        <v>938.55</v>
      </c>
      <c r="M280" s="31">
        <v>5.7782900000000001</v>
      </c>
      <c r="N280" s="1"/>
      <c r="O280" s="1"/>
    </row>
    <row r="281" spans="1:15" ht="12.75" customHeight="1">
      <c r="A281" s="33">
        <v>271</v>
      </c>
      <c r="B281" s="53" t="s">
        <v>413</v>
      </c>
      <c r="C281" s="31">
        <v>421.1</v>
      </c>
      <c r="D281" s="36">
        <v>422.0333333333333</v>
      </c>
      <c r="E281" s="36">
        <v>416.06666666666661</v>
      </c>
      <c r="F281" s="36">
        <v>411.0333333333333</v>
      </c>
      <c r="G281" s="36">
        <v>405.06666666666661</v>
      </c>
      <c r="H281" s="36">
        <v>427.06666666666661</v>
      </c>
      <c r="I281" s="36">
        <v>433.0333333333333</v>
      </c>
      <c r="J281" s="36">
        <v>438.06666666666661</v>
      </c>
      <c r="K281" s="31">
        <v>428</v>
      </c>
      <c r="L281" s="31">
        <v>417</v>
      </c>
      <c r="M281" s="31">
        <v>4.9112600000000004</v>
      </c>
      <c r="N281" s="1"/>
      <c r="O281" s="1"/>
    </row>
    <row r="282" spans="1:15" ht="12.75" customHeight="1">
      <c r="A282" s="33">
        <v>272</v>
      </c>
      <c r="B282" s="53" t="s">
        <v>414</v>
      </c>
      <c r="C282" s="31">
        <v>803.3</v>
      </c>
      <c r="D282" s="36">
        <v>802.9</v>
      </c>
      <c r="E282" s="36">
        <v>797.4</v>
      </c>
      <c r="F282" s="36">
        <v>791.5</v>
      </c>
      <c r="G282" s="36">
        <v>786</v>
      </c>
      <c r="H282" s="36">
        <v>808.8</v>
      </c>
      <c r="I282" s="36">
        <v>814.3</v>
      </c>
      <c r="J282" s="36">
        <v>820.19999999999993</v>
      </c>
      <c r="K282" s="31">
        <v>808.4</v>
      </c>
      <c r="L282" s="31">
        <v>797</v>
      </c>
      <c r="M282" s="31">
        <v>7.5236000000000001</v>
      </c>
      <c r="N282" s="1"/>
      <c r="O282" s="1"/>
    </row>
    <row r="283" spans="1:15" ht="12.75" customHeight="1">
      <c r="A283" s="33">
        <v>273</v>
      </c>
      <c r="B283" s="53" t="s">
        <v>415</v>
      </c>
      <c r="C283" s="31">
        <v>4171.1499999999996</v>
      </c>
      <c r="D283" s="36">
        <v>4207.0166666666664</v>
      </c>
      <c r="E283" s="36">
        <v>4114.1333333333332</v>
      </c>
      <c r="F283" s="36">
        <v>4057.1166666666668</v>
      </c>
      <c r="G283" s="36">
        <v>3964.2333333333336</v>
      </c>
      <c r="H283" s="36">
        <v>4264.0333333333328</v>
      </c>
      <c r="I283" s="36">
        <v>4356.9166666666661</v>
      </c>
      <c r="J283" s="36">
        <v>4413.9333333333325</v>
      </c>
      <c r="K283" s="31">
        <v>4299.8999999999996</v>
      </c>
      <c r="L283" s="31">
        <v>4150</v>
      </c>
      <c r="M283" s="31">
        <v>2.1767599999999998</v>
      </c>
      <c r="N283" s="1"/>
      <c r="O283" s="1"/>
    </row>
    <row r="284" spans="1:15" ht="12.75" customHeight="1">
      <c r="A284" s="33">
        <v>274</v>
      </c>
      <c r="B284" s="53" t="s">
        <v>416</v>
      </c>
      <c r="C284" s="31">
        <v>269.75</v>
      </c>
      <c r="D284" s="36">
        <v>271.26666666666671</v>
      </c>
      <c r="E284" s="36">
        <v>266.58333333333343</v>
      </c>
      <c r="F284" s="36">
        <v>263.41666666666674</v>
      </c>
      <c r="G284" s="36">
        <v>258.73333333333346</v>
      </c>
      <c r="H284" s="36">
        <v>274.43333333333339</v>
      </c>
      <c r="I284" s="36">
        <v>279.11666666666667</v>
      </c>
      <c r="J284" s="36">
        <v>282.28333333333336</v>
      </c>
      <c r="K284" s="31">
        <v>275.95</v>
      </c>
      <c r="L284" s="31">
        <v>268.10000000000002</v>
      </c>
      <c r="M284" s="31">
        <v>4.6547099999999997</v>
      </c>
      <c r="N284" s="1"/>
      <c r="O284" s="1"/>
    </row>
    <row r="285" spans="1:15" ht="12.75" customHeight="1">
      <c r="A285" s="33">
        <v>275</v>
      </c>
      <c r="B285" s="53" t="s">
        <v>417</v>
      </c>
      <c r="C285" s="31">
        <v>1551.3</v>
      </c>
      <c r="D285" s="36">
        <v>1569.1000000000001</v>
      </c>
      <c r="E285" s="36">
        <v>1522.2000000000003</v>
      </c>
      <c r="F285" s="36">
        <v>1493.1000000000001</v>
      </c>
      <c r="G285" s="36">
        <v>1446.2000000000003</v>
      </c>
      <c r="H285" s="36">
        <v>1598.2000000000003</v>
      </c>
      <c r="I285" s="36">
        <v>1645.1000000000004</v>
      </c>
      <c r="J285" s="36">
        <v>1674.2000000000003</v>
      </c>
      <c r="K285" s="31">
        <v>1616</v>
      </c>
      <c r="L285" s="31">
        <v>1540</v>
      </c>
      <c r="M285" s="31">
        <v>16.8232</v>
      </c>
      <c r="N285" s="1"/>
      <c r="O285" s="1"/>
    </row>
    <row r="286" spans="1:15" ht="12.75" customHeight="1">
      <c r="A286" s="33">
        <v>276</v>
      </c>
      <c r="B286" s="53" t="s">
        <v>418</v>
      </c>
      <c r="C286" s="31">
        <v>275.85000000000002</v>
      </c>
      <c r="D286" s="36">
        <v>277.55</v>
      </c>
      <c r="E286" s="36">
        <v>273.8</v>
      </c>
      <c r="F286" s="36">
        <v>271.75</v>
      </c>
      <c r="G286" s="36">
        <v>268</v>
      </c>
      <c r="H286" s="36">
        <v>279.60000000000002</v>
      </c>
      <c r="I286" s="36">
        <v>283.35000000000002</v>
      </c>
      <c r="J286" s="36">
        <v>285.40000000000003</v>
      </c>
      <c r="K286" s="31">
        <v>281.3</v>
      </c>
      <c r="L286" s="31">
        <v>275.5</v>
      </c>
      <c r="M286" s="31">
        <v>7.7852100000000002</v>
      </c>
      <c r="N286" s="1"/>
      <c r="O286" s="1"/>
    </row>
    <row r="287" spans="1:15" ht="12.75" customHeight="1">
      <c r="A287" s="33">
        <v>277</v>
      </c>
      <c r="B287" s="53" t="s">
        <v>800</v>
      </c>
      <c r="C287" s="31">
        <v>4478.3500000000004</v>
      </c>
      <c r="D287" s="36">
        <v>4509.7833333333338</v>
      </c>
      <c r="E287" s="36">
        <v>4424.1666666666679</v>
      </c>
      <c r="F287" s="36">
        <v>4369.9833333333345</v>
      </c>
      <c r="G287" s="36">
        <v>4284.3666666666686</v>
      </c>
      <c r="H287" s="36">
        <v>4563.9666666666672</v>
      </c>
      <c r="I287" s="36">
        <v>4649.5833333333339</v>
      </c>
      <c r="J287" s="36">
        <v>4703.7666666666664</v>
      </c>
      <c r="K287" s="31">
        <v>4595.3999999999996</v>
      </c>
      <c r="L287" s="31">
        <v>4455.6000000000004</v>
      </c>
      <c r="M287" s="31">
        <v>0.18729999999999999</v>
      </c>
      <c r="N287" s="1"/>
      <c r="O287" s="1"/>
    </row>
    <row r="288" spans="1:15" ht="12.75" customHeight="1">
      <c r="A288" s="33">
        <v>278</v>
      </c>
      <c r="B288" s="53" t="s">
        <v>419</v>
      </c>
      <c r="C288" s="31">
        <v>1301.55</v>
      </c>
      <c r="D288" s="36">
        <v>1301.6499999999999</v>
      </c>
      <c r="E288" s="36">
        <v>1286.5999999999997</v>
      </c>
      <c r="F288" s="36">
        <v>1271.6499999999999</v>
      </c>
      <c r="G288" s="36">
        <v>1256.5999999999997</v>
      </c>
      <c r="H288" s="36">
        <v>1316.5999999999997</v>
      </c>
      <c r="I288" s="36">
        <v>1331.6499999999999</v>
      </c>
      <c r="J288" s="36">
        <v>1346.5999999999997</v>
      </c>
      <c r="K288" s="31">
        <v>1316.7</v>
      </c>
      <c r="L288" s="31">
        <v>1286.7</v>
      </c>
      <c r="M288" s="31">
        <v>3.1286800000000001</v>
      </c>
      <c r="N288" s="1"/>
      <c r="O288" s="1"/>
    </row>
    <row r="289" spans="1:15" ht="12.75" customHeight="1">
      <c r="A289" s="33">
        <v>279</v>
      </c>
      <c r="B289" s="53" t="s">
        <v>788</v>
      </c>
      <c r="C289" s="31">
        <v>1210.8</v>
      </c>
      <c r="D289" s="36">
        <v>1215.9166666666667</v>
      </c>
      <c r="E289" s="36">
        <v>1195.8833333333334</v>
      </c>
      <c r="F289" s="36">
        <v>1180.9666666666667</v>
      </c>
      <c r="G289" s="36">
        <v>1160.9333333333334</v>
      </c>
      <c r="H289" s="36">
        <v>1230.8333333333335</v>
      </c>
      <c r="I289" s="36">
        <v>1250.8666666666668</v>
      </c>
      <c r="J289" s="36">
        <v>1265.7833333333335</v>
      </c>
      <c r="K289" s="31">
        <v>1235.95</v>
      </c>
      <c r="L289" s="31">
        <v>1201</v>
      </c>
      <c r="M289" s="31">
        <v>1.31674</v>
      </c>
      <c r="N289" s="1"/>
      <c r="O289" s="1"/>
    </row>
    <row r="290" spans="1:15" ht="12.75" customHeight="1">
      <c r="A290" s="33">
        <v>280</v>
      </c>
      <c r="B290" s="53" t="s">
        <v>420</v>
      </c>
      <c r="C290" s="31">
        <v>406.45</v>
      </c>
      <c r="D290" s="36">
        <v>403.68333333333334</v>
      </c>
      <c r="E290" s="36">
        <v>397.9666666666667</v>
      </c>
      <c r="F290" s="36">
        <v>389.48333333333335</v>
      </c>
      <c r="G290" s="36">
        <v>383.76666666666671</v>
      </c>
      <c r="H290" s="36">
        <v>412.16666666666669</v>
      </c>
      <c r="I290" s="36">
        <v>417.88333333333327</v>
      </c>
      <c r="J290" s="36">
        <v>426.36666666666667</v>
      </c>
      <c r="K290" s="31">
        <v>409.4</v>
      </c>
      <c r="L290" s="31">
        <v>395.2</v>
      </c>
      <c r="M290" s="31">
        <v>14.33957</v>
      </c>
      <c r="N290" s="1"/>
      <c r="O290" s="1"/>
    </row>
    <row r="291" spans="1:15" ht="12.75" customHeight="1">
      <c r="A291" s="33">
        <v>281</v>
      </c>
      <c r="B291" s="53" t="s">
        <v>421</v>
      </c>
      <c r="C291" s="31">
        <v>269.8</v>
      </c>
      <c r="D291" s="36">
        <v>271.26666666666665</v>
      </c>
      <c r="E291" s="36">
        <v>267.5333333333333</v>
      </c>
      <c r="F291" s="36">
        <v>265.26666666666665</v>
      </c>
      <c r="G291" s="36">
        <v>261.5333333333333</v>
      </c>
      <c r="H291" s="36">
        <v>273.5333333333333</v>
      </c>
      <c r="I291" s="36">
        <v>277.26666666666665</v>
      </c>
      <c r="J291" s="36">
        <v>279.5333333333333</v>
      </c>
      <c r="K291" s="31">
        <v>275</v>
      </c>
      <c r="L291" s="31">
        <v>269</v>
      </c>
      <c r="M291" s="31">
        <v>4.6480499999999996</v>
      </c>
      <c r="N291" s="1"/>
      <c r="O291" s="1"/>
    </row>
    <row r="292" spans="1:15" ht="12.75" customHeight="1">
      <c r="A292" s="33">
        <v>282</v>
      </c>
      <c r="B292" s="53" t="s">
        <v>422</v>
      </c>
      <c r="C292" s="31">
        <v>197.15</v>
      </c>
      <c r="D292" s="36">
        <v>198.08333333333334</v>
      </c>
      <c r="E292" s="36">
        <v>195.26666666666668</v>
      </c>
      <c r="F292" s="36">
        <v>193.38333333333333</v>
      </c>
      <c r="G292" s="36">
        <v>190.56666666666666</v>
      </c>
      <c r="H292" s="36">
        <v>199.9666666666667</v>
      </c>
      <c r="I292" s="36">
        <v>202.78333333333336</v>
      </c>
      <c r="J292" s="36">
        <v>204.66666666666671</v>
      </c>
      <c r="K292" s="31">
        <v>200.9</v>
      </c>
      <c r="L292" s="31">
        <v>196.2</v>
      </c>
      <c r="M292" s="31">
        <v>10.321199999999999</v>
      </c>
      <c r="N292" s="1"/>
      <c r="O292" s="1"/>
    </row>
    <row r="293" spans="1:15" ht="12.75" customHeight="1">
      <c r="A293" s="33">
        <v>283</v>
      </c>
      <c r="B293" s="53" t="s">
        <v>834</v>
      </c>
      <c r="C293" s="31">
        <v>3345.7</v>
      </c>
      <c r="D293" s="36">
        <v>3348.1333333333332</v>
      </c>
      <c r="E293" s="36">
        <v>3289.9166666666665</v>
      </c>
      <c r="F293" s="36">
        <v>3234.1333333333332</v>
      </c>
      <c r="G293" s="36">
        <v>3175.9166666666665</v>
      </c>
      <c r="H293" s="36">
        <v>3403.9166666666665</v>
      </c>
      <c r="I293" s="36">
        <v>3462.1333333333337</v>
      </c>
      <c r="J293" s="36">
        <v>3517.9166666666665</v>
      </c>
      <c r="K293" s="31">
        <v>3406.35</v>
      </c>
      <c r="L293" s="31">
        <v>3292.35</v>
      </c>
      <c r="M293" s="31">
        <v>1.65066</v>
      </c>
      <c r="N293" s="1"/>
      <c r="O293" s="1"/>
    </row>
    <row r="294" spans="1:15" ht="12.75" customHeight="1">
      <c r="A294" s="33">
        <v>284</v>
      </c>
      <c r="B294" s="53" t="s">
        <v>423</v>
      </c>
      <c r="C294" s="31">
        <v>772.3</v>
      </c>
      <c r="D294" s="36">
        <v>775.7166666666667</v>
      </c>
      <c r="E294" s="36">
        <v>763.48333333333335</v>
      </c>
      <c r="F294" s="36">
        <v>754.66666666666663</v>
      </c>
      <c r="G294" s="36">
        <v>742.43333333333328</v>
      </c>
      <c r="H294" s="36">
        <v>784.53333333333342</v>
      </c>
      <c r="I294" s="36">
        <v>796.76666666666677</v>
      </c>
      <c r="J294" s="36">
        <v>805.58333333333348</v>
      </c>
      <c r="K294" s="31">
        <v>787.95</v>
      </c>
      <c r="L294" s="31">
        <v>766.9</v>
      </c>
      <c r="M294" s="31">
        <v>2.5346700000000002</v>
      </c>
      <c r="N294" s="1"/>
      <c r="O294" s="1"/>
    </row>
    <row r="295" spans="1:15" ht="12.75" customHeight="1">
      <c r="A295" s="33">
        <v>285</v>
      </c>
      <c r="B295" s="53" t="s">
        <v>799</v>
      </c>
      <c r="C295" s="31">
        <v>752.1</v>
      </c>
      <c r="D295" s="36">
        <v>752.30000000000007</v>
      </c>
      <c r="E295" s="36">
        <v>742.70000000000016</v>
      </c>
      <c r="F295" s="36">
        <v>733.30000000000007</v>
      </c>
      <c r="G295" s="36">
        <v>723.70000000000016</v>
      </c>
      <c r="H295" s="36">
        <v>761.70000000000016</v>
      </c>
      <c r="I295" s="36">
        <v>771.30000000000007</v>
      </c>
      <c r="J295" s="36">
        <v>780.70000000000016</v>
      </c>
      <c r="K295" s="31">
        <v>761.9</v>
      </c>
      <c r="L295" s="31">
        <v>742.9</v>
      </c>
      <c r="M295" s="31">
        <v>1.86409</v>
      </c>
      <c r="N295" s="1"/>
      <c r="O295" s="1"/>
    </row>
    <row r="296" spans="1:15" ht="12.75" customHeight="1">
      <c r="A296" s="33">
        <v>286</v>
      </c>
      <c r="B296" s="53" t="s">
        <v>159</v>
      </c>
      <c r="C296" s="31">
        <v>1711</v>
      </c>
      <c r="D296" s="36">
        <v>1711.8333333333333</v>
      </c>
      <c r="E296" s="36">
        <v>1701.6666666666665</v>
      </c>
      <c r="F296" s="36">
        <v>1692.3333333333333</v>
      </c>
      <c r="G296" s="36">
        <v>1682.1666666666665</v>
      </c>
      <c r="H296" s="36">
        <v>1721.1666666666665</v>
      </c>
      <c r="I296" s="36">
        <v>1731.333333333333</v>
      </c>
      <c r="J296" s="36">
        <v>1740.6666666666665</v>
      </c>
      <c r="K296" s="31">
        <v>1722</v>
      </c>
      <c r="L296" s="31">
        <v>1702.5</v>
      </c>
      <c r="M296" s="31">
        <v>34.542870000000001</v>
      </c>
      <c r="N296" s="1"/>
      <c r="O296" s="1"/>
    </row>
    <row r="297" spans="1:15" ht="12.75" customHeight="1">
      <c r="A297" s="33">
        <v>287</v>
      </c>
      <c r="B297" s="53" t="s">
        <v>424</v>
      </c>
      <c r="C297" s="31">
        <v>1820.4</v>
      </c>
      <c r="D297" s="36">
        <v>1833.7666666666667</v>
      </c>
      <c r="E297" s="36">
        <v>1775.6333333333332</v>
      </c>
      <c r="F297" s="36">
        <v>1730.8666666666666</v>
      </c>
      <c r="G297" s="36">
        <v>1672.7333333333331</v>
      </c>
      <c r="H297" s="36">
        <v>1878.5333333333333</v>
      </c>
      <c r="I297" s="36">
        <v>1936.666666666667</v>
      </c>
      <c r="J297" s="36">
        <v>1981.4333333333334</v>
      </c>
      <c r="K297" s="31">
        <v>1891.9</v>
      </c>
      <c r="L297" s="31">
        <v>1789</v>
      </c>
      <c r="M297" s="31">
        <v>5.3163200000000002</v>
      </c>
      <c r="N297" s="1"/>
      <c r="O297" s="1"/>
    </row>
    <row r="298" spans="1:15" ht="12.75" customHeight="1">
      <c r="A298" s="33">
        <v>288</v>
      </c>
      <c r="B298" s="53" t="s">
        <v>858</v>
      </c>
      <c r="C298" s="31">
        <v>158.19999999999999</v>
      </c>
      <c r="D298" s="36">
        <v>157.83333333333334</v>
      </c>
      <c r="E298" s="36">
        <v>156.66666666666669</v>
      </c>
      <c r="F298" s="36">
        <v>155.13333333333335</v>
      </c>
      <c r="G298" s="36">
        <v>153.9666666666667</v>
      </c>
      <c r="H298" s="36">
        <v>159.36666666666667</v>
      </c>
      <c r="I298" s="36">
        <v>160.53333333333336</v>
      </c>
      <c r="J298" s="36">
        <v>162.06666666666666</v>
      </c>
      <c r="K298" s="31">
        <v>159</v>
      </c>
      <c r="L298" s="31">
        <v>156.30000000000001</v>
      </c>
      <c r="M298" s="31">
        <v>23.370950000000001</v>
      </c>
      <c r="N298" s="1"/>
      <c r="O298" s="1"/>
    </row>
    <row r="299" spans="1:15" ht="12.75" customHeight="1">
      <c r="A299" s="33">
        <v>289</v>
      </c>
      <c r="B299" s="53" t="s">
        <v>165</v>
      </c>
      <c r="C299" s="31">
        <v>4602.25</v>
      </c>
      <c r="D299" s="36">
        <v>4603.8</v>
      </c>
      <c r="E299" s="36">
        <v>4572.6000000000004</v>
      </c>
      <c r="F299" s="36">
        <v>4542.95</v>
      </c>
      <c r="G299" s="36">
        <v>4511.75</v>
      </c>
      <c r="H299" s="36">
        <v>4633.4500000000007</v>
      </c>
      <c r="I299" s="36">
        <v>4664.6499999999996</v>
      </c>
      <c r="J299" s="36">
        <v>4694.3000000000011</v>
      </c>
      <c r="K299" s="31">
        <v>4635</v>
      </c>
      <c r="L299" s="31">
        <v>4574.1499999999996</v>
      </c>
      <c r="M299" s="31">
        <v>2.4099400000000002</v>
      </c>
      <c r="N299" s="1"/>
      <c r="O299" s="1"/>
    </row>
    <row r="300" spans="1:15" ht="12.75" customHeight="1">
      <c r="A300" s="33">
        <v>290</v>
      </c>
      <c r="B300" s="53" t="s">
        <v>162</v>
      </c>
      <c r="C300" s="31">
        <v>640.70000000000005</v>
      </c>
      <c r="D300" s="36">
        <v>643.4</v>
      </c>
      <c r="E300" s="36">
        <v>633.79999999999995</v>
      </c>
      <c r="F300" s="36">
        <v>626.9</v>
      </c>
      <c r="G300" s="36">
        <v>617.29999999999995</v>
      </c>
      <c r="H300" s="36">
        <v>650.29999999999995</v>
      </c>
      <c r="I300" s="36">
        <v>659.90000000000009</v>
      </c>
      <c r="J300" s="36">
        <v>666.8</v>
      </c>
      <c r="K300" s="31">
        <v>653</v>
      </c>
      <c r="L300" s="31">
        <v>636.5</v>
      </c>
      <c r="M300" s="31">
        <v>8.3887400000000003</v>
      </c>
      <c r="N300" s="1"/>
      <c r="O300" s="1"/>
    </row>
    <row r="301" spans="1:15" ht="12.75" customHeight="1">
      <c r="A301" s="33">
        <v>291</v>
      </c>
      <c r="B301" s="53" t="s">
        <v>164</v>
      </c>
      <c r="C301" s="31">
        <v>4892.05</v>
      </c>
      <c r="D301" s="36">
        <v>4877.9833333333336</v>
      </c>
      <c r="E301" s="36">
        <v>4840.7666666666673</v>
      </c>
      <c r="F301" s="36">
        <v>4789.4833333333336</v>
      </c>
      <c r="G301" s="36">
        <v>4752.2666666666673</v>
      </c>
      <c r="H301" s="36">
        <v>4929.2666666666673</v>
      </c>
      <c r="I301" s="36">
        <v>4966.4833333333345</v>
      </c>
      <c r="J301" s="36">
        <v>5017.7666666666673</v>
      </c>
      <c r="K301" s="31">
        <v>4915.2</v>
      </c>
      <c r="L301" s="31">
        <v>4826.7</v>
      </c>
      <c r="M301" s="31">
        <v>4.2998500000000002</v>
      </c>
      <c r="N301" s="1"/>
      <c r="O301" s="1"/>
    </row>
    <row r="302" spans="1:15" ht="12.75" customHeight="1">
      <c r="A302" s="33">
        <v>292</v>
      </c>
      <c r="B302" s="53" t="s">
        <v>163</v>
      </c>
      <c r="C302" s="31">
        <v>3652</v>
      </c>
      <c r="D302" s="36">
        <v>3649</v>
      </c>
      <c r="E302" s="36">
        <v>3603</v>
      </c>
      <c r="F302" s="36">
        <v>3554</v>
      </c>
      <c r="G302" s="36">
        <v>3508</v>
      </c>
      <c r="H302" s="36">
        <v>3698</v>
      </c>
      <c r="I302" s="36">
        <v>3744</v>
      </c>
      <c r="J302" s="36">
        <v>3793</v>
      </c>
      <c r="K302" s="31">
        <v>3695</v>
      </c>
      <c r="L302" s="31">
        <v>3600</v>
      </c>
      <c r="M302" s="31">
        <v>25.707080000000001</v>
      </c>
      <c r="N302" s="1"/>
      <c r="O302" s="1"/>
    </row>
    <row r="303" spans="1:15" ht="12.75" customHeight="1">
      <c r="A303" s="33">
        <v>293</v>
      </c>
      <c r="B303" s="53" t="s">
        <v>425</v>
      </c>
      <c r="C303" s="31">
        <v>477.5</v>
      </c>
      <c r="D303" s="36">
        <v>481.5333333333333</v>
      </c>
      <c r="E303" s="36">
        <v>471.11666666666662</v>
      </c>
      <c r="F303" s="36">
        <v>464.73333333333329</v>
      </c>
      <c r="G303" s="36">
        <v>454.31666666666661</v>
      </c>
      <c r="H303" s="36">
        <v>487.91666666666663</v>
      </c>
      <c r="I303" s="36">
        <v>498.33333333333337</v>
      </c>
      <c r="J303" s="36">
        <v>504.71666666666664</v>
      </c>
      <c r="K303" s="31">
        <v>491.95</v>
      </c>
      <c r="L303" s="31">
        <v>475.15</v>
      </c>
      <c r="M303" s="31">
        <v>1.61144</v>
      </c>
      <c r="N303" s="1"/>
      <c r="O303" s="1"/>
    </row>
    <row r="304" spans="1:15" ht="12.75" customHeight="1">
      <c r="A304" s="33">
        <v>294</v>
      </c>
      <c r="B304" s="53" t="s">
        <v>161</v>
      </c>
      <c r="C304" s="31">
        <v>441.15</v>
      </c>
      <c r="D304" s="36">
        <v>440.5</v>
      </c>
      <c r="E304" s="36">
        <v>435.4</v>
      </c>
      <c r="F304" s="36">
        <v>429.65</v>
      </c>
      <c r="G304" s="36">
        <v>424.54999999999995</v>
      </c>
      <c r="H304" s="36">
        <v>446.25</v>
      </c>
      <c r="I304" s="36">
        <v>451.35</v>
      </c>
      <c r="J304" s="36">
        <v>457.1</v>
      </c>
      <c r="K304" s="31">
        <v>445.6</v>
      </c>
      <c r="L304" s="31">
        <v>434.75</v>
      </c>
      <c r="M304" s="31">
        <v>10.363160000000001</v>
      </c>
      <c r="N304" s="1"/>
      <c r="O304" s="1"/>
    </row>
    <row r="305" spans="1:15" ht="12.75" customHeight="1">
      <c r="A305" s="33">
        <v>295</v>
      </c>
      <c r="B305" s="53" t="s">
        <v>426</v>
      </c>
      <c r="C305" s="31">
        <v>249.4</v>
      </c>
      <c r="D305" s="36">
        <v>250.85000000000002</v>
      </c>
      <c r="E305" s="36">
        <v>246.90000000000003</v>
      </c>
      <c r="F305" s="36">
        <v>244.4</v>
      </c>
      <c r="G305" s="36">
        <v>240.45000000000002</v>
      </c>
      <c r="H305" s="36">
        <v>253.35000000000005</v>
      </c>
      <c r="I305" s="36">
        <v>257.30000000000007</v>
      </c>
      <c r="J305" s="36">
        <v>259.80000000000007</v>
      </c>
      <c r="K305" s="31">
        <v>254.8</v>
      </c>
      <c r="L305" s="31">
        <v>248.35</v>
      </c>
      <c r="M305" s="31">
        <v>7.3199899999999998</v>
      </c>
      <c r="N305" s="1"/>
      <c r="O305" s="1"/>
    </row>
    <row r="306" spans="1:15" ht="12.75" customHeight="1">
      <c r="A306" s="33">
        <v>296</v>
      </c>
      <c r="B306" s="53" t="s">
        <v>427</v>
      </c>
      <c r="C306" s="31">
        <v>143.30000000000001</v>
      </c>
      <c r="D306" s="36">
        <v>144.18333333333334</v>
      </c>
      <c r="E306" s="36">
        <v>142.11666666666667</v>
      </c>
      <c r="F306" s="36">
        <v>140.93333333333334</v>
      </c>
      <c r="G306" s="36">
        <v>138.86666666666667</v>
      </c>
      <c r="H306" s="36">
        <v>145.36666666666667</v>
      </c>
      <c r="I306" s="36">
        <v>147.43333333333334</v>
      </c>
      <c r="J306" s="36">
        <v>148.61666666666667</v>
      </c>
      <c r="K306" s="31">
        <v>146.25</v>
      </c>
      <c r="L306" s="31">
        <v>143</v>
      </c>
      <c r="M306" s="31">
        <v>14.4458</v>
      </c>
      <c r="N306" s="1"/>
      <c r="O306" s="1"/>
    </row>
    <row r="307" spans="1:15" ht="12.75" customHeight="1">
      <c r="A307" s="33">
        <v>297</v>
      </c>
      <c r="B307" s="53" t="s">
        <v>279</v>
      </c>
      <c r="C307" s="31">
        <v>1036.05</v>
      </c>
      <c r="D307" s="36">
        <v>1038.0333333333335</v>
      </c>
      <c r="E307" s="36">
        <v>1022.0666666666671</v>
      </c>
      <c r="F307" s="36">
        <v>1008.0833333333335</v>
      </c>
      <c r="G307" s="36">
        <v>992.11666666666702</v>
      </c>
      <c r="H307" s="36">
        <v>1052.0166666666671</v>
      </c>
      <c r="I307" s="36">
        <v>1067.9833333333338</v>
      </c>
      <c r="J307" s="36">
        <v>1081.9666666666672</v>
      </c>
      <c r="K307" s="31">
        <v>1054</v>
      </c>
      <c r="L307" s="31">
        <v>1024.05</v>
      </c>
      <c r="M307" s="31">
        <v>31.68271</v>
      </c>
      <c r="N307" s="1"/>
      <c r="O307" s="1"/>
    </row>
    <row r="308" spans="1:15" ht="12.75" customHeight="1">
      <c r="A308" s="33">
        <v>298</v>
      </c>
      <c r="B308" s="53" t="s">
        <v>280</v>
      </c>
      <c r="C308" s="31">
        <v>8704.25</v>
      </c>
      <c r="D308" s="36">
        <v>8851.2166666666672</v>
      </c>
      <c r="E308" s="36">
        <v>8503.0333333333347</v>
      </c>
      <c r="F308" s="36">
        <v>8301.8166666666675</v>
      </c>
      <c r="G308" s="36">
        <v>7953.633333333335</v>
      </c>
      <c r="H308" s="36">
        <v>9052.4333333333343</v>
      </c>
      <c r="I308" s="36">
        <v>9400.6166666666686</v>
      </c>
      <c r="J308" s="36">
        <v>9601.8333333333339</v>
      </c>
      <c r="K308" s="31">
        <v>9199.4</v>
      </c>
      <c r="L308" s="31">
        <v>8650</v>
      </c>
      <c r="M308" s="31">
        <v>0.84909999999999997</v>
      </c>
      <c r="N308" s="1"/>
      <c r="O308" s="1"/>
    </row>
    <row r="309" spans="1:15" ht="12.75" customHeight="1">
      <c r="A309" s="33">
        <v>299</v>
      </c>
      <c r="B309" s="53" t="s">
        <v>1044</v>
      </c>
      <c r="C309" s="31">
        <v>695.7</v>
      </c>
      <c r="D309" s="36">
        <v>698.68333333333339</v>
      </c>
      <c r="E309" s="36">
        <v>691.01666666666677</v>
      </c>
      <c r="F309" s="36">
        <v>686.33333333333337</v>
      </c>
      <c r="G309" s="36">
        <v>678.66666666666674</v>
      </c>
      <c r="H309" s="36">
        <v>703.36666666666679</v>
      </c>
      <c r="I309" s="36">
        <v>711.0333333333333</v>
      </c>
      <c r="J309" s="36">
        <v>715.71666666666681</v>
      </c>
      <c r="K309" s="31">
        <v>706.35</v>
      </c>
      <c r="L309" s="31">
        <v>694</v>
      </c>
      <c r="M309" s="31">
        <v>1.6706000000000001</v>
      </c>
      <c r="N309" s="1"/>
      <c r="O309" s="1"/>
    </row>
    <row r="310" spans="1:15" ht="12.75" customHeight="1">
      <c r="A310" s="33">
        <v>300</v>
      </c>
      <c r="B310" s="53" t="s">
        <v>166</v>
      </c>
      <c r="C310" s="31">
        <v>1616.1</v>
      </c>
      <c r="D310" s="36">
        <v>1624.8999999999999</v>
      </c>
      <c r="E310" s="36">
        <v>1601.1999999999998</v>
      </c>
      <c r="F310" s="36">
        <v>1586.3</v>
      </c>
      <c r="G310" s="36">
        <v>1562.6</v>
      </c>
      <c r="H310" s="36">
        <v>1639.7999999999997</v>
      </c>
      <c r="I310" s="36">
        <v>1663.5</v>
      </c>
      <c r="J310" s="36">
        <v>1678.3999999999996</v>
      </c>
      <c r="K310" s="31">
        <v>1648.6</v>
      </c>
      <c r="L310" s="31">
        <v>1610</v>
      </c>
      <c r="M310" s="31">
        <v>18.582049999999999</v>
      </c>
      <c r="N310" s="1"/>
      <c r="O310" s="1"/>
    </row>
    <row r="311" spans="1:15" ht="12.75" customHeight="1">
      <c r="A311" s="33">
        <v>301</v>
      </c>
      <c r="B311" s="53" t="s">
        <v>428</v>
      </c>
      <c r="C311" s="31">
        <v>73.400000000000006</v>
      </c>
      <c r="D311" s="36">
        <v>74.083333333333329</v>
      </c>
      <c r="E311" s="36">
        <v>72.566666666666663</v>
      </c>
      <c r="F311" s="36">
        <v>71.733333333333334</v>
      </c>
      <c r="G311" s="36">
        <v>70.216666666666669</v>
      </c>
      <c r="H311" s="36">
        <v>74.916666666666657</v>
      </c>
      <c r="I311" s="36">
        <v>76.433333333333337</v>
      </c>
      <c r="J311" s="36">
        <v>77.266666666666652</v>
      </c>
      <c r="K311" s="31">
        <v>75.599999999999994</v>
      </c>
      <c r="L311" s="31">
        <v>73.25</v>
      </c>
      <c r="M311" s="31">
        <v>17.858029999999999</v>
      </c>
      <c r="N311" s="1"/>
      <c r="O311" s="1"/>
    </row>
    <row r="312" spans="1:15" ht="12.75" customHeight="1">
      <c r="A312" s="33">
        <v>302</v>
      </c>
      <c r="B312" s="53" t="s">
        <v>179</v>
      </c>
      <c r="C312" s="31">
        <v>130953.75</v>
      </c>
      <c r="D312" s="36">
        <v>131301.58333333334</v>
      </c>
      <c r="E312" s="36">
        <v>129803.16666666669</v>
      </c>
      <c r="F312" s="36">
        <v>128652.58333333334</v>
      </c>
      <c r="G312" s="36">
        <v>127154.16666666669</v>
      </c>
      <c r="H312" s="36">
        <v>132452.16666666669</v>
      </c>
      <c r="I312" s="36">
        <v>133950.58333333337</v>
      </c>
      <c r="J312" s="36">
        <v>135101.16666666669</v>
      </c>
      <c r="K312" s="31">
        <v>132800</v>
      </c>
      <c r="L312" s="31">
        <v>130151</v>
      </c>
      <c r="M312" s="31">
        <v>0.16733000000000001</v>
      </c>
      <c r="N312" s="1"/>
      <c r="O312" s="1"/>
    </row>
    <row r="313" spans="1:15" ht="12.75" customHeight="1">
      <c r="A313" s="33">
        <v>303</v>
      </c>
      <c r="B313" s="53" t="s">
        <v>429</v>
      </c>
      <c r="C313" s="31">
        <v>2121.1</v>
      </c>
      <c r="D313" s="36">
        <v>2137.0666666666671</v>
      </c>
      <c r="E313" s="36">
        <v>2094.1333333333341</v>
      </c>
      <c r="F313" s="36">
        <v>2067.166666666667</v>
      </c>
      <c r="G313" s="36">
        <v>2024.233333333334</v>
      </c>
      <c r="H313" s="36">
        <v>2164.0333333333342</v>
      </c>
      <c r="I313" s="36">
        <v>2206.9666666666676</v>
      </c>
      <c r="J313" s="36">
        <v>2233.9333333333343</v>
      </c>
      <c r="K313" s="31">
        <v>2180</v>
      </c>
      <c r="L313" s="31">
        <v>2110.1</v>
      </c>
      <c r="M313" s="31">
        <v>2.4932699999999999</v>
      </c>
      <c r="N313" s="1"/>
      <c r="O313" s="1"/>
    </row>
    <row r="314" spans="1:15" ht="12.75" customHeight="1">
      <c r="A314" s="33">
        <v>304</v>
      </c>
      <c r="B314" s="53" t="s">
        <v>430</v>
      </c>
      <c r="C314" s="31">
        <v>1349.45</v>
      </c>
      <c r="D314" s="36">
        <v>1353.1833333333332</v>
      </c>
      <c r="E314" s="36">
        <v>1332.3666666666663</v>
      </c>
      <c r="F314" s="36">
        <v>1315.2833333333331</v>
      </c>
      <c r="G314" s="36">
        <v>1294.4666666666662</v>
      </c>
      <c r="H314" s="36">
        <v>1370.2666666666664</v>
      </c>
      <c r="I314" s="36">
        <v>1391.0833333333335</v>
      </c>
      <c r="J314" s="36">
        <v>1408.1666666666665</v>
      </c>
      <c r="K314" s="31">
        <v>1374</v>
      </c>
      <c r="L314" s="31">
        <v>1336.1</v>
      </c>
      <c r="M314" s="31">
        <v>8.2418399999999998</v>
      </c>
      <c r="N314" s="1"/>
      <c r="O314" s="1"/>
    </row>
    <row r="315" spans="1:15" ht="12.75" customHeight="1">
      <c r="A315" s="33">
        <v>305</v>
      </c>
      <c r="B315" s="53" t="s">
        <v>176</v>
      </c>
      <c r="C315" s="31">
        <v>1304.95</v>
      </c>
      <c r="D315" s="36">
        <v>1303.1833333333332</v>
      </c>
      <c r="E315" s="36">
        <v>1290.3666666666663</v>
      </c>
      <c r="F315" s="36">
        <v>1275.7833333333331</v>
      </c>
      <c r="G315" s="36">
        <v>1262.9666666666662</v>
      </c>
      <c r="H315" s="36">
        <v>1317.7666666666664</v>
      </c>
      <c r="I315" s="36">
        <v>1330.5833333333335</v>
      </c>
      <c r="J315" s="36">
        <v>1345.1666666666665</v>
      </c>
      <c r="K315" s="31">
        <v>1316</v>
      </c>
      <c r="L315" s="31">
        <v>1288.5999999999999</v>
      </c>
      <c r="M315" s="31">
        <v>2.6423000000000001</v>
      </c>
      <c r="N315" s="1"/>
      <c r="O315" s="1"/>
    </row>
    <row r="316" spans="1:15" ht="12.75" customHeight="1">
      <c r="A316" s="33">
        <v>306</v>
      </c>
      <c r="B316" s="53" t="s">
        <v>1045</v>
      </c>
      <c r="C316" s="31">
        <v>753.1</v>
      </c>
      <c r="D316" s="36">
        <v>757.38333333333321</v>
      </c>
      <c r="E316" s="36">
        <v>746.26666666666642</v>
      </c>
      <c r="F316" s="36">
        <v>739.43333333333317</v>
      </c>
      <c r="G316" s="36">
        <v>728.31666666666638</v>
      </c>
      <c r="H316" s="36">
        <v>764.21666666666647</v>
      </c>
      <c r="I316" s="36">
        <v>775.33333333333326</v>
      </c>
      <c r="J316" s="36">
        <v>782.16666666666652</v>
      </c>
      <c r="K316" s="31">
        <v>768.5</v>
      </c>
      <c r="L316" s="31">
        <v>750.55</v>
      </c>
      <c r="M316" s="31">
        <v>2.4741399999999998</v>
      </c>
      <c r="N316" s="1"/>
      <c r="O316" s="1"/>
    </row>
    <row r="317" spans="1:15" ht="12.75" customHeight="1">
      <c r="A317" s="33">
        <v>307</v>
      </c>
      <c r="B317" s="53" t="s">
        <v>168</v>
      </c>
      <c r="C317" s="31">
        <v>269.25</v>
      </c>
      <c r="D317" s="36">
        <v>269.36666666666667</v>
      </c>
      <c r="E317" s="36">
        <v>266.98333333333335</v>
      </c>
      <c r="F317" s="36">
        <v>264.7166666666667</v>
      </c>
      <c r="G317" s="36">
        <v>262.33333333333337</v>
      </c>
      <c r="H317" s="36">
        <v>271.63333333333333</v>
      </c>
      <c r="I317" s="36">
        <v>274.01666666666665</v>
      </c>
      <c r="J317" s="36">
        <v>276.2833333333333</v>
      </c>
      <c r="K317" s="31">
        <v>271.75</v>
      </c>
      <c r="L317" s="31">
        <v>267.10000000000002</v>
      </c>
      <c r="M317" s="31">
        <v>23.328720000000001</v>
      </c>
      <c r="N317" s="1"/>
      <c r="O317" s="1"/>
    </row>
    <row r="318" spans="1:15" ht="12.75" customHeight="1">
      <c r="A318" s="33">
        <v>308</v>
      </c>
      <c r="B318" s="53" t="s">
        <v>167</v>
      </c>
      <c r="C318" s="31">
        <v>2549.1</v>
      </c>
      <c r="D318" s="36">
        <v>2559.9500000000003</v>
      </c>
      <c r="E318" s="36">
        <v>2530.1500000000005</v>
      </c>
      <c r="F318" s="36">
        <v>2511.2000000000003</v>
      </c>
      <c r="G318" s="36">
        <v>2481.4000000000005</v>
      </c>
      <c r="H318" s="36">
        <v>2578.9000000000005</v>
      </c>
      <c r="I318" s="36">
        <v>2608.7000000000007</v>
      </c>
      <c r="J318" s="36">
        <v>2627.6500000000005</v>
      </c>
      <c r="K318" s="31">
        <v>2589.75</v>
      </c>
      <c r="L318" s="31">
        <v>2541</v>
      </c>
      <c r="M318" s="31">
        <v>33.285589999999999</v>
      </c>
      <c r="N318" s="1"/>
      <c r="O318" s="1"/>
    </row>
    <row r="319" spans="1:15" ht="12.75" customHeight="1">
      <c r="A319" s="33">
        <v>309</v>
      </c>
      <c r="B319" s="53" t="s">
        <v>431</v>
      </c>
      <c r="C319" s="31">
        <v>404.4</v>
      </c>
      <c r="D319" s="36">
        <v>404.88333333333338</v>
      </c>
      <c r="E319" s="36">
        <v>401.96666666666675</v>
      </c>
      <c r="F319" s="36">
        <v>399.53333333333336</v>
      </c>
      <c r="G319" s="36">
        <v>396.61666666666673</v>
      </c>
      <c r="H319" s="36">
        <v>407.31666666666678</v>
      </c>
      <c r="I319" s="36">
        <v>410.23333333333341</v>
      </c>
      <c r="J319" s="36">
        <v>412.6666666666668</v>
      </c>
      <c r="K319" s="31">
        <v>407.8</v>
      </c>
      <c r="L319" s="31">
        <v>402.45</v>
      </c>
      <c r="M319" s="31">
        <v>0.8296</v>
      </c>
      <c r="N319" s="1"/>
      <c r="O319" s="1"/>
    </row>
    <row r="320" spans="1:15" ht="12.75" customHeight="1">
      <c r="A320" s="33">
        <v>310</v>
      </c>
      <c r="B320" s="53" t="s">
        <v>432</v>
      </c>
      <c r="C320" s="31">
        <v>588</v>
      </c>
      <c r="D320" s="36">
        <v>584.15</v>
      </c>
      <c r="E320" s="36">
        <v>574.94999999999993</v>
      </c>
      <c r="F320" s="36">
        <v>561.9</v>
      </c>
      <c r="G320" s="36">
        <v>552.69999999999993</v>
      </c>
      <c r="H320" s="36">
        <v>597.19999999999993</v>
      </c>
      <c r="I320" s="36">
        <v>606.4</v>
      </c>
      <c r="J320" s="36">
        <v>619.44999999999993</v>
      </c>
      <c r="K320" s="31">
        <v>593.35</v>
      </c>
      <c r="L320" s="31">
        <v>571.1</v>
      </c>
      <c r="M320" s="31">
        <v>4.3601700000000001</v>
      </c>
      <c r="N320" s="1"/>
      <c r="O320" s="1"/>
    </row>
    <row r="321" spans="1:15" ht="12.75" customHeight="1">
      <c r="A321" s="33">
        <v>311</v>
      </c>
      <c r="B321" s="53" t="s">
        <v>169</v>
      </c>
      <c r="C321" s="31">
        <v>175.8</v>
      </c>
      <c r="D321" s="36">
        <v>176.65</v>
      </c>
      <c r="E321" s="36">
        <v>173</v>
      </c>
      <c r="F321" s="36">
        <v>170.2</v>
      </c>
      <c r="G321" s="36">
        <v>166.54999999999998</v>
      </c>
      <c r="H321" s="36">
        <v>179.45000000000002</v>
      </c>
      <c r="I321" s="36">
        <v>183.10000000000005</v>
      </c>
      <c r="J321" s="36">
        <v>185.90000000000003</v>
      </c>
      <c r="K321" s="31">
        <v>180.3</v>
      </c>
      <c r="L321" s="31">
        <v>173.85</v>
      </c>
      <c r="M321" s="31">
        <v>117.57128</v>
      </c>
      <c r="N321" s="1"/>
      <c r="O321" s="1"/>
    </row>
    <row r="322" spans="1:15" ht="12.75" customHeight="1">
      <c r="A322" s="33">
        <v>312</v>
      </c>
      <c r="B322" s="53" t="s">
        <v>433</v>
      </c>
      <c r="C322" s="31">
        <v>218.25</v>
      </c>
      <c r="D322" s="36">
        <v>218.98333333333335</v>
      </c>
      <c r="E322" s="36">
        <v>215.4666666666667</v>
      </c>
      <c r="F322" s="36">
        <v>212.68333333333334</v>
      </c>
      <c r="G322" s="36">
        <v>209.16666666666669</v>
      </c>
      <c r="H322" s="36">
        <v>221.76666666666671</v>
      </c>
      <c r="I322" s="36">
        <v>225.28333333333336</v>
      </c>
      <c r="J322" s="36">
        <v>228.06666666666672</v>
      </c>
      <c r="K322" s="31">
        <v>222.5</v>
      </c>
      <c r="L322" s="31">
        <v>216.2</v>
      </c>
      <c r="M322" s="31">
        <v>42.992739999999998</v>
      </c>
      <c r="N322" s="1"/>
      <c r="O322" s="1"/>
    </row>
    <row r="323" spans="1:15" ht="12.75" customHeight="1">
      <c r="A323" s="33">
        <v>313</v>
      </c>
      <c r="B323" s="53" t="s">
        <v>805</v>
      </c>
      <c r="C323" s="31">
        <v>2114.35</v>
      </c>
      <c r="D323" s="36">
        <v>2100.4</v>
      </c>
      <c r="E323" s="36">
        <v>2077.8000000000002</v>
      </c>
      <c r="F323" s="36">
        <v>2041.25</v>
      </c>
      <c r="G323" s="36">
        <v>2018.65</v>
      </c>
      <c r="H323" s="36">
        <v>2136.9500000000003</v>
      </c>
      <c r="I323" s="36">
        <v>2159.5499999999997</v>
      </c>
      <c r="J323" s="36">
        <v>2196.1000000000004</v>
      </c>
      <c r="K323" s="31">
        <v>2123</v>
      </c>
      <c r="L323" s="31">
        <v>2063.85</v>
      </c>
      <c r="M323" s="31">
        <v>9.5969300000000004</v>
      </c>
      <c r="N323" s="1"/>
      <c r="O323" s="1"/>
    </row>
    <row r="324" spans="1:15" ht="12.75" customHeight="1">
      <c r="A324" s="33">
        <v>314</v>
      </c>
      <c r="B324" s="53" t="s">
        <v>170</v>
      </c>
      <c r="C324" s="31">
        <v>602.54999999999995</v>
      </c>
      <c r="D324" s="36">
        <v>605.34999999999991</v>
      </c>
      <c r="E324" s="36">
        <v>597.79999999999984</v>
      </c>
      <c r="F324" s="36">
        <v>593.04999999999995</v>
      </c>
      <c r="G324" s="36">
        <v>585.49999999999989</v>
      </c>
      <c r="H324" s="36">
        <v>610.0999999999998</v>
      </c>
      <c r="I324" s="36">
        <v>617.65</v>
      </c>
      <c r="J324" s="36">
        <v>622.39999999999975</v>
      </c>
      <c r="K324" s="31">
        <v>612.9</v>
      </c>
      <c r="L324" s="31">
        <v>600.6</v>
      </c>
      <c r="M324" s="31">
        <v>17.481909999999999</v>
      </c>
      <c r="N324" s="1"/>
      <c r="O324" s="1"/>
    </row>
    <row r="325" spans="1:15" ht="12.75" customHeight="1">
      <c r="A325" s="33">
        <v>315</v>
      </c>
      <c r="B325" s="53" t="s">
        <v>171</v>
      </c>
      <c r="C325" s="31">
        <v>12906.1</v>
      </c>
      <c r="D325" s="36">
        <v>12913.866666666667</v>
      </c>
      <c r="E325" s="36">
        <v>12769.233333333334</v>
      </c>
      <c r="F325" s="36">
        <v>12632.366666666667</v>
      </c>
      <c r="G325" s="36">
        <v>12487.733333333334</v>
      </c>
      <c r="H325" s="36">
        <v>13050.733333333334</v>
      </c>
      <c r="I325" s="36">
        <v>13195.366666666669</v>
      </c>
      <c r="J325" s="36">
        <v>13332.233333333334</v>
      </c>
      <c r="K325" s="31">
        <v>13058.5</v>
      </c>
      <c r="L325" s="31">
        <v>12777</v>
      </c>
      <c r="M325" s="31">
        <v>4.6495300000000004</v>
      </c>
      <c r="N325" s="1"/>
      <c r="O325" s="1"/>
    </row>
    <row r="326" spans="1:15" ht="12.75" customHeight="1">
      <c r="A326" s="33">
        <v>316</v>
      </c>
      <c r="B326" s="53" t="s">
        <v>434</v>
      </c>
      <c r="C326" s="31">
        <v>2500.4</v>
      </c>
      <c r="D326" s="36">
        <v>2499.8000000000002</v>
      </c>
      <c r="E326" s="36">
        <v>2470.1500000000005</v>
      </c>
      <c r="F326" s="36">
        <v>2439.9000000000005</v>
      </c>
      <c r="G326" s="36">
        <v>2410.2500000000009</v>
      </c>
      <c r="H326" s="36">
        <v>2530.0500000000002</v>
      </c>
      <c r="I326" s="36">
        <v>2559.6999999999998</v>
      </c>
      <c r="J326" s="36">
        <v>2589.9499999999998</v>
      </c>
      <c r="K326" s="31">
        <v>2529.4499999999998</v>
      </c>
      <c r="L326" s="31">
        <v>2469.5500000000002</v>
      </c>
      <c r="M326" s="31">
        <v>0.28172000000000003</v>
      </c>
      <c r="N326" s="1"/>
      <c r="O326" s="1"/>
    </row>
    <row r="327" spans="1:15" ht="12.75" customHeight="1">
      <c r="A327" s="33">
        <v>317</v>
      </c>
      <c r="B327" s="53" t="s">
        <v>175</v>
      </c>
      <c r="C327" s="31">
        <v>957.75</v>
      </c>
      <c r="D327" s="36">
        <v>960.48333333333323</v>
      </c>
      <c r="E327" s="36">
        <v>948.51666666666642</v>
      </c>
      <c r="F327" s="36">
        <v>939.28333333333319</v>
      </c>
      <c r="G327" s="36">
        <v>927.31666666666638</v>
      </c>
      <c r="H327" s="36">
        <v>969.71666666666647</v>
      </c>
      <c r="I327" s="36">
        <v>981.68333333333339</v>
      </c>
      <c r="J327" s="36">
        <v>990.91666666666652</v>
      </c>
      <c r="K327" s="31">
        <v>972.45</v>
      </c>
      <c r="L327" s="31">
        <v>951.25</v>
      </c>
      <c r="M327" s="31">
        <v>4.5623100000000001</v>
      </c>
      <c r="N327" s="1"/>
      <c r="O327" s="1"/>
    </row>
    <row r="328" spans="1:15" ht="12.75" customHeight="1">
      <c r="A328" s="33">
        <v>318</v>
      </c>
      <c r="B328" s="53" t="s">
        <v>281</v>
      </c>
      <c r="C328" s="31">
        <v>804.2</v>
      </c>
      <c r="D328" s="36">
        <v>798.5333333333333</v>
      </c>
      <c r="E328" s="36">
        <v>787.06666666666661</v>
      </c>
      <c r="F328" s="36">
        <v>769.93333333333328</v>
      </c>
      <c r="G328" s="36">
        <v>758.46666666666658</v>
      </c>
      <c r="H328" s="36">
        <v>815.66666666666663</v>
      </c>
      <c r="I328" s="36">
        <v>827.13333333333333</v>
      </c>
      <c r="J328" s="36">
        <v>844.26666666666665</v>
      </c>
      <c r="K328" s="31">
        <v>810</v>
      </c>
      <c r="L328" s="31">
        <v>781.4</v>
      </c>
      <c r="M328" s="31">
        <v>16.139019999999999</v>
      </c>
      <c r="N328" s="1"/>
      <c r="O328" s="1"/>
    </row>
    <row r="329" spans="1:15" ht="12.75" customHeight="1">
      <c r="A329" s="33">
        <v>319</v>
      </c>
      <c r="B329" s="53" t="s">
        <v>435</v>
      </c>
      <c r="C329" s="31">
        <v>3134.65</v>
      </c>
      <c r="D329" s="36">
        <v>3206.2000000000003</v>
      </c>
      <c r="E329" s="36">
        <v>3029.5000000000005</v>
      </c>
      <c r="F329" s="36">
        <v>2924.3500000000004</v>
      </c>
      <c r="G329" s="36">
        <v>2747.6500000000005</v>
      </c>
      <c r="H329" s="36">
        <v>3311.3500000000004</v>
      </c>
      <c r="I329" s="36">
        <v>3488.05</v>
      </c>
      <c r="J329" s="36">
        <v>3593.2000000000003</v>
      </c>
      <c r="K329" s="31">
        <v>3382.9</v>
      </c>
      <c r="L329" s="31">
        <v>3101.05</v>
      </c>
      <c r="M329" s="31">
        <v>46.98762</v>
      </c>
      <c r="N329" s="1"/>
      <c r="O329" s="1"/>
    </row>
    <row r="330" spans="1:15" ht="12.75" customHeight="1">
      <c r="A330" s="33">
        <v>320</v>
      </c>
      <c r="B330" s="53" t="s">
        <v>436</v>
      </c>
      <c r="C330" s="31">
        <v>714.3</v>
      </c>
      <c r="D330" s="36">
        <v>709.09999999999991</v>
      </c>
      <c r="E330" s="36">
        <v>697.29999999999984</v>
      </c>
      <c r="F330" s="36">
        <v>680.3</v>
      </c>
      <c r="G330" s="36">
        <v>668.49999999999989</v>
      </c>
      <c r="H330" s="36">
        <v>726.0999999999998</v>
      </c>
      <c r="I330" s="36">
        <v>737.9</v>
      </c>
      <c r="J330" s="36">
        <v>754.89999999999975</v>
      </c>
      <c r="K330" s="31">
        <v>720.9</v>
      </c>
      <c r="L330" s="31">
        <v>692.1</v>
      </c>
      <c r="M330" s="31">
        <v>0.98555000000000004</v>
      </c>
      <c r="N330" s="1"/>
      <c r="O330" s="1"/>
    </row>
    <row r="331" spans="1:15" ht="12.75" customHeight="1">
      <c r="A331" s="33">
        <v>321</v>
      </c>
      <c r="B331" s="53" t="s">
        <v>437</v>
      </c>
      <c r="C331" s="31">
        <v>1153.7</v>
      </c>
      <c r="D331" s="36">
        <v>1146.1500000000001</v>
      </c>
      <c r="E331" s="36">
        <v>1122.4000000000001</v>
      </c>
      <c r="F331" s="36">
        <v>1091.0999999999999</v>
      </c>
      <c r="G331" s="36">
        <v>1067.3499999999999</v>
      </c>
      <c r="H331" s="36">
        <v>1177.4500000000003</v>
      </c>
      <c r="I331" s="36">
        <v>1201.2000000000003</v>
      </c>
      <c r="J331" s="36">
        <v>1232.5000000000005</v>
      </c>
      <c r="K331" s="31">
        <v>1169.9000000000001</v>
      </c>
      <c r="L331" s="31">
        <v>1114.8499999999999</v>
      </c>
      <c r="M331" s="31">
        <v>1.10202</v>
      </c>
      <c r="N331" s="1"/>
      <c r="O331" s="1"/>
    </row>
    <row r="332" spans="1:15" ht="12.75" customHeight="1">
      <c r="A332" s="33">
        <v>322</v>
      </c>
      <c r="B332" s="53" t="s">
        <v>174</v>
      </c>
      <c r="C332" s="31">
        <v>1977.35</v>
      </c>
      <c r="D332" s="36">
        <v>1979.0833333333333</v>
      </c>
      <c r="E332" s="36">
        <v>1938.2666666666664</v>
      </c>
      <c r="F332" s="36">
        <v>1899.1833333333332</v>
      </c>
      <c r="G332" s="36">
        <v>1858.3666666666663</v>
      </c>
      <c r="H332" s="36">
        <v>2018.1666666666665</v>
      </c>
      <c r="I332" s="36">
        <v>2058.9833333333336</v>
      </c>
      <c r="J332" s="36">
        <v>2098.0666666666666</v>
      </c>
      <c r="K332" s="31">
        <v>2019.9</v>
      </c>
      <c r="L332" s="31">
        <v>1940</v>
      </c>
      <c r="M332" s="31">
        <v>3.82342</v>
      </c>
      <c r="N332" s="1"/>
      <c r="O332" s="1"/>
    </row>
    <row r="333" spans="1:15" ht="12.75" customHeight="1">
      <c r="A333" s="33">
        <v>323</v>
      </c>
      <c r="B333" s="53" t="s">
        <v>804</v>
      </c>
      <c r="C333" s="31">
        <v>428.2</v>
      </c>
      <c r="D333" s="36">
        <v>426.21666666666664</v>
      </c>
      <c r="E333" s="36">
        <v>421.5333333333333</v>
      </c>
      <c r="F333" s="36">
        <v>414.86666666666667</v>
      </c>
      <c r="G333" s="36">
        <v>410.18333333333334</v>
      </c>
      <c r="H333" s="36">
        <v>432.88333333333327</v>
      </c>
      <c r="I333" s="36">
        <v>437.56666666666655</v>
      </c>
      <c r="J333" s="36">
        <v>444.23333333333323</v>
      </c>
      <c r="K333" s="31">
        <v>430.9</v>
      </c>
      <c r="L333" s="31">
        <v>419.55</v>
      </c>
      <c r="M333" s="31">
        <v>9.3065499999999997</v>
      </c>
      <c r="N333" s="1"/>
      <c r="O333" s="1"/>
    </row>
    <row r="334" spans="1:15" ht="12.75" customHeight="1">
      <c r="A334" s="33">
        <v>324</v>
      </c>
      <c r="B334" s="53" t="s">
        <v>282</v>
      </c>
      <c r="C334" s="31">
        <v>67.849999999999994</v>
      </c>
      <c r="D334" s="36">
        <v>68.05</v>
      </c>
      <c r="E334" s="36">
        <v>67.449999999999989</v>
      </c>
      <c r="F334" s="36">
        <v>67.05</v>
      </c>
      <c r="G334" s="36">
        <v>66.449999999999989</v>
      </c>
      <c r="H334" s="36">
        <v>68.449999999999989</v>
      </c>
      <c r="I334" s="36">
        <v>69.049999999999983</v>
      </c>
      <c r="J334" s="36">
        <v>69.449999999999989</v>
      </c>
      <c r="K334" s="31">
        <v>68.650000000000006</v>
      </c>
      <c r="L334" s="31">
        <v>67.650000000000006</v>
      </c>
      <c r="M334" s="31">
        <v>44.076819999999998</v>
      </c>
      <c r="N334" s="1"/>
      <c r="O334" s="1"/>
    </row>
    <row r="335" spans="1:15" ht="12.75" customHeight="1">
      <c r="A335" s="33">
        <v>325</v>
      </c>
      <c r="B335" s="53" t="s">
        <v>438</v>
      </c>
      <c r="C335" s="31">
        <v>2265.15</v>
      </c>
      <c r="D335" s="36">
        <v>2269.9166666666665</v>
      </c>
      <c r="E335" s="36">
        <v>2234.833333333333</v>
      </c>
      <c r="F335" s="36">
        <v>2204.5166666666664</v>
      </c>
      <c r="G335" s="36">
        <v>2169.4333333333329</v>
      </c>
      <c r="H335" s="36">
        <v>2300.2333333333331</v>
      </c>
      <c r="I335" s="36">
        <v>2335.3166666666662</v>
      </c>
      <c r="J335" s="36">
        <v>2365.6333333333332</v>
      </c>
      <c r="K335" s="31">
        <v>2305</v>
      </c>
      <c r="L335" s="31">
        <v>2239.6</v>
      </c>
      <c r="M335" s="31">
        <v>1.54253</v>
      </c>
      <c r="N335" s="1"/>
      <c r="O335" s="1"/>
    </row>
    <row r="336" spans="1:15" ht="12.75" customHeight="1">
      <c r="A336" s="33">
        <v>326</v>
      </c>
      <c r="B336" s="53" t="s">
        <v>178</v>
      </c>
      <c r="C336" s="31">
        <v>2441.15</v>
      </c>
      <c r="D336" s="36">
        <v>2435.2999999999997</v>
      </c>
      <c r="E336" s="36">
        <v>2389.2499999999995</v>
      </c>
      <c r="F336" s="36">
        <v>2337.35</v>
      </c>
      <c r="G336" s="36">
        <v>2291.2999999999997</v>
      </c>
      <c r="H336" s="36">
        <v>2487.1999999999994</v>
      </c>
      <c r="I336" s="36">
        <v>2533.2499999999995</v>
      </c>
      <c r="J336" s="36">
        <v>2585.1499999999992</v>
      </c>
      <c r="K336" s="31">
        <v>2481.35</v>
      </c>
      <c r="L336" s="31">
        <v>2383.4</v>
      </c>
      <c r="M336" s="31">
        <v>9.3130400000000009</v>
      </c>
      <c r="N336" s="1"/>
      <c r="O336" s="1"/>
    </row>
    <row r="337" spans="1:15" ht="12.75" customHeight="1">
      <c r="A337" s="33">
        <v>327</v>
      </c>
      <c r="B337" s="53" t="s">
        <v>173</v>
      </c>
      <c r="C337" s="31">
        <v>3808.2</v>
      </c>
      <c r="D337" s="36">
        <v>3794.2666666666664</v>
      </c>
      <c r="E337" s="36">
        <v>3734.5333333333328</v>
      </c>
      <c r="F337" s="36">
        <v>3660.8666666666663</v>
      </c>
      <c r="G337" s="36">
        <v>3601.1333333333328</v>
      </c>
      <c r="H337" s="36">
        <v>3867.9333333333329</v>
      </c>
      <c r="I337" s="36">
        <v>3927.6666666666665</v>
      </c>
      <c r="J337" s="36">
        <v>4001.333333333333</v>
      </c>
      <c r="K337" s="31">
        <v>3854</v>
      </c>
      <c r="L337" s="31">
        <v>3720.6</v>
      </c>
      <c r="M337" s="31">
        <v>5.5294999999999996</v>
      </c>
      <c r="N337" s="1"/>
      <c r="O337" s="1"/>
    </row>
    <row r="338" spans="1:15" ht="12.75" customHeight="1">
      <c r="A338" s="33">
        <v>328</v>
      </c>
      <c r="B338" s="53" t="s">
        <v>180</v>
      </c>
      <c r="C338" s="31">
        <v>1708.25</v>
      </c>
      <c r="D338" s="36">
        <v>1703.75</v>
      </c>
      <c r="E338" s="36">
        <v>1686.5</v>
      </c>
      <c r="F338" s="36">
        <v>1664.75</v>
      </c>
      <c r="G338" s="36">
        <v>1647.5</v>
      </c>
      <c r="H338" s="36">
        <v>1725.5</v>
      </c>
      <c r="I338" s="36">
        <v>1742.75</v>
      </c>
      <c r="J338" s="36">
        <v>1764.5</v>
      </c>
      <c r="K338" s="31">
        <v>1721</v>
      </c>
      <c r="L338" s="31">
        <v>1682</v>
      </c>
      <c r="M338" s="31">
        <v>10.13504</v>
      </c>
      <c r="N338" s="1"/>
      <c r="O338" s="1"/>
    </row>
    <row r="339" spans="1:15" ht="12.75" customHeight="1">
      <c r="A339" s="33">
        <v>329</v>
      </c>
      <c r="B339" s="53" t="s">
        <v>439</v>
      </c>
      <c r="C339" s="31">
        <v>1029.4000000000001</v>
      </c>
      <c r="D339" s="36">
        <v>1035.3500000000001</v>
      </c>
      <c r="E339" s="36">
        <v>1016.5500000000002</v>
      </c>
      <c r="F339" s="36">
        <v>1003.7</v>
      </c>
      <c r="G339" s="36">
        <v>984.90000000000009</v>
      </c>
      <c r="H339" s="36">
        <v>1048.2000000000003</v>
      </c>
      <c r="I339" s="36">
        <v>1067</v>
      </c>
      <c r="J339" s="36">
        <v>1079.8500000000004</v>
      </c>
      <c r="K339" s="31">
        <v>1054.1500000000001</v>
      </c>
      <c r="L339" s="31">
        <v>1022.5</v>
      </c>
      <c r="M339" s="31">
        <v>9.8242200000000004</v>
      </c>
      <c r="N339" s="1"/>
      <c r="O339" s="1"/>
    </row>
    <row r="340" spans="1:15" ht="12.75" customHeight="1">
      <c r="A340" s="33">
        <v>330</v>
      </c>
      <c r="B340" s="53" t="s">
        <v>440</v>
      </c>
      <c r="C340" s="31">
        <v>145.05000000000001</v>
      </c>
      <c r="D340" s="36">
        <v>145.80000000000001</v>
      </c>
      <c r="E340" s="36">
        <v>142.80000000000001</v>
      </c>
      <c r="F340" s="36">
        <v>140.55000000000001</v>
      </c>
      <c r="G340" s="36">
        <v>137.55000000000001</v>
      </c>
      <c r="H340" s="36">
        <v>148.05000000000001</v>
      </c>
      <c r="I340" s="36">
        <v>151.05000000000001</v>
      </c>
      <c r="J340" s="36">
        <v>153.30000000000001</v>
      </c>
      <c r="K340" s="31">
        <v>148.80000000000001</v>
      </c>
      <c r="L340" s="31">
        <v>143.55000000000001</v>
      </c>
      <c r="M340" s="31">
        <v>109.61703</v>
      </c>
      <c r="N340" s="1"/>
      <c r="O340" s="1"/>
    </row>
    <row r="341" spans="1:15" ht="12.75" customHeight="1">
      <c r="A341" s="33">
        <v>331</v>
      </c>
      <c r="B341" s="53" t="s">
        <v>441</v>
      </c>
      <c r="C341" s="31">
        <v>285.14999999999998</v>
      </c>
      <c r="D341" s="36">
        <v>283.03333333333336</v>
      </c>
      <c r="E341" s="36">
        <v>276.76666666666671</v>
      </c>
      <c r="F341" s="36">
        <v>268.38333333333333</v>
      </c>
      <c r="G341" s="36">
        <v>262.11666666666667</v>
      </c>
      <c r="H341" s="36">
        <v>291.41666666666674</v>
      </c>
      <c r="I341" s="36">
        <v>297.68333333333339</v>
      </c>
      <c r="J341" s="36">
        <v>306.06666666666678</v>
      </c>
      <c r="K341" s="31">
        <v>289.3</v>
      </c>
      <c r="L341" s="31">
        <v>274.64999999999998</v>
      </c>
      <c r="M341" s="31">
        <v>45.334389999999999</v>
      </c>
      <c r="N341" s="1"/>
      <c r="O341" s="1"/>
    </row>
    <row r="342" spans="1:15" ht="12.75" customHeight="1">
      <c r="A342" s="33">
        <v>332</v>
      </c>
      <c r="B342" s="53" t="s">
        <v>442</v>
      </c>
      <c r="C342" s="31">
        <v>102.3</v>
      </c>
      <c r="D342" s="36">
        <v>102.55</v>
      </c>
      <c r="E342" s="36">
        <v>100.39999999999999</v>
      </c>
      <c r="F342" s="36">
        <v>98.5</v>
      </c>
      <c r="G342" s="36">
        <v>96.35</v>
      </c>
      <c r="H342" s="36">
        <v>104.44999999999999</v>
      </c>
      <c r="I342" s="36">
        <v>106.6</v>
      </c>
      <c r="J342" s="36">
        <v>108.49999999999999</v>
      </c>
      <c r="K342" s="31">
        <v>104.7</v>
      </c>
      <c r="L342" s="31">
        <v>100.65</v>
      </c>
      <c r="M342" s="31">
        <v>964.93592000000001</v>
      </c>
      <c r="N342" s="1"/>
      <c r="O342" s="1"/>
    </row>
    <row r="343" spans="1:15" ht="12.75" customHeight="1">
      <c r="A343" s="33">
        <v>333</v>
      </c>
      <c r="B343" s="53" t="s">
        <v>443</v>
      </c>
      <c r="C343" s="31">
        <v>227.05</v>
      </c>
      <c r="D343" s="36">
        <v>230.16666666666666</v>
      </c>
      <c r="E343" s="36">
        <v>222.98333333333332</v>
      </c>
      <c r="F343" s="36">
        <v>218.91666666666666</v>
      </c>
      <c r="G343" s="36">
        <v>211.73333333333332</v>
      </c>
      <c r="H343" s="36">
        <v>234.23333333333332</v>
      </c>
      <c r="I343" s="36">
        <v>241.41666666666666</v>
      </c>
      <c r="J343" s="36">
        <v>245.48333333333332</v>
      </c>
      <c r="K343" s="31">
        <v>237.35</v>
      </c>
      <c r="L343" s="31">
        <v>226.1</v>
      </c>
      <c r="M343" s="31">
        <v>40.52393</v>
      </c>
      <c r="N343" s="1"/>
      <c r="O343" s="1"/>
    </row>
    <row r="344" spans="1:15" ht="12.75" customHeight="1">
      <c r="A344" s="33">
        <v>334</v>
      </c>
      <c r="B344" s="53" t="s">
        <v>185</v>
      </c>
      <c r="C344" s="31">
        <v>262.60000000000002</v>
      </c>
      <c r="D344" s="36">
        <v>264.81666666666666</v>
      </c>
      <c r="E344" s="36">
        <v>259.48333333333335</v>
      </c>
      <c r="F344" s="36">
        <v>256.36666666666667</v>
      </c>
      <c r="G344" s="36">
        <v>251.03333333333336</v>
      </c>
      <c r="H344" s="36">
        <v>267.93333333333334</v>
      </c>
      <c r="I344" s="36">
        <v>273.26666666666671</v>
      </c>
      <c r="J344" s="36">
        <v>276.38333333333333</v>
      </c>
      <c r="K344" s="31">
        <v>270.14999999999998</v>
      </c>
      <c r="L344" s="31">
        <v>261.7</v>
      </c>
      <c r="M344" s="31">
        <v>100.49267</v>
      </c>
      <c r="N344" s="1"/>
      <c r="O344" s="1"/>
    </row>
    <row r="345" spans="1:15" ht="12.75" customHeight="1">
      <c r="A345" s="33">
        <v>335</v>
      </c>
      <c r="B345" s="53" t="s">
        <v>802</v>
      </c>
      <c r="C345" s="31">
        <v>63.65</v>
      </c>
      <c r="D345" s="36">
        <v>64.38333333333334</v>
      </c>
      <c r="E345" s="36">
        <v>62.616666666666674</v>
      </c>
      <c r="F345" s="36">
        <v>61.583333333333336</v>
      </c>
      <c r="G345" s="36">
        <v>59.81666666666667</v>
      </c>
      <c r="H345" s="36">
        <v>65.416666666666686</v>
      </c>
      <c r="I345" s="36">
        <v>67.183333333333366</v>
      </c>
      <c r="J345" s="36">
        <v>68.216666666666683</v>
      </c>
      <c r="K345" s="31">
        <v>66.150000000000006</v>
      </c>
      <c r="L345" s="31">
        <v>63.35</v>
      </c>
      <c r="M345" s="31">
        <v>101.4472</v>
      </c>
      <c r="N345" s="1"/>
      <c r="O345" s="1"/>
    </row>
    <row r="346" spans="1:15" ht="12.75" customHeight="1">
      <c r="A346" s="33">
        <v>336</v>
      </c>
      <c r="B346" s="53" t="s">
        <v>187</v>
      </c>
      <c r="C346" s="31">
        <v>369.65</v>
      </c>
      <c r="D346" s="36">
        <v>372.7166666666667</v>
      </c>
      <c r="E346" s="36">
        <v>364.93333333333339</v>
      </c>
      <c r="F346" s="36">
        <v>360.2166666666667</v>
      </c>
      <c r="G346" s="36">
        <v>352.43333333333339</v>
      </c>
      <c r="H346" s="36">
        <v>377.43333333333339</v>
      </c>
      <c r="I346" s="36">
        <v>385.2166666666667</v>
      </c>
      <c r="J346" s="36">
        <v>389.93333333333339</v>
      </c>
      <c r="K346" s="31">
        <v>380.5</v>
      </c>
      <c r="L346" s="31">
        <v>368</v>
      </c>
      <c r="M346" s="31">
        <v>218.91929999999999</v>
      </c>
      <c r="N346" s="1"/>
      <c r="O346" s="1"/>
    </row>
    <row r="347" spans="1:15" ht="12.75" customHeight="1">
      <c r="A347" s="33">
        <v>337</v>
      </c>
      <c r="B347" s="53" t="s">
        <v>445</v>
      </c>
      <c r="C347" s="31">
        <v>1236.7</v>
      </c>
      <c r="D347" s="36">
        <v>1246.8999999999999</v>
      </c>
      <c r="E347" s="36">
        <v>1223.0499999999997</v>
      </c>
      <c r="F347" s="36">
        <v>1209.3999999999999</v>
      </c>
      <c r="G347" s="36">
        <v>1185.5499999999997</v>
      </c>
      <c r="H347" s="36">
        <v>1260.5499999999997</v>
      </c>
      <c r="I347" s="36">
        <v>1284.3999999999996</v>
      </c>
      <c r="J347" s="36">
        <v>1298.0499999999997</v>
      </c>
      <c r="K347" s="31">
        <v>1270.75</v>
      </c>
      <c r="L347" s="31">
        <v>1233.25</v>
      </c>
      <c r="M347" s="31">
        <v>2.5183499999999999</v>
      </c>
      <c r="N347" s="1"/>
      <c r="O347" s="1"/>
    </row>
    <row r="348" spans="1:15" ht="12.75" customHeight="1">
      <c r="A348" s="33">
        <v>338</v>
      </c>
      <c r="B348" s="53" t="s">
        <v>181</v>
      </c>
      <c r="C348" s="31">
        <v>194.35</v>
      </c>
      <c r="D348" s="36">
        <v>193.63333333333333</v>
      </c>
      <c r="E348" s="36">
        <v>191.06666666666666</v>
      </c>
      <c r="F348" s="36">
        <v>187.78333333333333</v>
      </c>
      <c r="G348" s="36">
        <v>185.21666666666667</v>
      </c>
      <c r="H348" s="36">
        <v>196.91666666666666</v>
      </c>
      <c r="I348" s="36">
        <v>199.48333333333332</v>
      </c>
      <c r="J348" s="36">
        <v>202.76666666666665</v>
      </c>
      <c r="K348" s="31">
        <v>196.2</v>
      </c>
      <c r="L348" s="31">
        <v>190.35</v>
      </c>
      <c r="M348" s="31">
        <v>175.90858</v>
      </c>
      <c r="N348" s="1"/>
      <c r="O348" s="1"/>
    </row>
    <row r="349" spans="1:15" ht="12.75" customHeight="1">
      <c r="A349" s="33">
        <v>339</v>
      </c>
      <c r="B349" s="53" t="s">
        <v>183</v>
      </c>
      <c r="C349" s="31">
        <v>3366.85</v>
      </c>
      <c r="D349" s="36">
        <v>3366.2833333333328</v>
      </c>
      <c r="E349" s="36">
        <v>3330.6166666666659</v>
      </c>
      <c r="F349" s="36">
        <v>3294.3833333333332</v>
      </c>
      <c r="G349" s="36">
        <v>3258.7166666666662</v>
      </c>
      <c r="H349" s="36">
        <v>3402.5166666666655</v>
      </c>
      <c r="I349" s="36">
        <v>3438.1833333333325</v>
      </c>
      <c r="J349" s="36">
        <v>3474.4166666666652</v>
      </c>
      <c r="K349" s="31">
        <v>3401.95</v>
      </c>
      <c r="L349" s="31">
        <v>3330.05</v>
      </c>
      <c r="M349" s="31">
        <v>1.18079</v>
      </c>
      <c r="N349" s="1"/>
      <c r="O349" s="1"/>
    </row>
    <row r="350" spans="1:15" ht="12.75" customHeight="1">
      <c r="A350" s="33">
        <v>340</v>
      </c>
      <c r="B350" s="53" t="s">
        <v>184</v>
      </c>
      <c r="C350" s="31">
        <v>2459.9</v>
      </c>
      <c r="D350" s="36">
        <v>2464.6333333333332</v>
      </c>
      <c r="E350" s="36">
        <v>2450.2666666666664</v>
      </c>
      <c r="F350" s="36">
        <v>2440.6333333333332</v>
      </c>
      <c r="G350" s="36">
        <v>2426.2666666666664</v>
      </c>
      <c r="H350" s="36">
        <v>2474.2666666666664</v>
      </c>
      <c r="I350" s="36">
        <v>2488.6333333333332</v>
      </c>
      <c r="J350" s="36">
        <v>2498.2666666666664</v>
      </c>
      <c r="K350" s="31">
        <v>2479</v>
      </c>
      <c r="L350" s="31">
        <v>2455</v>
      </c>
      <c r="M350" s="31">
        <v>5.3583100000000004</v>
      </c>
      <c r="N350" s="1"/>
      <c r="O350" s="1"/>
    </row>
    <row r="351" spans="1:15" ht="12.75" customHeight="1">
      <c r="A351" s="33">
        <v>341</v>
      </c>
      <c r="B351" s="53" t="s">
        <v>446</v>
      </c>
      <c r="C351" s="31">
        <v>80.650000000000006</v>
      </c>
      <c r="D351" s="36">
        <v>81.716666666666683</v>
      </c>
      <c r="E351" s="36">
        <v>79.233333333333363</v>
      </c>
      <c r="F351" s="36">
        <v>77.816666666666677</v>
      </c>
      <c r="G351" s="36">
        <v>75.333333333333357</v>
      </c>
      <c r="H351" s="36">
        <v>83.133333333333368</v>
      </c>
      <c r="I351" s="36">
        <v>85.616666666666688</v>
      </c>
      <c r="J351" s="36">
        <v>87.033333333333374</v>
      </c>
      <c r="K351" s="31">
        <v>84.2</v>
      </c>
      <c r="L351" s="31">
        <v>80.3</v>
      </c>
      <c r="M351" s="31">
        <v>8.6536899999999992</v>
      </c>
      <c r="N351" s="1"/>
      <c r="O351" s="1"/>
    </row>
    <row r="352" spans="1:15" ht="12.75" customHeight="1">
      <c r="A352" s="33">
        <v>342</v>
      </c>
      <c r="B352" s="53" t="s">
        <v>283</v>
      </c>
      <c r="C352" s="31">
        <v>607.4</v>
      </c>
      <c r="D352" s="36">
        <v>608.88333333333333</v>
      </c>
      <c r="E352" s="36">
        <v>600.7166666666667</v>
      </c>
      <c r="F352" s="36">
        <v>594.03333333333342</v>
      </c>
      <c r="G352" s="36">
        <v>585.86666666666679</v>
      </c>
      <c r="H352" s="36">
        <v>615.56666666666661</v>
      </c>
      <c r="I352" s="36">
        <v>623.73333333333335</v>
      </c>
      <c r="J352" s="36">
        <v>630.41666666666652</v>
      </c>
      <c r="K352" s="31">
        <v>617.04999999999995</v>
      </c>
      <c r="L352" s="31">
        <v>602.20000000000005</v>
      </c>
      <c r="M352" s="31">
        <v>3.6894800000000001</v>
      </c>
      <c r="N352" s="1"/>
      <c r="O352" s="1"/>
    </row>
    <row r="353" spans="1:15" ht="12.75" customHeight="1">
      <c r="A353" s="33">
        <v>343</v>
      </c>
      <c r="B353" s="53" t="s">
        <v>1046</v>
      </c>
      <c r="C353" s="31">
        <v>4860.3</v>
      </c>
      <c r="D353" s="36">
        <v>4819.05</v>
      </c>
      <c r="E353" s="36">
        <v>4756.25</v>
      </c>
      <c r="F353" s="36">
        <v>4652.2</v>
      </c>
      <c r="G353" s="36">
        <v>4589.3999999999996</v>
      </c>
      <c r="H353" s="36">
        <v>4923.1000000000004</v>
      </c>
      <c r="I353" s="36">
        <v>4985.9000000000015</v>
      </c>
      <c r="J353" s="36">
        <v>5089.9500000000007</v>
      </c>
      <c r="K353" s="31">
        <v>4881.8500000000004</v>
      </c>
      <c r="L353" s="31">
        <v>4715</v>
      </c>
      <c r="M353" s="31">
        <v>0.38945999999999997</v>
      </c>
      <c r="N353" s="1"/>
      <c r="O353" s="1"/>
    </row>
    <row r="354" spans="1:15" ht="12.75" customHeight="1">
      <c r="A354" s="33">
        <v>344</v>
      </c>
      <c r="B354" s="53" t="s">
        <v>447</v>
      </c>
      <c r="C354" s="31">
        <v>316.10000000000002</v>
      </c>
      <c r="D354" s="36">
        <v>316.76666666666665</v>
      </c>
      <c r="E354" s="36">
        <v>313.33333333333331</v>
      </c>
      <c r="F354" s="36">
        <v>310.56666666666666</v>
      </c>
      <c r="G354" s="36">
        <v>307.13333333333333</v>
      </c>
      <c r="H354" s="36">
        <v>319.5333333333333</v>
      </c>
      <c r="I354" s="36">
        <v>322.9666666666667</v>
      </c>
      <c r="J354" s="36">
        <v>325.73333333333329</v>
      </c>
      <c r="K354" s="31">
        <v>320.2</v>
      </c>
      <c r="L354" s="31">
        <v>314</v>
      </c>
      <c r="M354" s="31">
        <v>1.35425</v>
      </c>
      <c r="N354" s="1"/>
      <c r="O354" s="1"/>
    </row>
    <row r="355" spans="1:15" ht="12.75" customHeight="1">
      <c r="A355" s="33">
        <v>345</v>
      </c>
      <c r="B355" s="53" t="s">
        <v>188</v>
      </c>
      <c r="C355" s="31">
        <v>1803.85</v>
      </c>
      <c r="D355" s="36">
        <v>1804.45</v>
      </c>
      <c r="E355" s="36">
        <v>1790.5</v>
      </c>
      <c r="F355" s="36">
        <v>1777.1499999999999</v>
      </c>
      <c r="G355" s="36">
        <v>1763.1999999999998</v>
      </c>
      <c r="H355" s="36">
        <v>1817.8000000000002</v>
      </c>
      <c r="I355" s="36">
        <v>1831.7500000000005</v>
      </c>
      <c r="J355" s="36">
        <v>1845.1000000000004</v>
      </c>
      <c r="K355" s="31">
        <v>1818.4</v>
      </c>
      <c r="L355" s="31">
        <v>1791.1</v>
      </c>
      <c r="M355" s="31">
        <v>4.6086600000000004</v>
      </c>
      <c r="N355" s="1"/>
      <c r="O355" s="1"/>
    </row>
    <row r="356" spans="1:15" ht="12.75" customHeight="1">
      <c r="A356" s="33">
        <v>346</v>
      </c>
      <c r="B356" s="53" t="s">
        <v>190</v>
      </c>
      <c r="C356" s="31">
        <v>277.64999999999998</v>
      </c>
      <c r="D356" s="36">
        <v>279.18333333333334</v>
      </c>
      <c r="E356" s="36">
        <v>274.16666666666669</v>
      </c>
      <c r="F356" s="36">
        <v>270.68333333333334</v>
      </c>
      <c r="G356" s="36">
        <v>265.66666666666669</v>
      </c>
      <c r="H356" s="36">
        <v>282.66666666666669</v>
      </c>
      <c r="I356" s="36">
        <v>287.68333333333334</v>
      </c>
      <c r="J356" s="36">
        <v>291.16666666666669</v>
      </c>
      <c r="K356" s="31">
        <v>284.2</v>
      </c>
      <c r="L356" s="31">
        <v>275.7</v>
      </c>
      <c r="M356" s="31">
        <v>137.19808</v>
      </c>
      <c r="N356" s="1"/>
      <c r="O356" s="1"/>
    </row>
    <row r="357" spans="1:15" ht="12.75" customHeight="1">
      <c r="A357" s="33">
        <v>347</v>
      </c>
      <c r="B357" s="53" t="s">
        <v>284</v>
      </c>
      <c r="C357" s="31">
        <v>668.3</v>
      </c>
      <c r="D357" s="36">
        <v>666.43333333333328</v>
      </c>
      <c r="E357" s="36">
        <v>657.86666666666656</v>
      </c>
      <c r="F357" s="36">
        <v>647.43333333333328</v>
      </c>
      <c r="G357" s="36">
        <v>638.86666666666656</v>
      </c>
      <c r="H357" s="36">
        <v>676.86666666666656</v>
      </c>
      <c r="I357" s="36">
        <v>685.43333333333339</v>
      </c>
      <c r="J357" s="36">
        <v>695.86666666666656</v>
      </c>
      <c r="K357" s="31">
        <v>675</v>
      </c>
      <c r="L357" s="31">
        <v>656</v>
      </c>
      <c r="M357" s="31">
        <v>30.89462</v>
      </c>
      <c r="N357" s="1"/>
      <c r="O357" s="1"/>
    </row>
    <row r="358" spans="1:15" ht="12.75" customHeight="1">
      <c r="A358" s="33">
        <v>348</v>
      </c>
      <c r="B358" s="53" t="s">
        <v>448</v>
      </c>
      <c r="C358" s="31">
        <v>1808.8</v>
      </c>
      <c r="D358" s="36">
        <v>1812.9333333333334</v>
      </c>
      <c r="E358" s="36">
        <v>1760.8666666666668</v>
      </c>
      <c r="F358" s="36">
        <v>1712.9333333333334</v>
      </c>
      <c r="G358" s="36">
        <v>1660.8666666666668</v>
      </c>
      <c r="H358" s="36">
        <v>1860.8666666666668</v>
      </c>
      <c r="I358" s="36">
        <v>1912.9333333333334</v>
      </c>
      <c r="J358" s="36">
        <v>1960.8666666666668</v>
      </c>
      <c r="K358" s="31">
        <v>1865</v>
      </c>
      <c r="L358" s="31">
        <v>1765</v>
      </c>
      <c r="M358" s="31">
        <v>20.211359999999999</v>
      </c>
      <c r="N358" s="1"/>
      <c r="O358" s="1"/>
    </row>
    <row r="359" spans="1:15" ht="12.75" customHeight="1">
      <c r="A359" s="33">
        <v>349</v>
      </c>
      <c r="B359" s="53" t="s">
        <v>285</v>
      </c>
      <c r="C359" s="31">
        <v>356.7</v>
      </c>
      <c r="D359" s="36">
        <v>352.18333333333334</v>
      </c>
      <c r="E359" s="36">
        <v>346.41666666666669</v>
      </c>
      <c r="F359" s="36">
        <v>336.13333333333333</v>
      </c>
      <c r="G359" s="36">
        <v>330.36666666666667</v>
      </c>
      <c r="H359" s="36">
        <v>362.4666666666667</v>
      </c>
      <c r="I359" s="36">
        <v>368.23333333333335</v>
      </c>
      <c r="J359" s="36">
        <v>378.51666666666671</v>
      </c>
      <c r="K359" s="31">
        <v>357.95</v>
      </c>
      <c r="L359" s="31">
        <v>341.9</v>
      </c>
      <c r="M359" s="31">
        <v>46.853079999999999</v>
      </c>
      <c r="N359" s="1"/>
      <c r="O359" s="1"/>
    </row>
    <row r="360" spans="1:15" ht="12.75" customHeight="1">
      <c r="A360" s="33">
        <v>350</v>
      </c>
      <c r="B360" s="53" t="s">
        <v>189</v>
      </c>
      <c r="C360" s="31">
        <v>7597.55</v>
      </c>
      <c r="D360" s="36">
        <v>7587.5166666666664</v>
      </c>
      <c r="E360" s="36">
        <v>7485.0333333333328</v>
      </c>
      <c r="F360" s="36">
        <v>7372.5166666666664</v>
      </c>
      <c r="G360" s="36">
        <v>7270.0333333333328</v>
      </c>
      <c r="H360" s="36">
        <v>7700.0333333333328</v>
      </c>
      <c r="I360" s="36">
        <v>7802.5166666666664</v>
      </c>
      <c r="J360" s="36">
        <v>7915.0333333333328</v>
      </c>
      <c r="K360" s="31">
        <v>7690</v>
      </c>
      <c r="L360" s="31">
        <v>7475</v>
      </c>
      <c r="M360" s="31">
        <v>1.1208800000000001</v>
      </c>
      <c r="N360" s="1"/>
      <c r="O360" s="1"/>
    </row>
    <row r="361" spans="1:15" ht="12.75" customHeight="1">
      <c r="A361" s="33">
        <v>351</v>
      </c>
      <c r="B361" s="53" t="s">
        <v>286</v>
      </c>
      <c r="C361" s="31">
        <v>1252.2</v>
      </c>
      <c r="D361" s="36">
        <v>1259.0666666666668</v>
      </c>
      <c r="E361" s="36">
        <v>1231.0333333333338</v>
      </c>
      <c r="F361" s="36">
        <v>1209.866666666667</v>
      </c>
      <c r="G361" s="36">
        <v>1181.8333333333339</v>
      </c>
      <c r="H361" s="36">
        <v>1280.2333333333336</v>
      </c>
      <c r="I361" s="36">
        <v>1308.2666666666669</v>
      </c>
      <c r="J361" s="36">
        <v>1329.4333333333334</v>
      </c>
      <c r="K361" s="31">
        <v>1287.0999999999999</v>
      </c>
      <c r="L361" s="31">
        <v>1237.9000000000001</v>
      </c>
      <c r="M361" s="31">
        <v>20.699359999999999</v>
      </c>
      <c r="N361" s="1"/>
      <c r="O361" s="1"/>
    </row>
    <row r="362" spans="1:15" ht="12.75" customHeight="1">
      <c r="A362" s="33">
        <v>352</v>
      </c>
      <c r="B362" s="53" t="s">
        <v>449</v>
      </c>
      <c r="C362" s="31">
        <v>246.75</v>
      </c>
      <c r="D362" s="36">
        <v>248.65</v>
      </c>
      <c r="E362" s="36">
        <v>243.70000000000002</v>
      </c>
      <c r="F362" s="36">
        <v>240.65</v>
      </c>
      <c r="G362" s="36">
        <v>235.70000000000002</v>
      </c>
      <c r="H362" s="36">
        <v>251.70000000000002</v>
      </c>
      <c r="I362" s="36">
        <v>256.64999999999998</v>
      </c>
      <c r="J362" s="36">
        <v>259.70000000000005</v>
      </c>
      <c r="K362" s="31">
        <v>253.6</v>
      </c>
      <c r="L362" s="31">
        <v>245.6</v>
      </c>
      <c r="M362" s="31">
        <v>16.95102</v>
      </c>
      <c r="N362" s="1"/>
      <c r="O362" s="1"/>
    </row>
    <row r="363" spans="1:15" ht="12.75" customHeight="1">
      <c r="A363" s="33">
        <v>353</v>
      </c>
      <c r="B363" s="53" t="s">
        <v>197</v>
      </c>
      <c r="C363" s="31">
        <v>3615.4</v>
      </c>
      <c r="D363" s="36">
        <v>3642</v>
      </c>
      <c r="E363" s="36">
        <v>3565.55</v>
      </c>
      <c r="F363" s="36">
        <v>3515.7000000000003</v>
      </c>
      <c r="G363" s="36">
        <v>3439.2500000000005</v>
      </c>
      <c r="H363" s="36">
        <v>3691.85</v>
      </c>
      <c r="I363" s="36">
        <v>3768.2999999999997</v>
      </c>
      <c r="J363" s="36">
        <v>3818.1499999999996</v>
      </c>
      <c r="K363" s="31">
        <v>3718.45</v>
      </c>
      <c r="L363" s="31">
        <v>3592.15</v>
      </c>
      <c r="M363" s="31">
        <v>6.13741</v>
      </c>
      <c r="N363" s="1"/>
      <c r="O363" s="1"/>
    </row>
    <row r="364" spans="1:15" ht="12.75" customHeight="1">
      <c r="A364" s="33">
        <v>354</v>
      </c>
      <c r="B364" s="53" t="s">
        <v>450</v>
      </c>
      <c r="C364" s="31">
        <v>798.85</v>
      </c>
      <c r="D364" s="36">
        <v>800.5</v>
      </c>
      <c r="E364" s="36">
        <v>791.2</v>
      </c>
      <c r="F364" s="36">
        <v>783.55000000000007</v>
      </c>
      <c r="G364" s="36">
        <v>774.25000000000011</v>
      </c>
      <c r="H364" s="36">
        <v>808.15</v>
      </c>
      <c r="I364" s="36">
        <v>817.44999999999993</v>
      </c>
      <c r="J364" s="36">
        <v>825.09999999999991</v>
      </c>
      <c r="K364" s="31">
        <v>809.8</v>
      </c>
      <c r="L364" s="31">
        <v>792.85</v>
      </c>
      <c r="M364" s="31">
        <v>5.4981999999999998</v>
      </c>
      <c r="N364" s="1"/>
      <c r="O364" s="1"/>
    </row>
    <row r="365" spans="1:15" ht="12.75" customHeight="1">
      <c r="A365" s="33">
        <v>355</v>
      </c>
      <c r="B365" s="53" t="s">
        <v>451</v>
      </c>
      <c r="C365" s="31">
        <v>527.75</v>
      </c>
      <c r="D365" s="36">
        <v>542.19999999999993</v>
      </c>
      <c r="E365" s="36">
        <v>509.59999999999991</v>
      </c>
      <c r="F365" s="36">
        <v>491.44999999999993</v>
      </c>
      <c r="G365" s="36">
        <v>458.84999999999991</v>
      </c>
      <c r="H365" s="36">
        <v>560.34999999999991</v>
      </c>
      <c r="I365" s="36">
        <v>592.95000000000005</v>
      </c>
      <c r="J365" s="36">
        <v>611.09999999999991</v>
      </c>
      <c r="K365" s="31">
        <v>574.79999999999995</v>
      </c>
      <c r="L365" s="31">
        <v>524.04999999999995</v>
      </c>
      <c r="M365" s="31">
        <v>32.90381</v>
      </c>
      <c r="N365" s="1"/>
      <c r="O365" s="1"/>
    </row>
    <row r="366" spans="1:15" ht="12.75" customHeight="1">
      <c r="A366" s="33">
        <v>356</v>
      </c>
      <c r="B366" s="53" t="s">
        <v>202</v>
      </c>
      <c r="C366" s="31">
        <v>1339.55</v>
      </c>
      <c r="D366" s="36">
        <v>1338.8500000000001</v>
      </c>
      <c r="E366" s="36">
        <v>1327.7000000000003</v>
      </c>
      <c r="F366" s="36">
        <v>1315.8500000000001</v>
      </c>
      <c r="G366" s="36">
        <v>1304.7000000000003</v>
      </c>
      <c r="H366" s="36">
        <v>1350.7000000000003</v>
      </c>
      <c r="I366" s="36">
        <v>1361.8500000000004</v>
      </c>
      <c r="J366" s="36">
        <v>1373.7000000000003</v>
      </c>
      <c r="K366" s="31">
        <v>1350</v>
      </c>
      <c r="L366" s="31">
        <v>1327</v>
      </c>
      <c r="M366" s="31">
        <v>5.8996399999999998</v>
      </c>
      <c r="N366" s="1"/>
      <c r="O366" s="1"/>
    </row>
    <row r="367" spans="1:15" ht="12.75" customHeight="1">
      <c r="A367" s="33">
        <v>357</v>
      </c>
      <c r="B367" s="53" t="s">
        <v>191</v>
      </c>
      <c r="C367" s="31">
        <v>36607.9</v>
      </c>
      <c r="D367" s="36">
        <v>36295.683333333334</v>
      </c>
      <c r="E367" s="36">
        <v>35518.716666666667</v>
      </c>
      <c r="F367" s="36">
        <v>34429.533333333333</v>
      </c>
      <c r="G367" s="36">
        <v>33652.566666666666</v>
      </c>
      <c r="H367" s="36">
        <v>37384.866666666669</v>
      </c>
      <c r="I367" s="36">
        <v>38161.833333333343</v>
      </c>
      <c r="J367" s="36">
        <v>39251.01666666667</v>
      </c>
      <c r="K367" s="31">
        <v>37072.65</v>
      </c>
      <c r="L367" s="31">
        <v>35206.5</v>
      </c>
      <c r="M367" s="31">
        <v>0.76565000000000005</v>
      </c>
      <c r="N367" s="1"/>
      <c r="O367" s="1"/>
    </row>
    <row r="368" spans="1:15" ht="12.75" customHeight="1">
      <c r="A368" s="33">
        <v>358</v>
      </c>
      <c r="B368" s="53" t="s">
        <v>287</v>
      </c>
      <c r="C368" s="31">
        <v>1438.95</v>
      </c>
      <c r="D368" s="36">
        <v>1437.6499999999999</v>
      </c>
      <c r="E368" s="36">
        <v>1415.2999999999997</v>
      </c>
      <c r="F368" s="36">
        <v>1391.6499999999999</v>
      </c>
      <c r="G368" s="36">
        <v>1369.2999999999997</v>
      </c>
      <c r="H368" s="36">
        <v>1461.2999999999997</v>
      </c>
      <c r="I368" s="36">
        <v>1483.6499999999996</v>
      </c>
      <c r="J368" s="36">
        <v>1507.2999999999997</v>
      </c>
      <c r="K368" s="31">
        <v>1460</v>
      </c>
      <c r="L368" s="31">
        <v>1414</v>
      </c>
      <c r="M368" s="31">
        <v>3.5465900000000001</v>
      </c>
      <c r="N368" s="1"/>
      <c r="O368" s="1"/>
    </row>
    <row r="369" spans="1:15" ht="12.75" customHeight="1">
      <c r="A369" s="33">
        <v>359</v>
      </c>
      <c r="B369" s="53" t="s">
        <v>193</v>
      </c>
      <c r="C369" s="31">
        <v>3736.7</v>
      </c>
      <c r="D369" s="36">
        <v>3693.7000000000003</v>
      </c>
      <c r="E369" s="36">
        <v>3603.0000000000005</v>
      </c>
      <c r="F369" s="36">
        <v>3469.3</v>
      </c>
      <c r="G369" s="36">
        <v>3378.6000000000004</v>
      </c>
      <c r="H369" s="36">
        <v>3827.4000000000005</v>
      </c>
      <c r="I369" s="36">
        <v>3918.1000000000004</v>
      </c>
      <c r="J369" s="36">
        <v>4051.8000000000006</v>
      </c>
      <c r="K369" s="31">
        <v>3784.4</v>
      </c>
      <c r="L369" s="31">
        <v>3560</v>
      </c>
      <c r="M369" s="31">
        <v>15.56306</v>
      </c>
      <c r="N369" s="1"/>
      <c r="O369" s="1"/>
    </row>
    <row r="370" spans="1:15" ht="12.75" customHeight="1">
      <c r="A370" s="33">
        <v>360</v>
      </c>
      <c r="B370" s="53" t="s">
        <v>194</v>
      </c>
      <c r="C370" s="31">
        <v>301.75</v>
      </c>
      <c r="D370" s="36">
        <v>302.2166666666667</v>
      </c>
      <c r="E370" s="36">
        <v>298.33333333333337</v>
      </c>
      <c r="F370" s="36">
        <v>294.91666666666669</v>
      </c>
      <c r="G370" s="36">
        <v>291.03333333333336</v>
      </c>
      <c r="H370" s="36">
        <v>305.63333333333338</v>
      </c>
      <c r="I370" s="36">
        <v>309.51666666666671</v>
      </c>
      <c r="J370" s="36">
        <v>312.93333333333339</v>
      </c>
      <c r="K370" s="31">
        <v>306.10000000000002</v>
      </c>
      <c r="L370" s="31">
        <v>298.8</v>
      </c>
      <c r="M370" s="31">
        <v>92.654110000000003</v>
      </c>
      <c r="N370" s="1"/>
      <c r="O370" s="1"/>
    </row>
    <row r="371" spans="1:15" ht="12.75" customHeight="1">
      <c r="A371" s="33">
        <v>361</v>
      </c>
      <c r="B371" s="53" t="s">
        <v>452</v>
      </c>
      <c r="C371" s="31">
        <v>3192.5</v>
      </c>
      <c r="D371" s="36">
        <v>3197.4333333333329</v>
      </c>
      <c r="E371" s="36">
        <v>3120.0666666666657</v>
      </c>
      <c r="F371" s="36">
        <v>3047.6333333333328</v>
      </c>
      <c r="G371" s="36">
        <v>2970.2666666666655</v>
      </c>
      <c r="H371" s="36">
        <v>3269.8666666666659</v>
      </c>
      <c r="I371" s="36">
        <v>3347.2333333333336</v>
      </c>
      <c r="J371" s="36">
        <v>3419.6666666666661</v>
      </c>
      <c r="K371" s="31">
        <v>3274.8</v>
      </c>
      <c r="L371" s="31">
        <v>3125</v>
      </c>
      <c r="M371" s="31">
        <v>9.7033400000000007</v>
      </c>
      <c r="N371" s="1"/>
      <c r="O371" s="1"/>
    </row>
    <row r="372" spans="1:15" ht="12.75" customHeight="1">
      <c r="A372" s="33">
        <v>362</v>
      </c>
      <c r="B372" s="53" t="s">
        <v>196</v>
      </c>
      <c r="C372" s="31">
        <v>3019.9</v>
      </c>
      <c r="D372" s="36">
        <v>3007.3166666666671</v>
      </c>
      <c r="E372" s="36">
        <v>2984.6333333333341</v>
      </c>
      <c r="F372" s="36">
        <v>2949.3666666666672</v>
      </c>
      <c r="G372" s="36">
        <v>2926.6833333333343</v>
      </c>
      <c r="H372" s="36">
        <v>3042.5833333333339</v>
      </c>
      <c r="I372" s="36">
        <v>3065.2666666666673</v>
      </c>
      <c r="J372" s="36">
        <v>3100.5333333333338</v>
      </c>
      <c r="K372" s="31">
        <v>3030</v>
      </c>
      <c r="L372" s="31">
        <v>2972.05</v>
      </c>
      <c r="M372" s="31">
        <v>3.23516</v>
      </c>
      <c r="N372" s="1"/>
      <c r="O372" s="1"/>
    </row>
    <row r="373" spans="1:15" ht="12.75" customHeight="1">
      <c r="A373" s="33">
        <v>363</v>
      </c>
      <c r="B373" s="53" t="s">
        <v>192</v>
      </c>
      <c r="C373" s="31">
        <v>829.4</v>
      </c>
      <c r="D373" s="36">
        <v>827.61666666666679</v>
      </c>
      <c r="E373" s="36">
        <v>821.23333333333358</v>
      </c>
      <c r="F373" s="36">
        <v>813.06666666666683</v>
      </c>
      <c r="G373" s="36">
        <v>806.68333333333362</v>
      </c>
      <c r="H373" s="36">
        <v>835.78333333333353</v>
      </c>
      <c r="I373" s="36">
        <v>842.16666666666674</v>
      </c>
      <c r="J373" s="36">
        <v>850.33333333333348</v>
      </c>
      <c r="K373" s="31">
        <v>834</v>
      </c>
      <c r="L373" s="31">
        <v>819.45</v>
      </c>
      <c r="M373" s="31">
        <v>11.449859999999999</v>
      </c>
      <c r="N373" s="1"/>
      <c r="O373" s="1"/>
    </row>
    <row r="374" spans="1:15" ht="12.75" customHeight="1">
      <c r="A374" s="33">
        <v>364</v>
      </c>
      <c r="B374" s="53" t="s">
        <v>453</v>
      </c>
      <c r="C374" s="31">
        <v>149.69999999999999</v>
      </c>
      <c r="D374" s="36">
        <v>149.54999999999998</v>
      </c>
      <c r="E374" s="36">
        <v>148.04999999999995</v>
      </c>
      <c r="F374" s="36">
        <v>146.39999999999998</v>
      </c>
      <c r="G374" s="36">
        <v>144.89999999999995</v>
      </c>
      <c r="H374" s="36">
        <v>151.19999999999996</v>
      </c>
      <c r="I374" s="36">
        <v>152.70000000000002</v>
      </c>
      <c r="J374" s="36">
        <v>154.34999999999997</v>
      </c>
      <c r="K374" s="31">
        <v>151.05000000000001</v>
      </c>
      <c r="L374" s="31">
        <v>147.9</v>
      </c>
      <c r="M374" s="31">
        <v>44.220730000000003</v>
      </c>
      <c r="N374" s="1"/>
      <c r="O374" s="1"/>
    </row>
    <row r="375" spans="1:15" ht="12.75" customHeight="1">
      <c r="A375" s="33">
        <v>365</v>
      </c>
      <c r="B375" s="53" t="s">
        <v>454</v>
      </c>
      <c r="C375" s="31">
        <v>1807.85</v>
      </c>
      <c r="D375" s="36">
        <v>1815.75</v>
      </c>
      <c r="E375" s="36">
        <v>1773.55</v>
      </c>
      <c r="F375" s="36">
        <v>1739.25</v>
      </c>
      <c r="G375" s="36">
        <v>1697.05</v>
      </c>
      <c r="H375" s="36">
        <v>1850.05</v>
      </c>
      <c r="I375" s="36">
        <v>1892.2499999999998</v>
      </c>
      <c r="J375" s="36">
        <v>1926.55</v>
      </c>
      <c r="K375" s="31">
        <v>1857.95</v>
      </c>
      <c r="L375" s="31">
        <v>1781.45</v>
      </c>
      <c r="M375" s="31">
        <v>0.97814000000000001</v>
      </c>
      <c r="N375" s="1"/>
      <c r="O375" s="1"/>
    </row>
    <row r="376" spans="1:15" ht="12.75" customHeight="1">
      <c r="A376" s="33">
        <v>366</v>
      </c>
      <c r="B376" s="53" t="s">
        <v>199</v>
      </c>
      <c r="C376" s="31">
        <v>6839.45</v>
      </c>
      <c r="D376" s="36">
        <v>6813.6500000000005</v>
      </c>
      <c r="E376" s="36">
        <v>6727.3000000000011</v>
      </c>
      <c r="F376" s="36">
        <v>6615.1500000000005</v>
      </c>
      <c r="G376" s="36">
        <v>6528.8000000000011</v>
      </c>
      <c r="H376" s="36">
        <v>6925.8000000000011</v>
      </c>
      <c r="I376" s="36">
        <v>7012.1500000000015</v>
      </c>
      <c r="J376" s="36">
        <v>7124.3000000000011</v>
      </c>
      <c r="K376" s="31">
        <v>6900</v>
      </c>
      <c r="L376" s="31">
        <v>6701.5</v>
      </c>
      <c r="M376" s="31">
        <v>7.5602799999999997</v>
      </c>
      <c r="N376" s="1"/>
      <c r="O376" s="1"/>
    </row>
    <row r="377" spans="1:15" ht="12.75" customHeight="1">
      <c r="A377" s="33">
        <v>367</v>
      </c>
      <c r="B377" s="53" t="s">
        <v>288</v>
      </c>
      <c r="C377" s="31">
        <v>449.05</v>
      </c>
      <c r="D377" s="36">
        <v>452.66666666666669</v>
      </c>
      <c r="E377" s="36">
        <v>444.48333333333335</v>
      </c>
      <c r="F377" s="36">
        <v>439.91666666666669</v>
      </c>
      <c r="G377" s="36">
        <v>431.73333333333335</v>
      </c>
      <c r="H377" s="36">
        <v>457.23333333333335</v>
      </c>
      <c r="I377" s="36">
        <v>465.41666666666663</v>
      </c>
      <c r="J377" s="36">
        <v>469.98333333333335</v>
      </c>
      <c r="K377" s="31">
        <v>460.85</v>
      </c>
      <c r="L377" s="31">
        <v>448.1</v>
      </c>
      <c r="M377" s="31">
        <v>7.3310000000000004</v>
      </c>
      <c r="N377" s="1"/>
      <c r="O377" s="1"/>
    </row>
    <row r="378" spans="1:15" ht="12.75" customHeight="1">
      <c r="A378" s="33">
        <v>368</v>
      </c>
      <c r="B378" s="53" t="s">
        <v>195</v>
      </c>
      <c r="C378" s="31">
        <v>513.20000000000005</v>
      </c>
      <c r="D378" s="36">
        <v>510.16666666666669</v>
      </c>
      <c r="E378" s="36">
        <v>499.03333333333342</v>
      </c>
      <c r="F378" s="36">
        <v>484.86666666666673</v>
      </c>
      <c r="G378" s="36">
        <v>473.73333333333346</v>
      </c>
      <c r="H378" s="36">
        <v>524.33333333333337</v>
      </c>
      <c r="I378" s="36">
        <v>535.4666666666667</v>
      </c>
      <c r="J378" s="36">
        <v>549.63333333333333</v>
      </c>
      <c r="K378" s="31">
        <v>521.29999999999995</v>
      </c>
      <c r="L378" s="31">
        <v>496</v>
      </c>
      <c r="M378" s="31">
        <v>332.90102999999999</v>
      </c>
      <c r="N378" s="1"/>
      <c r="O378" s="1"/>
    </row>
    <row r="379" spans="1:15" ht="12.75" customHeight="1">
      <c r="A379" s="33">
        <v>369</v>
      </c>
      <c r="B379" s="53" t="s">
        <v>200</v>
      </c>
      <c r="C379" s="31">
        <v>317.95</v>
      </c>
      <c r="D379" s="36">
        <v>317.98333333333335</v>
      </c>
      <c r="E379" s="36">
        <v>314.4666666666667</v>
      </c>
      <c r="F379" s="36">
        <v>310.98333333333335</v>
      </c>
      <c r="G379" s="36">
        <v>307.4666666666667</v>
      </c>
      <c r="H379" s="36">
        <v>321.4666666666667</v>
      </c>
      <c r="I379" s="36">
        <v>324.98333333333335</v>
      </c>
      <c r="J379" s="36">
        <v>328.4666666666667</v>
      </c>
      <c r="K379" s="31">
        <v>321.5</v>
      </c>
      <c r="L379" s="31">
        <v>314.5</v>
      </c>
      <c r="M379" s="31">
        <v>128.57918000000001</v>
      </c>
      <c r="N379" s="1"/>
      <c r="O379" s="1"/>
    </row>
    <row r="380" spans="1:15" ht="12.75" customHeight="1">
      <c r="A380" s="33">
        <v>370</v>
      </c>
      <c r="B380" s="53" t="s">
        <v>455</v>
      </c>
      <c r="C380" s="31">
        <v>516.20000000000005</v>
      </c>
      <c r="D380" s="36">
        <v>517.38333333333333</v>
      </c>
      <c r="E380" s="36">
        <v>510.06666666666661</v>
      </c>
      <c r="F380" s="36">
        <v>503.93333333333328</v>
      </c>
      <c r="G380" s="36">
        <v>496.61666666666656</v>
      </c>
      <c r="H380" s="36">
        <v>523.51666666666665</v>
      </c>
      <c r="I380" s="36">
        <v>530.83333333333348</v>
      </c>
      <c r="J380" s="36">
        <v>536.9666666666667</v>
      </c>
      <c r="K380" s="31">
        <v>524.70000000000005</v>
      </c>
      <c r="L380" s="31">
        <v>511.25</v>
      </c>
      <c r="M380" s="31">
        <v>2.6771199999999999</v>
      </c>
      <c r="N380" s="1"/>
      <c r="O380" s="1"/>
    </row>
    <row r="381" spans="1:15" ht="12.75" customHeight="1">
      <c r="A381" s="33">
        <v>371</v>
      </c>
      <c r="B381" s="53" t="s">
        <v>289</v>
      </c>
      <c r="C381" s="31">
        <v>1611.5</v>
      </c>
      <c r="D381" s="36">
        <v>1621.3166666666666</v>
      </c>
      <c r="E381" s="36">
        <v>1593.2333333333331</v>
      </c>
      <c r="F381" s="36">
        <v>1574.9666666666665</v>
      </c>
      <c r="G381" s="36">
        <v>1546.883333333333</v>
      </c>
      <c r="H381" s="36">
        <v>1639.5833333333333</v>
      </c>
      <c r="I381" s="36">
        <v>1667.6666666666667</v>
      </c>
      <c r="J381" s="36">
        <v>1685.9333333333334</v>
      </c>
      <c r="K381" s="31">
        <v>1649.4</v>
      </c>
      <c r="L381" s="31">
        <v>1603.05</v>
      </c>
      <c r="M381" s="31">
        <v>7.3257000000000003</v>
      </c>
      <c r="N381" s="1"/>
      <c r="O381" s="1"/>
    </row>
    <row r="382" spans="1:15" ht="12.75" customHeight="1">
      <c r="A382" s="33">
        <v>372</v>
      </c>
      <c r="B382" s="53" t="s">
        <v>456</v>
      </c>
      <c r="C382" s="31">
        <v>624.04999999999995</v>
      </c>
      <c r="D382" s="36">
        <v>625.85</v>
      </c>
      <c r="E382" s="36">
        <v>618.20000000000005</v>
      </c>
      <c r="F382" s="36">
        <v>612.35</v>
      </c>
      <c r="G382" s="36">
        <v>604.70000000000005</v>
      </c>
      <c r="H382" s="36">
        <v>631.70000000000005</v>
      </c>
      <c r="I382" s="36">
        <v>639.34999999999991</v>
      </c>
      <c r="J382" s="36">
        <v>645.20000000000005</v>
      </c>
      <c r="K382" s="31">
        <v>633.5</v>
      </c>
      <c r="L382" s="31">
        <v>620</v>
      </c>
      <c r="M382" s="31">
        <v>0.87834999999999996</v>
      </c>
      <c r="N382" s="1"/>
      <c r="O382" s="1"/>
    </row>
    <row r="383" spans="1:15" ht="12.75" customHeight="1">
      <c r="A383" s="33">
        <v>373</v>
      </c>
      <c r="B383" s="53" t="s">
        <v>457</v>
      </c>
      <c r="C383" s="31">
        <v>148.44999999999999</v>
      </c>
      <c r="D383" s="36">
        <v>149.13333333333333</v>
      </c>
      <c r="E383" s="36">
        <v>147.16666666666666</v>
      </c>
      <c r="F383" s="36">
        <v>145.88333333333333</v>
      </c>
      <c r="G383" s="36">
        <v>143.91666666666666</v>
      </c>
      <c r="H383" s="36">
        <v>150.41666666666666</v>
      </c>
      <c r="I383" s="36">
        <v>152.38333333333335</v>
      </c>
      <c r="J383" s="36">
        <v>153.66666666666666</v>
      </c>
      <c r="K383" s="31">
        <v>151.1</v>
      </c>
      <c r="L383" s="31">
        <v>147.85</v>
      </c>
      <c r="M383" s="31">
        <v>1.7712600000000001</v>
      </c>
      <c r="N383" s="1"/>
      <c r="O383" s="1"/>
    </row>
    <row r="384" spans="1:15" ht="12.75" customHeight="1">
      <c r="A384" s="33">
        <v>374</v>
      </c>
      <c r="B384" s="53" t="s">
        <v>290</v>
      </c>
      <c r="C384" s="31">
        <v>15787.35</v>
      </c>
      <c r="D384" s="36">
        <v>15809.116666666667</v>
      </c>
      <c r="E384" s="36">
        <v>15628.233333333334</v>
      </c>
      <c r="F384" s="36">
        <v>15469.116666666667</v>
      </c>
      <c r="G384" s="36">
        <v>15288.233333333334</v>
      </c>
      <c r="H384" s="36">
        <v>15968.233333333334</v>
      </c>
      <c r="I384" s="36">
        <v>16149.116666666669</v>
      </c>
      <c r="J384" s="36">
        <v>16308.233333333334</v>
      </c>
      <c r="K384" s="31">
        <v>15990</v>
      </c>
      <c r="L384" s="31">
        <v>15650</v>
      </c>
      <c r="M384" s="31">
        <v>0.15976000000000001</v>
      </c>
      <c r="N384" s="1"/>
      <c r="O384" s="1"/>
    </row>
    <row r="385" spans="1:15" ht="12.75" customHeight="1">
      <c r="A385" s="33">
        <v>375</v>
      </c>
      <c r="B385" s="53" t="s">
        <v>198</v>
      </c>
      <c r="C385" s="31">
        <v>129.55000000000001</v>
      </c>
      <c r="D385" s="36">
        <v>128.81666666666669</v>
      </c>
      <c r="E385" s="36">
        <v>126.63333333333338</v>
      </c>
      <c r="F385" s="36">
        <v>123.7166666666667</v>
      </c>
      <c r="G385" s="36">
        <v>121.53333333333339</v>
      </c>
      <c r="H385" s="36">
        <v>131.73333333333338</v>
      </c>
      <c r="I385" s="36">
        <v>133.91666666666671</v>
      </c>
      <c r="J385" s="36">
        <v>136.83333333333337</v>
      </c>
      <c r="K385" s="31">
        <v>131</v>
      </c>
      <c r="L385" s="31">
        <v>125.9</v>
      </c>
      <c r="M385" s="31">
        <v>578.20056999999997</v>
      </c>
      <c r="N385" s="1"/>
      <c r="O385" s="1"/>
    </row>
    <row r="386" spans="1:15" ht="12.75" customHeight="1">
      <c r="A386" s="33">
        <v>376</v>
      </c>
      <c r="B386" s="53" t="s">
        <v>458</v>
      </c>
      <c r="C386" s="31">
        <v>604.04999999999995</v>
      </c>
      <c r="D386" s="36">
        <v>604.7166666666667</v>
      </c>
      <c r="E386" s="36">
        <v>592.33333333333337</v>
      </c>
      <c r="F386" s="36">
        <v>580.61666666666667</v>
      </c>
      <c r="G386" s="36">
        <v>568.23333333333335</v>
      </c>
      <c r="H386" s="36">
        <v>616.43333333333339</v>
      </c>
      <c r="I386" s="36">
        <v>628.81666666666661</v>
      </c>
      <c r="J386" s="36">
        <v>640.53333333333342</v>
      </c>
      <c r="K386" s="31">
        <v>617.1</v>
      </c>
      <c r="L386" s="31">
        <v>593</v>
      </c>
      <c r="M386" s="31">
        <v>1.8720600000000001</v>
      </c>
      <c r="N386" s="1"/>
      <c r="O386" s="1"/>
    </row>
    <row r="387" spans="1:15" ht="12.75" customHeight="1">
      <c r="A387" s="33">
        <v>377</v>
      </c>
      <c r="B387" s="53" t="s">
        <v>1047</v>
      </c>
      <c r="C387" s="31">
        <v>1806.9</v>
      </c>
      <c r="D387" s="36">
        <v>1821.6166666666668</v>
      </c>
      <c r="E387" s="36">
        <v>1741.2833333333335</v>
      </c>
      <c r="F387" s="36">
        <v>1675.6666666666667</v>
      </c>
      <c r="G387" s="36">
        <v>1595.3333333333335</v>
      </c>
      <c r="H387" s="36">
        <v>1887.2333333333336</v>
      </c>
      <c r="I387" s="36">
        <v>1967.5666666666666</v>
      </c>
      <c r="J387" s="36">
        <v>2033.1833333333336</v>
      </c>
      <c r="K387" s="31">
        <v>1901.95</v>
      </c>
      <c r="L387" s="31">
        <v>1756</v>
      </c>
      <c r="M387" s="31">
        <v>7.3904699999999997</v>
      </c>
      <c r="N387" s="1"/>
      <c r="O387" s="1"/>
    </row>
    <row r="388" spans="1:15" ht="12.75" customHeight="1">
      <c r="A388" s="33">
        <v>378</v>
      </c>
      <c r="B388" s="53" t="s">
        <v>204</v>
      </c>
      <c r="C388" s="31">
        <v>253.35</v>
      </c>
      <c r="D388" s="36">
        <v>254.15</v>
      </c>
      <c r="E388" s="36">
        <v>251.8</v>
      </c>
      <c r="F388" s="36">
        <v>250.25</v>
      </c>
      <c r="G388" s="36">
        <v>247.9</v>
      </c>
      <c r="H388" s="36">
        <v>255.70000000000002</v>
      </c>
      <c r="I388" s="36">
        <v>258.04999999999995</v>
      </c>
      <c r="J388" s="36">
        <v>259.60000000000002</v>
      </c>
      <c r="K388" s="31">
        <v>256.5</v>
      </c>
      <c r="L388" s="31">
        <v>252.6</v>
      </c>
      <c r="M388" s="31">
        <v>36.153410000000001</v>
      </c>
      <c r="N388" s="1"/>
      <c r="O388" s="1"/>
    </row>
    <row r="389" spans="1:15" ht="12.75" customHeight="1">
      <c r="A389" s="33">
        <v>379</v>
      </c>
      <c r="B389" s="53" t="s">
        <v>205</v>
      </c>
      <c r="C389" s="31">
        <v>579</v>
      </c>
      <c r="D389" s="36">
        <v>575.33333333333337</v>
      </c>
      <c r="E389" s="36">
        <v>559.26666666666677</v>
      </c>
      <c r="F389" s="36">
        <v>539.53333333333342</v>
      </c>
      <c r="G389" s="36">
        <v>523.46666666666681</v>
      </c>
      <c r="H389" s="36">
        <v>595.06666666666672</v>
      </c>
      <c r="I389" s="36">
        <v>611.13333333333333</v>
      </c>
      <c r="J389" s="36">
        <v>630.86666666666667</v>
      </c>
      <c r="K389" s="31">
        <v>591.4</v>
      </c>
      <c r="L389" s="31">
        <v>555.6</v>
      </c>
      <c r="M389" s="31">
        <v>282.17126999999999</v>
      </c>
      <c r="N389" s="1"/>
      <c r="O389" s="1"/>
    </row>
    <row r="390" spans="1:15" ht="12.75" customHeight="1">
      <c r="A390" s="33">
        <v>380</v>
      </c>
      <c r="B390" s="53" t="s">
        <v>459</v>
      </c>
      <c r="C390" s="31">
        <v>671.8</v>
      </c>
      <c r="D390" s="36">
        <v>673.26666666666665</v>
      </c>
      <c r="E390" s="36">
        <v>663.5333333333333</v>
      </c>
      <c r="F390" s="36">
        <v>655.26666666666665</v>
      </c>
      <c r="G390" s="36">
        <v>645.5333333333333</v>
      </c>
      <c r="H390" s="36">
        <v>681.5333333333333</v>
      </c>
      <c r="I390" s="36">
        <v>691.26666666666665</v>
      </c>
      <c r="J390" s="36">
        <v>699.5333333333333</v>
      </c>
      <c r="K390" s="31">
        <v>683</v>
      </c>
      <c r="L390" s="31">
        <v>665</v>
      </c>
      <c r="M390" s="31">
        <v>0.97906000000000004</v>
      </c>
      <c r="N390" s="1"/>
      <c r="O390" s="1"/>
    </row>
    <row r="391" spans="1:15" ht="12.75" customHeight="1">
      <c r="A391" s="33">
        <v>381</v>
      </c>
      <c r="B391" s="53" t="s">
        <v>460</v>
      </c>
      <c r="C391" s="31">
        <v>733.55</v>
      </c>
      <c r="D391" s="36">
        <v>737.44999999999993</v>
      </c>
      <c r="E391" s="36">
        <v>724.89999999999986</v>
      </c>
      <c r="F391" s="36">
        <v>716.24999999999989</v>
      </c>
      <c r="G391" s="36">
        <v>703.69999999999982</v>
      </c>
      <c r="H391" s="36">
        <v>746.09999999999991</v>
      </c>
      <c r="I391" s="36">
        <v>758.64999999999986</v>
      </c>
      <c r="J391" s="36">
        <v>767.3</v>
      </c>
      <c r="K391" s="31">
        <v>750</v>
      </c>
      <c r="L391" s="31">
        <v>728.8</v>
      </c>
      <c r="M391" s="31">
        <v>12.86603</v>
      </c>
      <c r="N391" s="1"/>
      <c r="O391" s="1"/>
    </row>
    <row r="392" spans="1:15" ht="12.75" customHeight="1">
      <c r="A392" s="33">
        <v>382</v>
      </c>
      <c r="B392" s="53" t="s">
        <v>461</v>
      </c>
      <c r="C392" s="31">
        <v>1633.85</v>
      </c>
      <c r="D392" s="36">
        <v>1638.3</v>
      </c>
      <c r="E392" s="36">
        <v>1612.6499999999999</v>
      </c>
      <c r="F392" s="36">
        <v>1591.4499999999998</v>
      </c>
      <c r="G392" s="36">
        <v>1565.7999999999997</v>
      </c>
      <c r="H392" s="36">
        <v>1659.5</v>
      </c>
      <c r="I392" s="36">
        <v>1685.15</v>
      </c>
      <c r="J392" s="36">
        <v>1706.3500000000001</v>
      </c>
      <c r="K392" s="31">
        <v>1663.95</v>
      </c>
      <c r="L392" s="31">
        <v>1617.1</v>
      </c>
      <c r="M392" s="31">
        <v>1.31786</v>
      </c>
      <c r="N392" s="1"/>
      <c r="O392" s="1"/>
    </row>
    <row r="393" spans="1:15" ht="12.75" customHeight="1">
      <c r="A393" s="33">
        <v>383</v>
      </c>
      <c r="B393" s="53" t="s">
        <v>462</v>
      </c>
      <c r="C393" s="31">
        <v>377</v>
      </c>
      <c r="D393" s="36">
        <v>383.7</v>
      </c>
      <c r="E393" s="36">
        <v>367.5</v>
      </c>
      <c r="F393" s="36">
        <v>358</v>
      </c>
      <c r="G393" s="36">
        <v>341.8</v>
      </c>
      <c r="H393" s="36">
        <v>393.2</v>
      </c>
      <c r="I393" s="36">
        <v>409.39999999999992</v>
      </c>
      <c r="J393" s="36">
        <v>418.9</v>
      </c>
      <c r="K393" s="31">
        <v>399.9</v>
      </c>
      <c r="L393" s="31">
        <v>374.2</v>
      </c>
      <c r="M393" s="31">
        <v>786.10946000000001</v>
      </c>
      <c r="N393" s="1"/>
      <c r="O393" s="1"/>
    </row>
    <row r="394" spans="1:15" ht="12.75" customHeight="1">
      <c r="A394" s="33">
        <v>384</v>
      </c>
      <c r="B394" s="53" t="s">
        <v>1048</v>
      </c>
      <c r="C394" s="31">
        <v>429.15</v>
      </c>
      <c r="D394" s="36">
        <v>432.59999999999997</v>
      </c>
      <c r="E394" s="36">
        <v>421.54999999999995</v>
      </c>
      <c r="F394" s="36">
        <v>413.95</v>
      </c>
      <c r="G394" s="36">
        <v>402.9</v>
      </c>
      <c r="H394" s="36">
        <v>440.19999999999993</v>
      </c>
      <c r="I394" s="36">
        <v>451.25</v>
      </c>
      <c r="J394" s="36">
        <v>458.84999999999991</v>
      </c>
      <c r="K394" s="31">
        <v>443.65</v>
      </c>
      <c r="L394" s="31">
        <v>425</v>
      </c>
      <c r="M394" s="31">
        <v>30.773060000000001</v>
      </c>
      <c r="N394" s="1"/>
      <c r="O394" s="1"/>
    </row>
    <row r="395" spans="1:15" ht="12.75" customHeight="1">
      <c r="A395" s="33">
        <v>385</v>
      </c>
      <c r="B395" s="53" t="s">
        <v>463</v>
      </c>
      <c r="C395" s="31">
        <v>1253</v>
      </c>
      <c r="D395" s="36">
        <v>1245.2666666666667</v>
      </c>
      <c r="E395" s="36">
        <v>1225.8333333333333</v>
      </c>
      <c r="F395" s="36">
        <v>1198.6666666666665</v>
      </c>
      <c r="G395" s="36">
        <v>1179.2333333333331</v>
      </c>
      <c r="H395" s="36">
        <v>1272.4333333333334</v>
      </c>
      <c r="I395" s="36">
        <v>1291.8666666666668</v>
      </c>
      <c r="J395" s="36">
        <v>1319.0333333333335</v>
      </c>
      <c r="K395" s="31">
        <v>1264.7</v>
      </c>
      <c r="L395" s="31">
        <v>1218.0999999999999</v>
      </c>
      <c r="M395" s="31">
        <v>1.42879</v>
      </c>
      <c r="N395" s="1"/>
      <c r="O395" s="1"/>
    </row>
    <row r="396" spans="1:15" ht="12.75" customHeight="1">
      <c r="A396" s="33">
        <v>386</v>
      </c>
      <c r="B396" s="53" t="s">
        <v>464</v>
      </c>
      <c r="C396" s="31">
        <v>301.7</v>
      </c>
      <c r="D396" s="36">
        <v>302.7166666666667</v>
      </c>
      <c r="E396" s="36">
        <v>298.93333333333339</v>
      </c>
      <c r="F396" s="36">
        <v>296.16666666666669</v>
      </c>
      <c r="G396" s="36">
        <v>292.38333333333338</v>
      </c>
      <c r="H396" s="36">
        <v>305.48333333333341</v>
      </c>
      <c r="I396" s="36">
        <v>309.26666666666671</v>
      </c>
      <c r="J396" s="36">
        <v>312.03333333333342</v>
      </c>
      <c r="K396" s="31">
        <v>306.5</v>
      </c>
      <c r="L396" s="31">
        <v>299.95</v>
      </c>
      <c r="M396" s="31">
        <v>2.52746</v>
      </c>
      <c r="N396" s="1"/>
      <c r="O396" s="1"/>
    </row>
    <row r="397" spans="1:15" ht="12.75" customHeight="1">
      <c r="A397" s="33">
        <v>387</v>
      </c>
      <c r="B397" s="53" t="s">
        <v>806</v>
      </c>
      <c r="C397" s="31">
        <v>698.15</v>
      </c>
      <c r="D397" s="36">
        <v>698.35</v>
      </c>
      <c r="E397" s="36">
        <v>689.80000000000007</v>
      </c>
      <c r="F397" s="36">
        <v>681.45</v>
      </c>
      <c r="G397" s="36">
        <v>672.90000000000009</v>
      </c>
      <c r="H397" s="36">
        <v>706.7</v>
      </c>
      <c r="I397" s="36">
        <v>715.25</v>
      </c>
      <c r="J397" s="36">
        <v>723.6</v>
      </c>
      <c r="K397" s="31">
        <v>706.9</v>
      </c>
      <c r="L397" s="31">
        <v>690</v>
      </c>
      <c r="M397" s="31">
        <v>5.33582</v>
      </c>
      <c r="N397" s="1"/>
      <c r="O397" s="1"/>
    </row>
    <row r="398" spans="1:15" ht="12.75" customHeight="1">
      <c r="A398" s="33">
        <v>388</v>
      </c>
      <c r="B398" s="53" t="s">
        <v>465</v>
      </c>
      <c r="C398" s="31">
        <v>163.80000000000001</v>
      </c>
      <c r="D398" s="36">
        <v>164.06666666666669</v>
      </c>
      <c r="E398" s="36">
        <v>158.73333333333338</v>
      </c>
      <c r="F398" s="36">
        <v>153.66666666666669</v>
      </c>
      <c r="G398" s="36">
        <v>148.33333333333337</v>
      </c>
      <c r="H398" s="36">
        <v>169.13333333333338</v>
      </c>
      <c r="I398" s="36">
        <v>174.4666666666667</v>
      </c>
      <c r="J398" s="36">
        <v>179.53333333333339</v>
      </c>
      <c r="K398" s="31">
        <v>169.4</v>
      </c>
      <c r="L398" s="31">
        <v>159</v>
      </c>
      <c r="M398" s="31">
        <v>152.30016000000001</v>
      </c>
      <c r="N398" s="1"/>
      <c r="O398" s="1"/>
    </row>
    <row r="399" spans="1:15" ht="12.75" customHeight="1">
      <c r="A399" s="33">
        <v>389</v>
      </c>
      <c r="B399" s="53" t="s">
        <v>466</v>
      </c>
      <c r="C399" s="31">
        <v>3295.35</v>
      </c>
      <c r="D399" s="36">
        <v>3317.4666666666667</v>
      </c>
      <c r="E399" s="36">
        <v>3258.9833333333336</v>
      </c>
      <c r="F399" s="36">
        <v>3222.6166666666668</v>
      </c>
      <c r="G399" s="36">
        <v>3164.1333333333337</v>
      </c>
      <c r="H399" s="36">
        <v>3353.8333333333335</v>
      </c>
      <c r="I399" s="36">
        <v>3412.3166666666662</v>
      </c>
      <c r="J399" s="36">
        <v>3448.6833333333334</v>
      </c>
      <c r="K399" s="31">
        <v>3375.95</v>
      </c>
      <c r="L399" s="31">
        <v>3281.1</v>
      </c>
      <c r="M399" s="31">
        <v>0.28365000000000001</v>
      </c>
      <c r="N399" s="1"/>
      <c r="O399" s="1"/>
    </row>
    <row r="400" spans="1:15" ht="12.75" customHeight="1">
      <c r="A400" s="33">
        <v>390</v>
      </c>
      <c r="B400" s="53" t="s">
        <v>467</v>
      </c>
      <c r="C400" s="31">
        <v>81.349999999999994</v>
      </c>
      <c r="D400" s="36">
        <v>82.483333333333334</v>
      </c>
      <c r="E400" s="36">
        <v>79.966666666666669</v>
      </c>
      <c r="F400" s="36">
        <v>78.583333333333329</v>
      </c>
      <c r="G400" s="36">
        <v>76.066666666666663</v>
      </c>
      <c r="H400" s="36">
        <v>83.866666666666674</v>
      </c>
      <c r="I400" s="36">
        <v>86.383333333333354</v>
      </c>
      <c r="J400" s="36">
        <v>87.76666666666668</v>
      </c>
      <c r="K400" s="31">
        <v>85</v>
      </c>
      <c r="L400" s="31">
        <v>81.099999999999994</v>
      </c>
      <c r="M400" s="31">
        <v>113.17238999999999</v>
      </c>
      <c r="N400" s="1"/>
      <c r="O400" s="1"/>
    </row>
    <row r="401" spans="1:15" ht="12.75" customHeight="1">
      <c r="A401" s="33">
        <v>391</v>
      </c>
      <c r="B401" s="53" t="s">
        <v>468</v>
      </c>
      <c r="C401" s="31">
        <v>2175.8000000000002</v>
      </c>
      <c r="D401" s="36">
        <v>2191.9333333333334</v>
      </c>
      <c r="E401" s="36">
        <v>2153.8666666666668</v>
      </c>
      <c r="F401" s="36">
        <v>2131.9333333333334</v>
      </c>
      <c r="G401" s="36">
        <v>2093.8666666666668</v>
      </c>
      <c r="H401" s="36">
        <v>2213.8666666666668</v>
      </c>
      <c r="I401" s="36">
        <v>2251.9333333333334</v>
      </c>
      <c r="J401" s="36">
        <v>2273.8666666666668</v>
      </c>
      <c r="K401" s="31">
        <v>2230</v>
      </c>
      <c r="L401" s="31">
        <v>2170</v>
      </c>
      <c r="M401" s="31">
        <v>1.3711800000000001</v>
      </c>
      <c r="N401" s="1"/>
      <c r="O401" s="1"/>
    </row>
    <row r="402" spans="1:15" ht="12.75" customHeight="1">
      <c r="A402" s="33">
        <v>392</v>
      </c>
      <c r="B402" s="53" t="s">
        <v>469</v>
      </c>
      <c r="C402" s="31">
        <v>205.6</v>
      </c>
      <c r="D402" s="36">
        <v>206.38333333333333</v>
      </c>
      <c r="E402" s="36">
        <v>203.86666666666665</v>
      </c>
      <c r="F402" s="36">
        <v>202.13333333333333</v>
      </c>
      <c r="G402" s="36">
        <v>199.61666666666665</v>
      </c>
      <c r="H402" s="36">
        <v>208.11666666666665</v>
      </c>
      <c r="I402" s="36">
        <v>210.6333333333333</v>
      </c>
      <c r="J402" s="36">
        <v>212.36666666666665</v>
      </c>
      <c r="K402" s="31">
        <v>208.9</v>
      </c>
      <c r="L402" s="31">
        <v>204.65</v>
      </c>
      <c r="M402" s="31">
        <v>10.13781</v>
      </c>
      <c r="N402" s="1"/>
      <c r="O402" s="1"/>
    </row>
    <row r="403" spans="1:15" ht="12.75" customHeight="1">
      <c r="A403" s="33">
        <v>393</v>
      </c>
      <c r="B403" s="53" t="s">
        <v>206</v>
      </c>
      <c r="C403" s="31">
        <v>2932.5</v>
      </c>
      <c r="D403" s="36">
        <v>2941.7999999999997</v>
      </c>
      <c r="E403" s="36">
        <v>2913.7999999999993</v>
      </c>
      <c r="F403" s="36">
        <v>2895.0999999999995</v>
      </c>
      <c r="G403" s="36">
        <v>2867.099999999999</v>
      </c>
      <c r="H403" s="36">
        <v>2960.4999999999995</v>
      </c>
      <c r="I403" s="36">
        <v>2988.5000000000005</v>
      </c>
      <c r="J403" s="36">
        <v>3007.2</v>
      </c>
      <c r="K403" s="31">
        <v>2969.8</v>
      </c>
      <c r="L403" s="31">
        <v>2923.1</v>
      </c>
      <c r="M403" s="31">
        <v>33.145049999999998</v>
      </c>
      <c r="N403" s="1"/>
      <c r="O403" s="1"/>
    </row>
    <row r="404" spans="1:15" ht="12.75" customHeight="1">
      <c r="A404" s="33">
        <v>394</v>
      </c>
      <c r="B404" s="53" t="s">
        <v>470</v>
      </c>
      <c r="C404" s="31">
        <v>103.4</v>
      </c>
      <c r="D404" s="36">
        <v>102.51666666666667</v>
      </c>
      <c r="E404" s="36">
        <v>101.03333333333333</v>
      </c>
      <c r="F404" s="36">
        <v>98.666666666666671</v>
      </c>
      <c r="G404" s="36">
        <v>97.183333333333337</v>
      </c>
      <c r="H404" s="36">
        <v>104.88333333333333</v>
      </c>
      <c r="I404" s="36">
        <v>106.36666666666665</v>
      </c>
      <c r="J404" s="36">
        <v>108.73333333333332</v>
      </c>
      <c r="K404" s="31">
        <v>104</v>
      </c>
      <c r="L404" s="31">
        <v>100.15</v>
      </c>
      <c r="M404" s="31">
        <v>10.850429999999999</v>
      </c>
      <c r="N404" s="1"/>
      <c r="O404" s="1"/>
    </row>
    <row r="405" spans="1:15" ht="12.75" customHeight="1">
      <c r="A405" s="33">
        <v>395</v>
      </c>
      <c r="B405" s="53" t="s">
        <v>471</v>
      </c>
      <c r="C405" s="31">
        <v>1429.85</v>
      </c>
      <c r="D405" s="36">
        <v>1427.1666666666667</v>
      </c>
      <c r="E405" s="36">
        <v>1415.0833333333335</v>
      </c>
      <c r="F405" s="36">
        <v>1400.3166666666668</v>
      </c>
      <c r="G405" s="36">
        <v>1388.2333333333336</v>
      </c>
      <c r="H405" s="36">
        <v>1441.9333333333334</v>
      </c>
      <c r="I405" s="36">
        <v>1454.0166666666669</v>
      </c>
      <c r="J405" s="36">
        <v>1468.7833333333333</v>
      </c>
      <c r="K405" s="31">
        <v>1439.25</v>
      </c>
      <c r="L405" s="31">
        <v>1412.4</v>
      </c>
      <c r="M405" s="31">
        <v>0.58301000000000003</v>
      </c>
      <c r="N405" s="1"/>
      <c r="O405" s="1"/>
    </row>
    <row r="406" spans="1:15" ht="12.75" customHeight="1">
      <c r="A406" s="33">
        <v>396</v>
      </c>
      <c r="B406" s="53" t="s">
        <v>1049</v>
      </c>
      <c r="C406" s="31">
        <v>82.75</v>
      </c>
      <c r="D406" s="36">
        <v>83.083333333333329</v>
      </c>
      <c r="E406" s="36">
        <v>82.166666666666657</v>
      </c>
      <c r="F406" s="36">
        <v>81.583333333333329</v>
      </c>
      <c r="G406" s="36">
        <v>80.666666666666657</v>
      </c>
      <c r="H406" s="36">
        <v>83.666666666666657</v>
      </c>
      <c r="I406" s="36">
        <v>84.583333333333314</v>
      </c>
      <c r="J406" s="36">
        <v>85.166666666666657</v>
      </c>
      <c r="K406" s="31">
        <v>84</v>
      </c>
      <c r="L406" s="31">
        <v>82.5</v>
      </c>
      <c r="M406" s="31">
        <v>8.7889999999999997</v>
      </c>
      <c r="N406" s="1"/>
      <c r="O406" s="1"/>
    </row>
    <row r="407" spans="1:15" ht="12.75" customHeight="1">
      <c r="A407" s="33">
        <v>397</v>
      </c>
      <c r="B407" s="53" t="s">
        <v>208</v>
      </c>
      <c r="C407" s="31">
        <v>702.8</v>
      </c>
      <c r="D407" s="36">
        <v>705.26666666666654</v>
      </c>
      <c r="E407" s="36">
        <v>699.1333333333331</v>
      </c>
      <c r="F407" s="36">
        <v>695.46666666666658</v>
      </c>
      <c r="G407" s="36">
        <v>689.33333333333314</v>
      </c>
      <c r="H407" s="36">
        <v>708.93333333333305</v>
      </c>
      <c r="I407" s="36">
        <v>715.06666666666649</v>
      </c>
      <c r="J407" s="36">
        <v>718.73333333333301</v>
      </c>
      <c r="K407" s="31">
        <v>711.4</v>
      </c>
      <c r="L407" s="31">
        <v>701.6</v>
      </c>
      <c r="M407" s="31">
        <v>10.70659</v>
      </c>
      <c r="N407" s="1"/>
      <c r="O407" s="1"/>
    </row>
    <row r="408" spans="1:15" ht="12.75" customHeight="1">
      <c r="A408" s="33">
        <v>398</v>
      </c>
      <c r="B408" t="s">
        <v>209</v>
      </c>
      <c r="C408" s="31">
        <v>1410.2</v>
      </c>
      <c r="D408" s="36">
        <v>1420.1166666666668</v>
      </c>
      <c r="E408" s="36">
        <v>1392.2333333333336</v>
      </c>
      <c r="F408" s="36">
        <v>1374.2666666666669</v>
      </c>
      <c r="G408" s="36">
        <v>1346.3833333333337</v>
      </c>
      <c r="H408" s="36">
        <v>1438.0833333333335</v>
      </c>
      <c r="I408" s="36">
        <v>1465.9666666666667</v>
      </c>
      <c r="J408" s="36">
        <v>1483.9333333333334</v>
      </c>
      <c r="K408" s="31">
        <v>1448</v>
      </c>
      <c r="L408" s="31">
        <v>1402.15</v>
      </c>
      <c r="M408" s="31">
        <v>16.757490000000001</v>
      </c>
      <c r="N408" s="1"/>
      <c r="O408" s="1"/>
    </row>
    <row r="409" spans="1:15" ht="12.75" customHeight="1">
      <c r="A409" s="33">
        <v>399</v>
      </c>
      <c r="B409" s="53" t="s">
        <v>472</v>
      </c>
      <c r="C409" s="31">
        <v>144.5</v>
      </c>
      <c r="D409" s="36">
        <v>144.54999999999998</v>
      </c>
      <c r="E409" s="36">
        <v>141.89999999999998</v>
      </c>
      <c r="F409" s="36">
        <v>139.29999999999998</v>
      </c>
      <c r="G409" s="36">
        <v>136.64999999999998</v>
      </c>
      <c r="H409" s="36">
        <v>147.14999999999998</v>
      </c>
      <c r="I409" s="36">
        <v>149.80000000000001</v>
      </c>
      <c r="J409" s="36">
        <v>152.39999999999998</v>
      </c>
      <c r="K409" s="31">
        <v>147.19999999999999</v>
      </c>
      <c r="L409" s="31">
        <v>141.94999999999999</v>
      </c>
      <c r="M409" s="31">
        <v>165.44136</v>
      </c>
      <c r="N409" s="1"/>
      <c r="O409" s="1"/>
    </row>
    <row r="410" spans="1:15" ht="12.75" customHeight="1">
      <c r="A410" s="33">
        <v>400</v>
      </c>
      <c r="B410" s="53" t="s">
        <v>473</v>
      </c>
      <c r="C410" s="31">
        <v>6111.75</v>
      </c>
      <c r="D410" s="36">
        <v>6141.25</v>
      </c>
      <c r="E410" s="36">
        <v>6012.5</v>
      </c>
      <c r="F410" s="36">
        <v>5913.25</v>
      </c>
      <c r="G410" s="36">
        <v>5784.5</v>
      </c>
      <c r="H410" s="36">
        <v>6240.5</v>
      </c>
      <c r="I410" s="36">
        <v>6369.25</v>
      </c>
      <c r="J410" s="36">
        <v>6468.5</v>
      </c>
      <c r="K410" s="31">
        <v>6270</v>
      </c>
      <c r="L410" s="31">
        <v>6042</v>
      </c>
      <c r="M410" s="31">
        <v>0.48065000000000002</v>
      </c>
      <c r="N410" s="1"/>
      <c r="O410" s="1"/>
    </row>
    <row r="411" spans="1:15" ht="12.75" customHeight="1">
      <c r="A411" s="33">
        <v>401</v>
      </c>
      <c r="B411" s="53" t="s">
        <v>213</v>
      </c>
      <c r="C411" s="31">
        <v>2309.9</v>
      </c>
      <c r="D411" s="36">
        <v>2305.7166666666667</v>
      </c>
      <c r="E411" s="36">
        <v>2293.3333333333335</v>
      </c>
      <c r="F411" s="36">
        <v>2276.7666666666669</v>
      </c>
      <c r="G411" s="36">
        <v>2264.3833333333337</v>
      </c>
      <c r="H411" s="36">
        <v>2322.2833333333333</v>
      </c>
      <c r="I411" s="36">
        <v>2334.6666666666665</v>
      </c>
      <c r="J411" s="36">
        <v>2351.2333333333331</v>
      </c>
      <c r="K411" s="31">
        <v>2318.1</v>
      </c>
      <c r="L411" s="31">
        <v>2289.15</v>
      </c>
      <c r="M411" s="31">
        <v>3.1454200000000001</v>
      </c>
      <c r="N411" s="1"/>
      <c r="O411" s="1"/>
    </row>
    <row r="412" spans="1:15" ht="12.75" customHeight="1">
      <c r="A412" s="33">
        <v>402</v>
      </c>
      <c r="B412" s="53" t="s">
        <v>835</v>
      </c>
      <c r="C412" s="31">
        <v>2048.5500000000002</v>
      </c>
      <c r="D412" s="36">
        <v>2046.1500000000003</v>
      </c>
      <c r="E412" s="36">
        <v>2019.4000000000005</v>
      </c>
      <c r="F412" s="36">
        <v>1990.2500000000002</v>
      </c>
      <c r="G412" s="36">
        <v>1963.5000000000005</v>
      </c>
      <c r="H412" s="36">
        <v>2075.3000000000006</v>
      </c>
      <c r="I412" s="36">
        <v>2102.0500000000002</v>
      </c>
      <c r="J412" s="36">
        <v>2131.2000000000007</v>
      </c>
      <c r="K412" s="31">
        <v>2072.9</v>
      </c>
      <c r="L412" s="31">
        <v>2017</v>
      </c>
      <c r="M412" s="31">
        <v>0.20318</v>
      </c>
      <c r="N412" s="1"/>
      <c r="O412" s="1"/>
    </row>
    <row r="413" spans="1:15" ht="12.75" customHeight="1">
      <c r="A413" s="33">
        <v>403</v>
      </c>
      <c r="B413" s="53" t="s">
        <v>177</v>
      </c>
      <c r="C413" s="31">
        <v>143.69999999999999</v>
      </c>
      <c r="D413" s="36">
        <v>143.1</v>
      </c>
      <c r="E413" s="36">
        <v>140.5</v>
      </c>
      <c r="F413" s="36">
        <v>137.30000000000001</v>
      </c>
      <c r="G413" s="36">
        <v>134.70000000000002</v>
      </c>
      <c r="H413" s="36">
        <v>146.29999999999998</v>
      </c>
      <c r="I413" s="36">
        <v>148.89999999999995</v>
      </c>
      <c r="J413" s="36">
        <v>152.09999999999997</v>
      </c>
      <c r="K413" s="31">
        <v>145.69999999999999</v>
      </c>
      <c r="L413" s="31">
        <v>139.9</v>
      </c>
      <c r="M413" s="31">
        <v>283.07033999999999</v>
      </c>
      <c r="N413" s="1"/>
      <c r="O413" s="1"/>
    </row>
    <row r="414" spans="1:15" ht="12.75" customHeight="1">
      <c r="A414" s="33">
        <v>404</v>
      </c>
      <c r="B414" s="53" t="s">
        <v>474</v>
      </c>
      <c r="C414" s="31">
        <v>8673.75</v>
      </c>
      <c r="D414" s="36">
        <v>8766.1</v>
      </c>
      <c r="E414" s="36">
        <v>8547.25</v>
      </c>
      <c r="F414" s="36">
        <v>8420.75</v>
      </c>
      <c r="G414" s="36">
        <v>8201.9</v>
      </c>
      <c r="H414" s="36">
        <v>8892.6</v>
      </c>
      <c r="I414" s="36">
        <v>9111.4500000000025</v>
      </c>
      <c r="J414" s="36">
        <v>9237.9500000000007</v>
      </c>
      <c r="K414" s="31">
        <v>8984.9500000000007</v>
      </c>
      <c r="L414" s="31">
        <v>8639.6</v>
      </c>
      <c r="M414" s="31">
        <v>0.12931000000000001</v>
      </c>
      <c r="N414" s="1"/>
      <c r="O414" s="1"/>
    </row>
    <row r="415" spans="1:15" ht="12.75" customHeight="1">
      <c r="A415" s="33">
        <v>405</v>
      </c>
      <c r="B415" s="53" t="s">
        <v>475</v>
      </c>
      <c r="C415" s="31">
        <v>1401.2</v>
      </c>
      <c r="D415" s="36">
        <v>1395.45</v>
      </c>
      <c r="E415" s="36">
        <v>1379.0500000000002</v>
      </c>
      <c r="F415" s="36">
        <v>1356.9</v>
      </c>
      <c r="G415" s="36">
        <v>1340.5000000000002</v>
      </c>
      <c r="H415" s="36">
        <v>1417.6000000000001</v>
      </c>
      <c r="I415" s="36">
        <v>1434.0000000000002</v>
      </c>
      <c r="J415" s="36">
        <v>1456.15</v>
      </c>
      <c r="K415" s="31">
        <v>1411.85</v>
      </c>
      <c r="L415" s="31">
        <v>1373.3</v>
      </c>
      <c r="M415" s="31">
        <v>1.43075</v>
      </c>
      <c r="N415" s="1"/>
      <c r="O415" s="1"/>
    </row>
    <row r="416" spans="1:15" ht="12.75" customHeight="1">
      <c r="A416" s="33">
        <v>406</v>
      </c>
      <c r="B416" s="53" t="s">
        <v>836</v>
      </c>
      <c r="C416" s="31">
        <v>482.7</v>
      </c>
      <c r="D416" s="36">
        <v>485.75</v>
      </c>
      <c r="E416" s="36">
        <v>472.5</v>
      </c>
      <c r="F416" s="36">
        <v>462.3</v>
      </c>
      <c r="G416" s="36">
        <v>449.05</v>
      </c>
      <c r="H416" s="36">
        <v>495.95</v>
      </c>
      <c r="I416" s="36">
        <v>509.2</v>
      </c>
      <c r="J416" s="36">
        <v>519.4</v>
      </c>
      <c r="K416" s="31">
        <v>499</v>
      </c>
      <c r="L416" s="31">
        <v>475.55</v>
      </c>
      <c r="M416" s="31">
        <v>13.957319999999999</v>
      </c>
      <c r="N416" s="1"/>
      <c r="O416" s="1"/>
    </row>
    <row r="417" spans="1:15" ht="12.75" customHeight="1">
      <c r="A417" s="33">
        <v>407</v>
      </c>
      <c r="B417" s="53" t="s">
        <v>476</v>
      </c>
      <c r="C417" s="31">
        <v>4588.45</v>
      </c>
      <c r="D417" s="36">
        <v>4622.25</v>
      </c>
      <c r="E417" s="36">
        <v>4499.5</v>
      </c>
      <c r="F417" s="36">
        <v>4410.55</v>
      </c>
      <c r="G417" s="36">
        <v>4287.8</v>
      </c>
      <c r="H417" s="36">
        <v>4711.2</v>
      </c>
      <c r="I417" s="36">
        <v>4833.95</v>
      </c>
      <c r="J417" s="36">
        <v>4922.8999999999996</v>
      </c>
      <c r="K417" s="31">
        <v>4745</v>
      </c>
      <c r="L417" s="31">
        <v>4533.3</v>
      </c>
      <c r="M417" s="31">
        <v>1.90215</v>
      </c>
      <c r="N417" s="1"/>
      <c r="O417" s="1"/>
    </row>
    <row r="418" spans="1:15" ht="12.75" customHeight="1">
      <c r="A418" s="33">
        <v>408</v>
      </c>
      <c r="B418" s="53" t="s">
        <v>1050</v>
      </c>
      <c r="C418" s="31">
        <v>827.35</v>
      </c>
      <c r="D418" s="36">
        <v>827.35</v>
      </c>
      <c r="E418" s="36">
        <v>827.35</v>
      </c>
      <c r="F418" s="36">
        <v>827.35</v>
      </c>
      <c r="G418" s="36">
        <v>827.35</v>
      </c>
      <c r="H418" s="36">
        <v>827.35</v>
      </c>
      <c r="I418" s="36">
        <v>827.35</v>
      </c>
      <c r="J418" s="36">
        <v>827.35</v>
      </c>
      <c r="K418" s="31">
        <v>827.35</v>
      </c>
      <c r="L418" s="31">
        <v>827.35</v>
      </c>
      <c r="M418" s="31">
        <v>0.49203000000000002</v>
      </c>
      <c r="N418" s="1"/>
      <c r="O418" s="1"/>
    </row>
    <row r="419" spans="1:15" ht="12.75" customHeight="1">
      <c r="A419" s="33">
        <v>409</v>
      </c>
      <c r="B419" s="53" t="s">
        <v>211</v>
      </c>
      <c r="C419" s="31">
        <v>25415.200000000001</v>
      </c>
      <c r="D419" s="36">
        <v>25390.099999999995</v>
      </c>
      <c r="E419" s="36">
        <v>25280.19999999999</v>
      </c>
      <c r="F419" s="36">
        <v>25145.199999999993</v>
      </c>
      <c r="G419" s="36">
        <v>25035.299999999988</v>
      </c>
      <c r="H419" s="36">
        <v>25525.099999999991</v>
      </c>
      <c r="I419" s="36">
        <v>25634.999999999993</v>
      </c>
      <c r="J419" s="36">
        <v>25769.999999999993</v>
      </c>
      <c r="K419" s="31">
        <v>25500</v>
      </c>
      <c r="L419" s="31">
        <v>25255.1</v>
      </c>
      <c r="M419" s="31">
        <v>0.43246000000000001</v>
      </c>
      <c r="N419" s="1"/>
      <c r="O419" s="1"/>
    </row>
    <row r="420" spans="1:15" ht="12.75" customHeight="1">
      <c r="A420" s="33">
        <v>410</v>
      </c>
      <c r="B420" s="53" t="s">
        <v>477</v>
      </c>
      <c r="C420" s="31">
        <v>41.65</v>
      </c>
      <c r="D420" s="36">
        <v>41.716666666666661</v>
      </c>
      <c r="E420" s="36">
        <v>41.23333333333332</v>
      </c>
      <c r="F420" s="36">
        <v>40.816666666666656</v>
      </c>
      <c r="G420" s="36">
        <v>40.333333333333314</v>
      </c>
      <c r="H420" s="36">
        <v>42.133333333333326</v>
      </c>
      <c r="I420" s="36">
        <v>42.61666666666666</v>
      </c>
      <c r="J420" s="36">
        <v>43.033333333333331</v>
      </c>
      <c r="K420" s="31">
        <v>42.2</v>
      </c>
      <c r="L420" s="31">
        <v>41.3</v>
      </c>
      <c r="M420" s="31">
        <v>38.989800000000002</v>
      </c>
      <c r="N420" s="1"/>
      <c r="O420" s="1"/>
    </row>
    <row r="421" spans="1:15" ht="12.75" customHeight="1">
      <c r="A421" s="33">
        <v>411</v>
      </c>
      <c r="B421" s="53" t="s">
        <v>214</v>
      </c>
      <c r="C421" s="31">
        <v>2380</v>
      </c>
      <c r="D421" s="36">
        <v>2393.1666666666665</v>
      </c>
      <c r="E421" s="36">
        <v>2362.833333333333</v>
      </c>
      <c r="F421" s="36">
        <v>2345.6666666666665</v>
      </c>
      <c r="G421" s="36">
        <v>2315.333333333333</v>
      </c>
      <c r="H421" s="36">
        <v>2410.333333333333</v>
      </c>
      <c r="I421" s="36">
        <v>2440.6666666666661</v>
      </c>
      <c r="J421" s="36">
        <v>2457.833333333333</v>
      </c>
      <c r="K421" s="31">
        <v>2423.5</v>
      </c>
      <c r="L421" s="31">
        <v>2376</v>
      </c>
      <c r="M421" s="31">
        <v>6.7964200000000003</v>
      </c>
      <c r="N421" s="1"/>
      <c r="O421" s="1"/>
    </row>
    <row r="422" spans="1:15" ht="12.75" customHeight="1">
      <c r="A422" s="33">
        <v>412</v>
      </c>
      <c r="B422" s="53" t="s">
        <v>478</v>
      </c>
      <c r="C422" s="31">
        <v>630.25</v>
      </c>
      <c r="D422" s="36">
        <v>634.06666666666672</v>
      </c>
      <c r="E422" s="36">
        <v>621.43333333333339</v>
      </c>
      <c r="F422" s="36">
        <v>612.61666666666667</v>
      </c>
      <c r="G422" s="36">
        <v>599.98333333333335</v>
      </c>
      <c r="H422" s="36">
        <v>642.88333333333344</v>
      </c>
      <c r="I422" s="36">
        <v>655.51666666666688</v>
      </c>
      <c r="J422" s="36">
        <v>664.33333333333348</v>
      </c>
      <c r="K422" s="31">
        <v>646.70000000000005</v>
      </c>
      <c r="L422" s="31">
        <v>625.25</v>
      </c>
      <c r="M422" s="31">
        <v>4.1023899999999998</v>
      </c>
      <c r="N422" s="1"/>
      <c r="O422" s="1"/>
    </row>
    <row r="423" spans="1:15" ht="12.75" customHeight="1">
      <c r="A423" s="33">
        <v>413</v>
      </c>
      <c r="B423" s="53" t="s">
        <v>212</v>
      </c>
      <c r="C423" s="31">
        <v>7215.15</v>
      </c>
      <c r="D423" s="36">
        <v>7235.333333333333</v>
      </c>
      <c r="E423" s="36">
        <v>7148.7166666666662</v>
      </c>
      <c r="F423" s="36">
        <v>7082.2833333333328</v>
      </c>
      <c r="G423" s="36">
        <v>6995.6666666666661</v>
      </c>
      <c r="H423" s="36">
        <v>7301.7666666666664</v>
      </c>
      <c r="I423" s="36">
        <v>7388.3833333333332</v>
      </c>
      <c r="J423" s="36">
        <v>7454.8166666666666</v>
      </c>
      <c r="K423" s="31">
        <v>7321.95</v>
      </c>
      <c r="L423" s="31">
        <v>7168.9</v>
      </c>
      <c r="M423" s="31">
        <v>3.9775900000000002</v>
      </c>
      <c r="N423" s="1"/>
      <c r="O423" s="1"/>
    </row>
    <row r="424" spans="1:15" ht="12.75" customHeight="1">
      <c r="A424" s="33">
        <v>414</v>
      </c>
      <c r="B424" s="53" t="s">
        <v>1051</v>
      </c>
      <c r="C424" s="31">
        <v>1287.9000000000001</v>
      </c>
      <c r="D424" s="36">
        <v>1282.6666666666667</v>
      </c>
      <c r="E424" s="36">
        <v>1270.2333333333336</v>
      </c>
      <c r="F424" s="36">
        <v>1252.5666666666668</v>
      </c>
      <c r="G424" s="36">
        <v>1240.1333333333337</v>
      </c>
      <c r="H424" s="36">
        <v>1300.3333333333335</v>
      </c>
      <c r="I424" s="36">
        <v>1312.7666666666664</v>
      </c>
      <c r="J424" s="36">
        <v>1330.4333333333334</v>
      </c>
      <c r="K424" s="31">
        <v>1295.0999999999999</v>
      </c>
      <c r="L424" s="31">
        <v>1265</v>
      </c>
      <c r="M424" s="31">
        <v>14.89936</v>
      </c>
      <c r="N424" s="1"/>
      <c r="O424" s="1"/>
    </row>
    <row r="425" spans="1:15" ht="12.75" customHeight="1">
      <c r="A425" s="33">
        <v>415</v>
      </c>
      <c r="B425" s="53" t="s">
        <v>479</v>
      </c>
      <c r="C425" s="31">
        <v>1999.1</v>
      </c>
      <c r="D425" s="36">
        <v>2019.9833333333333</v>
      </c>
      <c r="E425" s="36">
        <v>1946.2666666666669</v>
      </c>
      <c r="F425" s="36">
        <v>1893.4333333333336</v>
      </c>
      <c r="G425" s="36">
        <v>1819.7166666666672</v>
      </c>
      <c r="H425" s="36">
        <v>2072.8166666666666</v>
      </c>
      <c r="I425" s="36">
        <v>2146.5333333333333</v>
      </c>
      <c r="J425" s="36">
        <v>2199.3666666666663</v>
      </c>
      <c r="K425" s="31">
        <v>2093.6999999999998</v>
      </c>
      <c r="L425" s="31">
        <v>1967.15</v>
      </c>
      <c r="M425" s="31">
        <v>5.4716800000000001</v>
      </c>
      <c r="N425" s="1"/>
      <c r="O425" s="1"/>
    </row>
    <row r="426" spans="1:15" ht="12.75" customHeight="1">
      <c r="A426" s="33">
        <v>416</v>
      </c>
      <c r="B426" s="53" t="s">
        <v>480</v>
      </c>
      <c r="C426" s="31">
        <v>9686.85</v>
      </c>
      <c r="D426" s="36">
        <v>9813.4</v>
      </c>
      <c r="E426" s="36">
        <v>9526</v>
      </c>
      <c r="F426" s="36">
        <v>9365.15</v>
      </c>
      <c r="G426" s="36">
        <v>9077.75</v>
      </c>
      <c r="H426" s="36">
        <v>9974.25</v>
      </c>
      <c r="I426" s="36">
        <v>10261.649999999998</v>
      </c>
      <c r="J426" s="36">
        <v>10422.5</v>
      </c>
      <c r="K426" s="31">
        <v>10100.799999999999</v>
      </c>
      <c r="L426" s="31">
        <v>9652.5499999999993</v>
      </c>
      <c r="M426" s="31">
        <v>2.4454099999999999</v>
      </c>
      <c r="N426" s="1"/>
      <c r="O426" s="1"/>
    </row>
    <row r="427" spans="1:15" ht="12.75" customHeight="1">
      <c r="A427" s="33">
        <v>417</v>
      </c>
      <c r="B427" s="53" t="s">
        <v>291</v>
      </c>
      <c r="C427" s="31">
        <v>636.29999999999995</v>
      </c>
      <c r="D427" s="36">
        <v>634.98333333333335</v>
      </c>
      <c r="E427" s="36">
        <v>629.36666666666667</v>
      </c>
      <c r="F427" s="36">
        <v>622.43333333333328</v>
      </c>
      <c r="G427" s="36">
        <v>616.81666666666661</v>
      </c>
      <c r="H427" s="36">
        <v>641.91666666666674</v>
      </c>
      <c r="I427" s="36">
        <v>647.53333333333353</v>
      </c>
      <c r="J427" s="36">
        <v>654.46666666666681</v>
      </c>
      <c r="K427" s="31">
        <v>640.6</v>
      </c>
      <c r="L427" s="31">
        <v>628.04999999999995</v>
      </c>
      <c r="M427" s="31">
        <v>9.5619700000000005</v>
      </c>
      <c r="N427" s="1"/>
      <c r="O427" s="1"/>
    </row>
    <row r="428" spans="1:15" ht="12.75" customHeight="1">
      <c r="A428" s="33">
        <v>418</v>
      </c>
      <c r="B428" s="53" t="s">
        <v>481</v>
      </c>
      <c r="C428" s="31">
        <v>548.54999999999995</v>
      </c>
      <c r="D428" s="36">
        <v>538.66666666666663</v>
      </c>
      <c r="E428" s="36">
        <v>525.33333333333326</v>
      </c>
      <c r="F428" s="36">
        <v>502.11666666666667</v>
      </c>
      <c r="G428" s="36">
        <v>488.7833333333333</v>
      </c>
      <c r="H428" s="36">
        <v>561.88333333333321</v>
      </c>
      <c r="I428" s="36">
        <v>575.21666666666647</v>
      </c>
      <c r="J428" s="36">
        <v>598.43333333333317</v>
      </c>
      <c r="K428" s="31">
        <v>552</v>
      </c>
      <c r="L428" s="31">
        <v>515.45000000000005</v>
      </c>
      <c r="M428" s="31">
        <v>14.32729</v>
      </c>
      <c r="N428" s="1"/>
      <c r="O428" s="1"/>
    </row>
    <row r="429" spans="1:15" ht="12.75" customHeight="1">
      <c r="A429" s="33">
        <v>419</v>
      </c>
      <c r="B429" s="53" t="s">
        <v>482</v>
      </c>
      <c r="C429" s="31">
        <v>535.9</v>
      </c>
      <c r="D429" s="36">
        <v>538.9666666666667</v>
      </c>
      <c r="E429" s="36">
        <v>529.93333333333339</v>
      </c>
      <c r="F429" s="36">
        <v>523.9666666666667</v>
      </c>
      <c r="G429" s="36">
        <v>514.93333333333339</v>
      </c>
      <c r="H429" s="36">
        <v>544.93333333333339</v>
      </c>
      <c r="I429" s="36">
        <v>553.9666666666667</v>
      </c>
      <c r="J429" s="36">
        <v>559.93333333333339</v>
      </c>
      <c r="K429" s="31">
        <v>548</v>
      </c>
      <c r="L429" s="31">
        <v>533</v>
      </c>
      <c r="M429" s="31">
        <v>4.5733300000000003</v>
      </c>
      <c r="N429" s="1"/>
      <c r="O429" s="1"/>
    </row>
    <row r="430" spans="1:15" ht="12.75" customHeight="1">
      <c r="A430" s="33">
        <v>420</v>
      </c>
      <c r="B430" s="53" t="s">
        <v>210</v>
      </c>
      <c r="C430" s="31">
        <v>833.7</v>
      </c>
      <c r="D430" s="36">
        <v>832.0333333333333</v>
      </c>
      <c r="E430" s="36">
        <v>824.66666666666663</v>
      </c>
      <c r="F430" s="36">
        <v>815.63333333333333</v>
      </c>
      <c r="G430" s="36">
        <v>808.26666666666665</v>
      </c>
      <c r="H430" s="36">
        <v>841.06666666666661</v>
      </c>
      <c r="I430" s="36">
        <v>848.43333333333339</v>
      </c>
      <c r="J430" s="36">
        <v>857.46666666666658</v>
      </c>
      <c r="K430" s="31">
        <v>839.4</v>
      </c>
      <c r="L430" s="31">
        <v>823</v>
      </c>
      <c r="M430" s="31">
        <v>122.95193</v>
      </c>
      <c r="N430" s="1"/>
      <c r="O430" s="1"/>
    </row>
    <row r="431" spans="1:15" ht="12.75" customHeight="1">
      <c r="A431" s="33">
        <v>421</v>
      </c>
      <c r="B431" s="53" t="s">
        <v>207</v>
      </c>
      <c r="C431" s="31">
        <v>166.65</v>
      </c>
      <c r="D431" s="36">
        <v>167.98333333333335</v>
      </c>
      <c r="E431" s="36">
        <v>164.66666666666669</v>
      </c>
      <c r="F431" s="36">
        <v>162.68333333333334</v>
      </c>
      <c r="G431" s="36">
        <v>159.36666666666667</v>
      </c>
      <c r="H431" s="36">
        <v>169.9666666666667</v>
      </c>
      <c r="I431" s="36">
        <v>173.28333333333336</v>
      </c>
      <c r="J431" s="36">
        <v>175.26666666666671</v>
      </c>
      <c r="K431" s="31">
        <v>171.3</v>
      </c>
      <c r="L431" s="31">
        <v>166</v>
      </c>
      <c r="M431" s="31">
        <v>229.3366</v>
      </c>
      <c r="N431" s="1"/>
      <c r="O431" s="1"/>
    </row>
    <row r="432" spans="1:15" ht="12.75" customHeight="1">
      <c r="A432" s="33">
        <v>422</v>
      </c>
      <c r="B432" s="53" t="s">
        <v>483</v>
      </c>
      <c r="C432" s="31">
        <v>757.2</v>
      </c>
      <c r="D432" s="36">
        <v>760.9666666666667</v>
      </c>
      <c r="E432" s="36">
        <v>743.93333333333339</v>
      </c>
      <c r="F432" s="36">
        <v>730.66666666666674</v>
      </c>
      <c r="G432" s="36">
        <v>713.63333333333344</v>
      </c>
      <c r="H432" s="36">
        <v>774.23333333333335</v>
      </c>
      <c r="I432" s="36">
        <v>791.26666666666665</v>
      </c>
      <c r="J432" s="36">
        <v>804.5333333333333</v>
      </c>
      <c r="K432" s="31">
        <v>778</v>
      </c>
      <c r="L432" s="31">
        <v>747.7</v>
      </c>
      <c r="M432" s="31">
        <v>6.0537900000000002</v>
      </c>
      <c r="N432" s="1"/>
      <c r="O432" s="1"/>
    </row>
    <row r="433" spans="1:15" ht="12.75" customHeight="1">
      <c r="A433" s="33">
        <v>423</v>
      </c>
      <c r="B433" s="53" t="s">
        <v>484</v>
      </c>
      <c r="C433" s="31">
        <v>127.65</v>
      </c>
      <c r="D433" s="36">
        <v>128.08333333333334</v>
      </c>
      <c r="E433" s="36">
        <v>126.01666666666668</v>
      </c>
      <c r="F433" s="36">
        <v>124.38333333333334</v>
      </c>
      <c r="G433" s="36">
        <v>122.31666666666668</v>
      </c>
      <c r="H433" s="36">
        <v>129.7166666666667</v>
      </c>
      <c r="I433" s="36">
        <v>131.78333333333336</v>
      </c>
      <c r="J433" s="36">
        <v>133.41666666666669</v>
      </c>
      <c r="K433" s="31">
        <v>130.15</v>
      </c>
      <c r="L433" s="31">
        <v>126.45</v>
      </c>
      <c r="M433" s="31">
        <v>13.969150000000001</v>
      </c>
      <c r="N433" s="1"/>
      <c r="O433" s="1"/>
    </row>
    <row r="434" spans="1:15" ht="12.75" customHeight="1">
      <c r="A434" s="33">
        <v>424</v>
      </c>
      <c r="B434" s="53" t="s">
        <v>485</v>
      </c>
      <c r="C434" s="31">
        <v>441</v>
      </c>
      <c r="D434" s="36">
        <v>441.66666666666669</v>
      </c>
      <c r="E434" s="36">
        <v>434.33333333333337</v>
      </c>
      <c r="F434" s="36">
        <v>427.66666666666669</v>
      </c>
      <c r="G434" s="36">
        <v>420.33333333333337</v>
      </c>
      <c r="H434" s="36">
        <v>448.33333333333337</v>
      </c>
      <c r="I434" s="36">
        <v>455.66666666666674</v>
      </c>
      <c r="J434" s="36">
        <v>462.33333333333337</v>
      </c>
      <c r="K434" s="31">
        <v>449</v>
      </c>
      <c r="L434" s="31">
        <v>435</v>
      </c>
      <c r="M434" s="31">
        <v>5.8513000000000002</v>
      </c>
      <c r="N434" s="1"/>
      <c r="O434" s="1"/>
    </row>
    <row r="435" spans="1:15" ht="12.75" customHeight="1">
      <c r="A435" s="33">
        <v>425</v>
      </c>
      <c r="B435" s="53" t="s">
        <v>486</v>
      </c>
      <c r="C435" s="31">
        <v>217.9</v>
      </c>
      <c r="D435" s="36">
        <v>220.79999999999998</v>
      </c>
      <c r="E435" s="36">
        <v>214.09999999999997</v>
      </c>
      <c r="F435" s="36">
        <v>210.29999999999998</v>
      </c>
      <c r="G435" s="36">
        <v>203.59999999999997</v>
      </c>
      <c r="H435" s="36">
        <v>224.59999999999997</v>
      </c>
      <c r="I435" s="36">
        <v>231.29999999999995</v>
      </c>
      <c r="J435" s="36">
        <v>235.09999999999997</v>
      </c>
      <c r="K435" s="31">
        <v>227.5</v>
      </c>
      <c r="L435" s="31">
        <v>217</v>
      </c>
      <c r="M435" s="31">
        <v>11.24178</v>
      </c>
      <c r="N435" s="1"/>
      <c r="O435" s="1"/>
    </row>
    <row r="436" spans="1:15" ht="12.75" customHeight="1">
      <c r="A436" s="33">
        <v>426</v>
      </c>
      <c r="B436" s="53" t="s">
        <v>215</v>
      </c>
      <c r="C436" s="31">
        <v>1466.05</v>
      </c>
      <c r="D436" s="36">
        <v>1475.8666666666668</v>
      </c>
      <c r="E436" s="36">
        <v>1450.7333333333336</v>
      </c>
      <c r="F436" s="36">
        <v>1435.4166666666667</v>
      </c>
      <c r="G436" s="36">
        <v>1410.2833333333335</v>
      </c>
      <c r="H436" s="36">
        <v>1491.1833333333336</v>
      </c>
      <c r="I436" s="36">
        <v>1516.3166666666668</v>
      </c>
      <c r="J436" s="36">
        <v>1531.6333333333337</v>
      </c>
      <c r="K436" s="31">
        <v>1501</v>
      </c>
      <c r="L436" s="31">
        <v>1460.55</v>
      </c>
      <c r="M436" s="31">
        <v>34.748060000000002</v>
      </c>
      <c r="N436" s="1"/>
      <c r="O436" s="1"/>
    </row>
    <row r="437" spans="1:15" ht="12.75" customHeight="1">
      <c r="A437" s="33">
        <v>427</v>
      </c>
      <c r="B437" s="53" t="s">
        <v>216</v>
      </c>
      <c r="C437" s="31">
        <v>636.65</v>
      </c>
      <c r="D437" s="36">
        <v>647.15</v>
      </c>
      <c r="E437" s="36">
        <v>623.5</v>
      </c>
      <c r="F437" s="36">
        <v>610.35</v>
      </c>
      <c r="G437" s="36">
        <v>586.70000000000005</v>
      </c>
      <c r="H437" s="36">
        <v>660.3</v>
      </c>
      <c r="I437" s="36">
        <v>683.94999999999982</v>
      </c>
      <c r="J437" s="36">
        <v>697.09999999999991</v>
      </c>
      <c r="K437" s="31">
        <v>670.8</v>
      </c>
      <c r="L437" s="31">
        <v>634</v>
      </c>
      <c r="M437" s="31">
        <v>13.191750000000001</v>
      </c>
      <c r="N437" s="1"/>
      <c r="O437" s="1"/>
    </row>
    <row r="438" spans="1:15" ht="12.75" customHeight="1">
      <c r="A438" s="33">
        <v>428</v>
      </c>
      <c r="B438" s="53" t="s">
        <v>487</v>
      </c>
      <c r="C438" s="31">
        <v>4437.2</v>
      </c>
      <c r="D438" s="36">
        <v>4478.583333333333</v>
      </c>
      <c r="E438" s="36">
        <v>4360.6166666666659</v>
      </c>
      <c r="F438" s="36">
        <v>4284.0333333333328</v>
      </c>
      <c r="G438" s="36">
        <v>4166.0666666666657</v>
      </c>
      <c r="H438" s="36">
        <v>4555.1666666666661</v>
      </c>
      <c r="I438" s="36">
        <v>4673.1333333333332</v>
      </c>
      <c r="J438" s="36">
        <v>4749.7166666666662</v>
      </c>
      <c r="K438" s="31">
        <v>4596.55</v>
      </c>
      <c r="L438" s="31">
        <v>4402</v>
      </c>
      <c r="M438" s="31">
        <v>4.8372700000000002</v>
      </c>
      <c r="N438" s="1"/>
      <c r="O438" s="1"/>
    </row>
    <row r="439" spans="1:15" ht="12.75" customHeight="1">
      <c r="A439" s="33">
        <v>429</v>
      </c>
      <c r="B439" s="53" t="s">
        <v>488</v>
      </c>
      <c r="C439" s="31">
        <v>1151.6500000000001</v>
      </c>
      <c r="D439" s="36">
        <v>1160.8666666666666</v>
      </c>
      <c r="E439" s="36">
        <v>1136.6833333333332</v>
      </c>
      <c r="F439" s="36">
        <v>1121.7166666666667</v>
      </c>
      <c r="G439" s="36">
        <v>1097.5333333333333</v>
      </c>
      <c r="H439" s="36">
        <v>1175.833333333333</v>
      </c>
      <c r="I439" s="36">
        <v>1200.0166666666664</v>
      </c>
      <c r="J439" s="36">
        <v>1214.9833333333329</v>
      </c>
      <c r="K439" s="31">
        <v>1185.05</v>
      </c>
      <c r="L439" s="31">
        <v>1145.9000000000001</v>
      </c>
      <c r="M439" s="31">
        <v>0.34399000000000002</v>
      </c>
      <c r="N439" s="1"/>
      <c r="O439" s="1"/>
    </row>
    <row r="440" spans="1:15" ht="12.75" customHeight="1">
      <c r="A440" s="33">
        <v>430</v>
      </c>
      <c r="B440" s="53" t="s">
        <v>489</v>
      </c>
      <c r="C440" s="31">
        <v>454.45</v>
      </c>
      <c r="D440" s="36">
        <v>453.06666666666666</v>
      </c>
      <c r="E440" s="36">
        <v>447.43333333333334</v>
      </c>
      <c r="F440" s="36">
        <v>440.41666666666669</v>
      </c>
      <c r="G440" s="36">
        <v>434.78333333333336</v>
      </c>
      <c r="H440" s="36">
        <v>460.08333333333331</v>
      </c>
      <c r="I440" s="36">
        <v>465.71666666666664</v>
      </c>
      <c r="J440" s="36">
        <v>472.73333333333329</v>
      </c>
      <c r="K440" s="31">
        <v>458.7</v>
      </c>
      <c r="L440" s="31">
        <v>446.05</v>
      </c>
      <c r="M440" s="31">
        <v>2.70574</v>
      </c>
      <c r="N440" s="1"/>
      <c r="O440" s="1"/>
    </row>
    <row r="441" spans="1:15" ht="12.75" customHeight="1">
      <c r="A441" s="33">
        <v>431</v>
      </c>
      <c r="B441" s="53" t="s">
        <v>490</v>
      </c>
      <c r="C441" s="31">
        <v>5604.9</v>
      </c>
      <c r="D441" s="36">
        <v>5641.0333333333328</v>
      </c>
      <c r="E441" s="36">
        <v>5442.2666666666655</v>
      </c>
      <c r="F441" s="36">
        <v>5279.6333333333323</v>
      </c>
      <c r="G441" s="36">
        <v>5080.866666666665</v>
      </c>
      <c r="H441" s="36">
        <v>5803.6666666666661</v>
      </c>
      <c r="I441" s="36">
        <v>6002.4333333333325</v>
      </c>
      <c r="J441" s="36">
        <v>6165.0666666666666</v>
      </c>
      <c r="K441" s="31">
        <v>5839.8</v>
      </c>
      <c r="L441" s="31">
        <v>5478.4</v>
      </c>
      <c r="M441" s="31">
        <v>5.4204600000000003</v>
      </c>
      <c r="N441" s="1"/>
      <c r="O441" s="1"/>
    </row>
    <row r="442" spans="1:15" ht="12.75" customHeight="1">
      <c r="A442" s="33">
        <v>432</v>
      </c>
      <c r="B442" s="53" t="s">
        <v>491</v>
      </c>
      <c r="C442" s="31">
        <v>634.6</v>
      </c>
      <c r="D442" s="36">
        <v>634.06666666666672</v>
      </c>
      <c r="E442" s="36">
        <v>630.43333333333339</v>
      </c>
      <c r="F442" s="36">
        <v>626.26666666666665</v>
      </c>
      <c r="G442" s="36">
        <v>622.63333333333333</v>
      </c>
      <c r="H442" s="36">
        <v>638.23333333333346</v>
      </c>
      <c r="I442" s="36">
        <v>641.8666666666669</v>
      </c>
      <c r="J442" s="36">
        <v>646.03333333333353</v>
      </c>
      <c r="K442" s="31">
        <v>637.70000000000005</v>
      </c>
      <c r="L442" s="31">
        <v>629.9</v>
      </c>
      <c r="M442" s="31">
        <v>0.71653</v>
      </c>
      <c r="N442" s="1"/>
      <c r="O442" s="1"/>
    </row>
    <row r="443" spans="1:15" ht="12.75" customHeight="1">
      <c r="A443" s="33">
        <v>433</v>
      </c>
      <c r="B443" s="53" t="s">
        <v>492</v>
      </c>
      <c r="C443" s="31">
        <v>45.2</v>
      </c>
      <c r="D443" s="36">
        <v>45.633333333333333</v>
      </c>
      <c r="E443" s="36">
        <v>44.566666666666663</v>
      </c>
      <c r="F443" s="36">
        <v>43.93333333333333</v>
      </c>
      <c r="G443" s="36">
        <v>42.86666666666666</v>
      </c>
      <c r="H443" s="36">
        <v>46.266666666666666</v>
      </c>
      <c r="I443" s="36">
        <v>47.333333333333343</v>
      </c>
      <c r="J443" s="36">
        <v>47.966666666666669</v>
      </c>
      <c r="K443" s="31">
        <v>46.7</v>
      </c>
      <c r="L443" s="31">
        <v>45</v>
      </c>
      <c r="M443" s="31">
        <v>385.2115</v>
      </c>
      <c r="N443" s="1"/>
      <c r="O443" s="1"/>
    </row>
    <row r="444" spans="1:15" ht="12.75" customHeight="1">
      <c r="A444" s="33">
        <v>434</v>
      </c>
      <c r="B444" s="53" t="s">
        <v>493</v>
      </c>
      <c r="C444" s="31">
        <v>637.79999999999995</v>
      </c>
      <c r="D444" s="36">
        <v>633.26666666666665</v>
      </c>
      <c r="E444" s="36">
        <v>618.5333333333333</v>
      </c>
      <c r="F444" s="36">
        <v>599.26666666666665</v>
      </c>
      <c r="G444" s="36">
        <v>584.5333333333333</v>
      </c>
      <c r="H444" s="36">
        <v>652.5333333333333</v>
      </c>
      <c r="I444" s="36">
        <v>667.26666666666665</v>
      </c>
      <c r="J444" s="36">
        <v>686.5333333333333</v>
      </c>
      <c r="K444" s="31">
        <v>648</v>
      </c>
      <c r="L444" s="31">
        <v>614</v>
      </c>
      <c r="M444" s="31">
        <v>25.26585</v>
      </c>
      <c r="N444" s="1"/>
      <c r="O444" s="1"/>
    </row>
    <row r="445" spans="1:15" ht="12.75" customHeight="1">
      <c r="A445" s="33">
        <v>435</v>
      </c>
      <c r="B445" s="53" t="s">
        <v>217</v>
      </c>
      <c r="C445" s="31">
        <v>668.6</v>
      </c>
      <c r="D445" s="36">
        <v>671.2833333333333</v>
      </c>
      <c r="E445" s="36">
        <v>663.31666666666661</v>
      </c>
      <c r="F445" s="36">
        <v>658.0333333333333</v>
      </c>
      <c r="G445" s="36">
        <v>650.06666666666661</v>
      </c>
      <c r="H445" s="36">
        <v>676.56666666666661</v>
      </c>
      <c r="I445" s="36">
        <v>684.5333333333333</v>
      </c>
      <c r="J445" s="36">
        <v>689.81666666666661</v>
      </c>
      <c r="K445" s="31">
        <v>679.25</v>
      </c>
      <c r="L445" s="31">
        <v>666</v>
      </c>
      <c r="M445" s="31">
        <v>6.64968</v>
      </c>
      <c r="N445" s="1"/>
      <c r="O445" s="1"/>
    </row>
    <row r="446" spans="1:15" ht="12.75" customHeight="1">
      <c r="A446" s="33">
        <v>436</v>
      </c>
      <c r="B446" s="53" t="s">
        <v>837</v>
      </c>
      <c r="C446" s="31">
        <v>475.65</v>
      </c>
      <c r="D446" s="36">
        <v>478.45</v>
      </c>
      <c r="E446" s="36">
        <v>464</v>
      </c>
      <c r="F446" s="36">
        <v>452.35</v>
      </c>
      <c r="G446" s="36">
        <v>437.90000000000003</v>
      </c>
      <c r="H446" s="36">
        <v>490.09999999999997</v>
      </c>
      <c r="I446" s="36">
        <v>504.5499999999999</v>
      </c>
      <c r="J446" s="36">
        <v>516.19999999999993</v>
      </c>
      <c r="K446" s="31">
        <v>492.9</v>
      </c>
      <c r="L446" s="31">
        <v>466.8</v>
      </c>
      <c r="M446" s="31">
        <v>11.507059999999999</v>
      </c>
      <c r="N446" s="1"/>
      <c r="O446" s="1"/>
    </row>
    <row r="447" spans="1:15" ht="12.75" customHeight="1">
      <c r="A447" s="33">
        <v>437</v>
      </c>
      <c r="B447" s="53" t="s">
        <v>494</v>
      </c>
      <c r="C447" s="31">
        <v>43.75</v>
      </c>
      <c r="D447" s="36">
        <v>44.016666666666673</v>
      </c>
      <c r="E447" s="36">
        <v>43.033333333333346</v>
      </c>
      <c r="F447" s="36">
        <v>42.31666666666667</v>
      </c>
      <c r="G447" s="36">
        <v>41.333333333333343</v>
      </c>
      <c r="H447" s="36">
        <v>44.733333333333348</v>
      </c>
      <c r="I447" s="36">
        <v>45.716666666666683</v>
      </c>
      <c r="J447" s="36">
        <v>46.433333333333351</v>
      </c>
      <c r="K447" s="31">
        <v>45</v>
      </c>
      <c r="L447" s="31">
        <v>43.3</v>
      </c>
      <c r="M447" s="31">
        <v>44.902659999999997</v>
      </c>
      <c r="N447" s="1"/>
      <c r="O447" s="1"/>
    </row>
    <row r="448" spans="1:15" ht="12.75" customHeight="1">
      <c r="A448" s="33">
        <v>438</v>
      </c>
      <c r="B448" s="53" t="s">
        <v>229</v>
      </c>
      <c r="C448" s="31">
        <v>2249.5500000000002</v>
      </c>
      <c r="D448" s="36">
        <v>2240.8000000000002</v>
      </c>
      <c r="E448" s="36">
        <v>2217.2000000000003</v>
      </c>
      <c r="F448" s="36">
        <v>2184.85</v>
      </c>
      <c r="G448" s="36">
        <v>2161.25</v>
      </c>
      <c r="H448" s="36">
        <v>2273.1500000000005</v>
      </c>
      <c r="I448" s="36">
        <v>2296.7500000000009</v>
      </c>
      <c r="J448" s="36">
        <v>2329.1000000000008</v>
      </c>
      <c r="K448" s="31">
        <v>2264.4</v>
      </c>
      <c r="L448" s="31">
        <v>2208.4499999999998</v>
      </c>
      <c r="M448" s="31">
        <v>8.0908300000000004</v>
      </c>
      <c r="N448" s="1"/>
      <c r="O448" s="1"/>
    </row>
    <row r="449" spans="1:15" ht="12.75" customHeight="1">
      <c r="A449" s="33">
        <v>439</v>
      </c>
      <c r="B449" s="53" t="s">
        <v>1052</v>
      </c>
      <c r="C449" s="31">
        <v>178.2</v>
      </c>
      <c r="D449" s="36">
        <v>178.48333333333335</v>
      </c>
      <c r="E449" s="36">
        <v>175.06666666666669</v>
      </c>
      <c r="F449" s="36">
        <v>171.93333333333334</v>
      </c>
      <c r="G449" s="36">
        <v>168.51666666666668</v>
      </c>
      <c r="H449" s="36">
        <v>181.6166666666667</v>
      </c>
      <c r="I449" s="36">
        <v>185.03333333333333</v>
      </c>
      <c r="J449" s="36">
        <v>188.16666666666671</v>
      </c>
      <c r="K449" s="31">
        <v>181.9</v>
      </c>
      <c r="L449" s="31">
        <v>175.35</v>
      </c>
      <c r="M449" s="31">
        <v>11.26333</v>
      </c>
      <c r="N449" s="1"/>
      <c r="O449" s="1"/>
    </row>
    <row r="450" spans="1:15" ht="12.75" customHeight="1">
      <c r="A450" s="33">
        <v>440</v>
      </c>
      <c r="B450" s="53" t="s">
        <v>1053</v>
      </c>
      <c r="C450" s="31">
        <v>472.3</v>
      </c>
      <c r="D450" s="36">
        <v>473.43333333333339</v>
      </c>
      <c r="E450" s="36">
        <v>468.96666666666681</v>
      </c>
      <c r="F450" s="36">
        <v>465.63333333333344</v>
      </c>
      <c r="G450" s="36">
        <v>461.16666666666686</v>
      </c>
      <c r="H450" s="36">
        <v>476.76666666666677</v>
      </c>
      <c r="I450" s="36">
        <v>481.23333333333335</v>
      </c>
      <c r="J450" s="36">
        <v>484.56666666666672</v>
      </c>
      <c r="K450" s="31">
        <v>477.9</v>
      </c>
      <c r="L450" s="31">
        <v>470.1</v>
      </c>
      <c r="M450" s="31">
        <v>0.37098999999999999</v>
      </c>
      <c r="N450" s="1"/>
      <c r="O450" s="1"/>
    </row>
    <row r="451" spans="1:15" ht="12.75" customHeight="1">
      <c r="A451" s="33">
        <v>441</v>
      </c>
      <c r="B451" s="53" t="s">
        <v>495</v>
      </c>
      <c r="C451" s="31">
        <v>921</v>
      </c>
      <c r="D451" s="36">
        <v>912.7833333333333</v>
      </c>
      <c r="E451" s="36">
        <v>900.56666666666661</v>
      </c>
      <c r="F451" s="36">
        <v>880.13333333333333</v>
      </c>
      <c r="G451" s="36">
        <v>867.91666666666663</v>
      </c>
      <c r="H451" s="36">
        <v>933.21666666666658</v>
      </c>
      <c r="I451" s="36">
        <v>945.43333333333328</v>
      </c>
      <c r="J451" s="36">
        <v>965.86666666666656</v>
      </c>
      <c r="K451" s="31">
        <v>925</v>
      </c>
      <c r="L451" s="31">
        <v>892.35</v>
      </c>
      <c r="M451" s="31">
        <v>6.7100999999999997</v>
      </c>
      <c r="N451" s="1"/>
      <c r="O451" s="1"/>
    </row>
    <row r="452" spans="1:15" ht="12.75" customHeight="1">
      <c r="A452" s="33">
        <v>442</v>
      </c>
      <c r="B452" s="53" t="s">
        <v>218</v>
      </c>
      <c r="C452" s="31">
        <v>1105.1500000000001</v>
      </c>
      <c r="D452" s="36">
        <v>1102.8500000000001</v>
      </c>
      <c r="E452" s="36">
        <v>1088.7000000000003</v>
      </c>
      <c r="F452" s="36">
        <v>1072.2500000000002</v>
      </c>
      <c r="G452" s="36">
        <v>1058.1000000000004</v>
      </c>
      <c r="H452" s="36">
        <v>1119.3000000000002</v>
      </c>
      <c r="I452" s="36">
        <v>1133.4500000000003</v>
      </c>
      <c r="J452" s="36">
        <v>1149.9000000000001</v>
      </c>
      <c r="K452" s="31">
        <v>1117</v>
      </c>
      <c r="L452" s="31">
        <v>1086.4000000000001</v>
      </c>
      <c r="M452" s="31">
        <v>23.605170000000001</v>
      </c>
      <c r="N452" s="1"/>
      <c r="O452" s="1"/>
    </row>
    <row r="453" spans="1:15" ht="12.75" customHeight="1">
      <c r="A453" s="33">
        <v>443</v>
      </c>
      <c r="B453" s="53" t="s">
        <v>219</v>
      </c>
      <c r="C453" s="31">
        <v>1818.5</v>
      </c>
      <c r="D453" s="36">
        <v>1822.6166666666668</v>
      </c>
      <c r="E453" s="36">
        <v>1802.8333333333335</v>
      </c>
      <c r="F453" s="36">
        <v>1787.1666666666667</v>
      </c>
      <c r="G453" s="36">
        <v>1767.3833333333334</v>
      </c>
      <c r="H453" s="36">
        <v>1838.2833333333335</v>
      </c>
      <c r="I453" s="36">
        <v>1858.0666666666668</v>
      </c>
      <c r="J453" s="36">
        <v>1873.7333333333336</v>
      </c>
      <c r="K453" s="31">
        <v>1842.4</v>
      </c>
      <c r="L453" s="31">
        <v>1806.95</v>
      </c>
      <c r="M453" s="31">
        <v>2.6414399999999998</v>
      </c>
      <c r="N453" s="1"/>
      <c r="O453" s="1"/>
    </row>
    <row r="454" spans="1:15" ht="12.75" customHeight="1">
      <c r="A454" s="33">
        <v>444</v>
      </c>
      <c r="B454" s="53" t="s">
        <v>224</v>
      </c>
      <c r="C454" s="31">
        <v>3847.05</v>
      </c>
      <c r="D454" s="36">
        <v>3865.5833333333335</v>
      </c>
      <c r="E454" s="36">
        <v>3822.8166666666671</v>
      </c>
      <c r="F454" s="36">
        <v>3798.5833333333335</v>
      </c>
      <c r="G454" s="36">
        <v>3755.8166666666671</v>
      </c>
      <c r="H454" s="36">
        <v>3889.8166666666671</v>
      </c>
      <c r="I454" s="36">
        <v>3932.5833333333335</v>
      </c>
      <c r="J454" s="36">
        <v>3956.8166666666671</v>
      </c>
      <c r="K454" s="31">
        <v>3908.35</v>
      </c>
      <c r="L454" s="31">
        <v>3841.35</v>
      </c>
      <c r="M454" s="31">
        <v>18.415379999999999</v>
      </c>
      <c r="N454" s="1"/>
      <c r="O454" s="1"/>
    </row>
    <row r="455" spans="1:15" ht="12.75" customHeight="1">
      <c r="A455" s="33">
        <v>445</v>
      </c>
      <c r="B455" s="53" t="s">
        <v>220</v>
      </c>
      <c r="C455" s="31">
        <v>1087.9000000000001</v>
      </c>
      <c r="D455" s="36">
        <v>1094.8500000000001</v>
      </c>
      <c r="E455" s="36">
        <v>1079.7000000000003</v>
      </c>
      <c r="F455" s="36">
        <v>1071.5000000000002</v>
      </c>
      <c r="G455" s="36">
        <v>1056.3500000000004</v>
      </c>
      <c r="H455" s="36">
        <v>1103.0500000000002</v>
      </c>
      <c r="I455" s="36">
        <v>1118.2000000000003</v>
      </c>
      <c r="J455" s="36">
        <v>1126.4000000000001</v>
      </c>
      <c r="K455" s="31">
        <v>1110</v>
      </c>
      <c r="L455" s="31">
        <v>1086.6500000000001</v>
      </c>
      <c r="M455" s="31">
        <v>18.812149999999999</v>
      </c>
      <c r="N455" s="1"/>
      <c r="O455" s="1"/>
    </row>
    <row r="456" spans="1:15" ht="12.75" customHeight="1">
      <c r="A456" s="33">
        <v>446</v>
      </c>
      <c r="B456" s="53" t="s">
        <v>292</v>
      </c>
      <c r="C456" s="31">
        <v>7316.8</v>
      </c>
      <c r="D456" s="36">
        <v>7360.5666666666666</v>
      </c>
      <c r="E456" s="36">
        <v>7261.2333333333336</v>
      </c>
      <c r="F456" s="36">
        <v>7205.666666666667</v>
      </c>
      <c r="G456" s="36">
        <v>7106.3333333333339</v>
      </c>
      <c r="H456" s="36">
        <v>7416.1333333333332</v>
      </c>
      <c r="I456" s="36">
        <v>7515.4666666666672</v>
      </c>
      <c r="J456" s="36">
        <v>7571.0333333333328</v>
      </c>
      <c r="K456" s="31">
        <v>7459.9</v>
      </c>
      <c r="L456" s="31">
        <v>7305</v>
      </c>
      <c r="M456" s="31">
        <v>0.83670999999999995</v>
      </c>
      <c r="N456" s="1"/>
      <c r="O456" s="1"/>
    </row>
    <row r="457" spans="1:15" ht="12.75" customHeight="1">
      <c r="A457" s="33">
        <v>447</v>
      </c>
      <c r="B457" s="53" t="s">
        <v>496</v>
      </c>
      <c r="C457" s="31">
        <v>6568.95</v>
      </c>
      <c r="D457" s="36">
        <v>6606.9833333333336</v>
      </c>
      <c r="E457" s="36">
        <v>6502.9666666666672</v>
      </c>
      <c r="F457" s="36">
        <v>6436.9833333333336</v>
      </c>
      <c r="G457" s="36">
        <v>6332.9666666666672</v>
      </c>
      <c r="H457" s="36">
        <v>6672.9666666666672</v>
      </c>
      <c r="I457" s="36">
        <v>6776.9833333333336</v>
      </c>
      <c r="J457" s="36">
        <v>6842.9666666666672</v>
      </c>
      <c r="K457" s="31">
        <v>6711</v>
      </c>
      <c r="L457" s="31">
        <v>6541</v>
      </c>
      <c r="M457" s="31">
        <v>0.12228</v>
      </c>
      <c r="N457" s="1"/>
      <c r="O457" s="1"/>
    </row>
    <row r="458" spans="1:15" ht="12.75" customHeight="1">
      <c r="A458" s="33">
        <v>448</v>
      </c>
      <c r="B458" s="53" t="s">
        <v>497</v>
      </c>
      <c r="C458" s="31">
        <v>642.95000000000005</v>
      </c>
      <c r="D458" s="36">
        <v>644.01666666666677</v>
      </c>
      <c r="E458" s="36">
        <v>638.08333333333348</v>
      </c>
      <c r="F458" s="36">
        <v>633.2166666666667</v>
      </c>
      <c r="G458" s="36">
        <v>627.28333333333342</v>
      </c>
      <c r="H458" s="36">
        <v>648.88333333333355</v>
      </c>
      <c r="I458" s="36">
        <v>654.81666666666672</v>
      </c>
      <c r="J458" s="36">
        <v>659.68333333333362</v>
      </c>
      <c r="K458" s="31">
        <v>649.95000000000005</v>
      </c>
      <c r="L458" s="31">
        <v>639.15</v>
      </c>
      <c r="M458" s="31">
        <v>11.952360000000001</v>
      </c>
      <c r="N458" s="1"/>
      <c r="O458" s="1"/>
    </row>
    <row r="459" spans="1:15" ht="12.75" customHeight="1">
      <c r="A459" s="33">
        <v>449</v>
      </c>
      <c r="B459" s="53" t="s">
        <v>221</v>
      </c>
      <c r="C459" s="31">
        <v>958.5</v>
      </c>
      <c r="D459" s="36">
        <v>958.98333333333323</v>
      </c>
      <c r="E459" s="36">
        <v>951.51666666666642</v>
      </c>
      <c r="F459" s="36">
        <v>944.53333333333319</v>
      </c>
      <c r="G459" s="36">
        <v>937.06666666666638</v>
      </c>
      <c r="H459" s="36">
        <v>965.96666666666647</v>
      </c>
      <c r="I459" s="36">
        <v>973.43333333333339</v>
      </c>
      <c r="J459" s="36">
        <v>980.41666666666652</v>
      </c>
      <c r="K459" s="31">
        <v>966.45</v>
      </c>
      <c r="L459" s="31">
        <v>952</v>
      </c>
      <c r="M459" s="31">
        <v>69.165549999999996</v>
      </c>
      <c r="N459" s="1"/>
      <c r="O459" s="1"/>
    </row>
    <row r="460" spans="1:15" ht="12.75" customHeight="1">
      <c r="A460" s="33">
        <v>450</v>
      </c>
      <c r="B460" s="53" t="s">
        <v>222</v>
      </c>
      <c r="C460" s="31">
        <v>446.05</v>
      </c>
      <c r="D460" s="36">
        <v>447.86666666666662</v>
      </c>
      <c r="E460" s="36">
        <v>443.18333333333322</v>
      </c>
      <c r="F460" s="36">
        <v>440.31666666666661</v>
      </c>
      <c r="G460" s="36">
        <v>435.63333333333321</v>
      </c>
      <c r="H460" s="36">
        <v>450.73333333333323</v>
      </c>
      <c r="I460" s="36">
        <v>455.41666666666663</v>
      </c>
      <c r="J460" s="36">
        <v>458.28333333333325</v>
      </c>
      <c r="K460" s="31">
        <v>452.55</v>
      </c>
      <c r="L460" s="31">
        <v>445</v>
      </c>
      <c r="M460" s="31">
        <v>100.73184999999999</v>
      </c>
      <c r="N460" s="1"/>
      <c r="O460" s="1"/>
    </row>
    <row r="461" spans="1:15" ht="12.75" customHeight="1">
      <c r="A461" s="33">
        <v>451</v>
      </c>
      <c r="B461" s="53" t="s">
        <v>223</v>
      </c>
      <c r="C461" s="31">
        <v>175.5</v>
      </c>
      <c r="D461" s="36">
        <v>176.01666666666665</v>
      </c>
      <c r="E461" s="36">
        <v>174.33333333333331</v>
      </c>
      <c r="F461" s="36">
        <v>173.16666666666666</v>
      </c>
      <c r="G461" s="36">
        <v>171.48333333333332</v>
      </c>
      <c r="H461" s="36">
        <v>177.18333333333331</v>
      </c>
      <c r="I461" s="36">
        <v>178.86666666666665</v>
      </c>
      <c r="J461" s="36">
        <v>180.0333333333333</v>
      </c>
      <c r="K461" s="31">
        <v>177.7</v>
      </c>
      <c r="L461" s="31">
        <v>174.85</v>
      </c>
      <c r="M461" s="31">
        <v>304.10584999999998</v>
      </c>
      <c r="N461" s="1"/>
      <c r="O461" s="1"/>
    </row>
    <row r="462" spans="1:15" ht="12.75" customHeight="1">
      <c r="A462" s="33">
        <v>452</v>
      </c>
      <c r="B462" s="53" t="s">
        <v>1054</v>
      </c>
      <c r="C462" s="31">
        <v>1090.8499999999999</v>
      </c>
      <c r="D462" s="36">
        <v>1097.3</v>
      </c>
      <c r="E462" s="36">
        <v>1078.6999999999998</v>
      </c>
      <c r="F462" s="36">
        <v>1066.55</v>
      </c>
      <c r="G462" s="36">
        <v>1047.9499999999998</v>
      </c>
      <c r="H462" s="36">
        <v>1109.4499999999998</v>
      </c>
      <c r="I462" s="36">
        <v>1128.0499999999997</v>
      </c>
      <c r="J462" s="36">
        <v>1140.1999999999998</v>
      </c>
      <c r="K462" s="31">
        <v>1115.9000000000001</v>
      </c>
      <c r="L462" s="31">
        <v>1085.1500000000001</v>
      </c>
      <c r="M462" s="31">
        <v>13.16522</v>
      </c>
      <c r="N462" s="1"/>
      <c r="O462" s="1"/>
    </row>
    <row r="463" spans="1:15" ht="12.75" customHeight="1">
      <c r="A463" s="33">
        <v>453</v>
      </c>
      <c r="B463" s="53" t="s">
        <v>293</v>
      </c>
      <c r="C463" s="31">
        <v>76.099999999999994</v>
      </c>
      <c r="D463" s="36">
        <v>76.583333333333329</v>
      </c>
      <c r="E463" s="36">
        <v>75.516666666666652</v>
      </c>
      <c r="F463" s="36">
        <v>74.933333333333323</v>
      </c>
      <c r="G463" s="36">
        <v>73.866666666666646</v>
      </c>
      <c r="H463" s="36">
        <v>77.166666666666657</v>
      </c>
      <c r="I463" s="36">
        <v>78.233333333333348</v>
      </c>
      <c r="J463" s="36">
        <v>78.816666666666663</v>
      </c>
      <c r="K463" s="31">
        <v>77.650000000000006</v>
      </c>
      <c r="L463" s="31">
        <v>76</v>
      </c>
      <c r="M463" s="31">
        <v>19.704450000000001</v>
      </c>
      <c r="N463" s="1"/>
      <c r="O463" s="1"/>
    </row>
    <row r="464" spans="1:15" ht="12.75" customHeight="1">
      <c r="A464" s="33">
        <v>454</v>
      </c>
      <c r="B464" s="53" t="s">
        <v>225</v>
      </c>
      <c r="C464" s="31">
        <v>1329.7</v>
      </c>
      <c r="D464" s="36">
        <v>1330.25</v>
      </c>
      <c r="E464" s="36">
        <v>1317.7</v>
      </c>
      <c r="F464" s="36">
        <v>1305.7</v>
      </c>
      <c r="G464" s="36">
        <v>1293.1500000000001</v>
      </c>
      <c r="H464" s="36">
        <v>1342.25</v>
      </c>
      <c r="I464" s="36">
        <v>1354.8000000000002</v>
      </c>
      <c r="J464" s="36">
        <v>1366.8</v>
      </c>
      <c r="K464" s="31">
        <v>1342.8</v>
      </c>
      <c r="L464" s="31">
        <v>1318.25</v>
      </c>
      <c r="M464" s="31">
        <v>9.8045000000000009</v>
      </c>
      <c r="N464" s="1"/>
      <c r="O464" s="1"/>
    </row>
    <row r="465" spans="1:15" ht="12.75" customHeight="1">
      <c r="A465" s="33">
        <v>455</v>
      </c>
      <c r="B465" s="53" t="s">
        <v>498</v>
      </c>
      <c r="C465" s="31">
        <v>1160.05</v>
      </c>
      <c r="D465" s="36">
        <v>1157.25</v>
      </c>
      <c r="E465" s="36">
        <v>1123.3</v>
      </c>
      <c r="F465" s="36">
        <v>1086.55</v>
      </c>
      <c r="G465" s="36">
        <v>1052.5999999999999</v>
      </c>
      <c r="H465" s="36">
        <v>1194</v>
      </c>
      <c r="I465" s="36">
        <v>1227.9499999999998</v>
      </c>
      <c r="J465" s="36">
        <v>1264.7</v>
      </c>
      <c r="K465" s="31">
        <v>1191.2</v>
      </c>
      <c r="L465" s="31">
        <v>1120.5</v>
      </c>
      <c r="M465" s="31">
        <v>4.1301600000000001</v>
      </c>
      <c r="N465" s="1"/>
      <c r="O465" s="1"/>
    </row>
    <row r="466" spans="1:15" ht="12.75" customHeight="1">
      <c r="A466" s="33">
        <v>456</v>
      </c>
      <c r="B466" s="53" t="s">
        <v>499</v>
      </c>
      <c r="C466" s="31">
        <v>233.25</v>
      </c>
      <c r="D466" s="36">
        <v>234.81666666666669</v>
      </c>
      <c r="E466" s="36">
        <v>230.33333333333337</v>
      </c>
      <c r="F466" s="36">
        <v>227.41666666666669</v>
      </c>
      <c r="G466" s="36">
        <v>222.93333333333337</v>
      </c>
      <c r="H466" s="36">
        <v>237.73333333333338</v>
      </c>
      <c r="I466" s="36">
        <v>242.21666666666667</v>
      </c>
      <c r="J466" s="36">
        <v>245.13333333333338</v>
      </c>
      <c r="K466" s="31">
        <v>239.3</v>
      </c>
      <c r="L466" s="31">
        <v>231.9</v>
      </c>
      <c r="M466" s="31">
        <v>11.7798</v>
      </c>
      <c r="N466" s="1"/>
      <c r="O466" s="1"/>
    </row>
    <row r="467" spans="1:15" ht="12.75" customHeight="1">
      <c r="A467" s="33">
        <v>457</v>
      </c>
      <c r="B467" s="53" t="s">
        <v>203</v>
      </c>
      <c r="C467" s="31">
        <v>769.05</v>
      </c>
      <c r="D467" s="36">
        <v>773.4</v>
      </c>
      <c r="E467" s="36">
        <v>762.19999999999993</v>
      </c>
      <c r="F467" s="36">
        <v>755.34999999999991</v>
      </c>
      <c r="G467" s="36">
        <v>744.14999999999986</v>
      </c>
      <c r="H467" s="36">
        <v>780.25</v>
      </c>
      <c r="I467" s="36">
        <v>791.45</v>
      </c>
      <c r="J467" s="36">
        <v>798.30000000000007</v>
      </c>
      <c r="K467" s="31">
        <v>784.6</v>
      </c>
      <c r="L467" s="31">
        <v>766.55</v>
      </c>
      <c r="M467" s="31">
        <v>8.6900999999999993</v>
      </c>
      <c r="N467" s="1"/>
      <c r="O467" s="1"/>
    </row>
    <row r="468" spans="1:15" ht="12.75" customHeight="1">
      <c r="A468" s="33">
        <v>458</v>
      </c>
      <c r="B468" s="53" t="s">
        <v>500</v>
      </c>
      <c r="C468" s="31">
        <v>5295.7</v>
      </c>
      <c r="D468" s="36">
        <v>5289.8666666666659</v>
      </c>
      <c r="E468" s="36">
        <v>5159.7833333333319</v>
      </c>
      <c r="F468" s="36">
        <v>5023.8666666666659</v>
      </c>
      <c r="G468" s="36">
        <v>4893.7833333333319</v>
      </c>
      <c r="H468" s="36">
        <v>5425.7833333333319</v>
      </c>
      <c r="I468" s="36">
        <v>5555.8666666666659</v>
      </c>
      <c r="J468" s="36">
        <v>5691.7833333333319</v>
      </c>
      <c r="K468" s="31">
        <v>5419.95</v>
      </c>
      <c r="L468" s="31">
        <v>5153.95</v>
      </c>
      <c r="M468" s="31">
        <v>4.8575400000000002</v>
      </c>
      <c r="N468" s="1"/>
      <c r="O468" s="1"/>
    </row>
    <row r="469" spans="1:15" ht="12.75" customHeight="1">
      <c r="A469" s="33">
        <v>459</v>
      </c>
      <c r="B469" s="53" t="s">
        <v>501</v>
      </c>
      <c r="C469" s="31">
        <v>3951.5</v>
      </c>
      <c r="D469" s="36">
        <v>4017.5666666666671</v>
      </c>
      <c r="E469" s="36">
        <v>3861.6833333333343</v>
      </c>
      <c r="F469" s="36">
        <v>3771.8666666666672</v>
      </c>
      <c r="G469" s="36">
        <v>3615.9833333333345</v>
      </c>
      <c r="H469" s="36">
        <v>4107.3833333333341</v>
      </c>
      <c r="I469" s="36">
        <v>4263.2666666666664</v>
      </c>
      <c r="J469" s="36">
        <v>4353.0833333333339</v>
      </c>
      <c r="K469" s="31">
        <v>4173.45</v>
      </c>
      <c r="L469" s="31">
        <v>3927.75</v>
      </c>
      <c r="M469" s="31">
        <v>2.6138699999999999</v>
      </c>
      <c r="N469" s="1"/>
      <c r="O469" s="1"/>
    </row>
    <row r="470" spans="1:15" ht="12.75" customHeight="1">
      <c r="A470" s="33">
        <v>460</v>
      </c>
      <c r="B470" s="53" t="s">
        <v>1055</v>
      </c>
      <c r="C470" s="31">
        <v>1251.3</v>
      </c>
      <c r="D470" s="36">
        <v>1245.8</v>
      </c>
      <c r="E470" s="36">
        <v>1232.5999999999999</v>
      </c>
      <c r="F470" s="36">
        <v>1213.8999999999999</v>
      </c>
      <c r="G470" s="36">
        <v>1200.6999999999998</v>
      </c>
      <c r="H470" s="36">
        <v>1264.5</v>
      </c>
      <c r="I470" s="36">
        <v>1277.7000000000003</v>
      </c>
      <c r="J470" s="36">
        <v>1296.4000000000001</v>
      </c>
      <c r="K470" s="31">
        <v>1259</v>
      </c>
      <c r="L470" s="31">
        <v>1227.0999999999999</v>
      </c>
      <c r="M470" s="31">
        <v>11.476509999999999</v>
      </c>
      <c r="N470" s="1"/>
      <c r="O470" s="1"/>
    </row>
    <row r="471" spans="1:15" ht="12.75" customHeight="1">
      <c r="A471" s="33">
        <v>461</v>
      </c>
      <c r="B471" s="53" t="s">
        <v>226</v>
      </c>
      <c r="C471" s="31">
        <v>3403.4</v>
      </c>
      <c r="D471" s="36">
        <v>3410</v>
      </c>
      <c r="E471" s="36">
        <v>3383.7</v>
      </c>
      <c r="F471" s="36">
        <v>3364</v>
      </c>
      <c r="G471" s="36">
        <v>3337.7</v>
      </c>
      <c r="H471" s="36">
        <v>3429.7</v>
      </c>
      <c r="I471" s="36">
        <v>3456</v>
      </c>
      <c r="J471" s="36">
        <v>3475.7</v>
      </c>
      <c r="K471" s="31">
        <v>3436.3</v>
      </c>
      <c r="L471" s="31">
        <v>3390.3</v>
      </c>
      <c r="M471" s="31">
        <v>8.0448799999999991</v>
      </c>
      <c r="N471" s="1"/>
      <c r="O471" s="1"/>
    </row>
    <row r="472" spans="1:15" ht="12.75" customHeight="1">
      <c r="A472" s="33">
        <v>462</v>
      </c>
      <c r="B472" s="53" t="s">
        <v>227</v>
      </c>
      <c r="C472" s="31">
        <v>2655.25</v>
      </c>
      <c r="D472" s="36">
        <v>2698.4166666666665</v>
      </c>
      <c r="E472" s="36">
        <v>2601.833333333333</v>
      </c>
      <c r="F472" s="36">
        <v>2548.4166666666665</v>
      </c>
      <c r="G472" s="36">
        <v>2451.833333333333</v>
      </c>
      <c r="H472" s="36">
        <v>2751.833333333333</v>
      </c>
      <c r="I472" s="36">
        <v>2848.4166666666661</v>
      </c>
      <c r="J472" s="36">
        <v>2901.833333333333</v>
      </c>
      <c r="K472" s="31">
        <v>2795</v>
      </c>
      <c r="L472" s="31">
        <v>2645</v>
      </c>
      <c r="M472" s="31">
        <v>10.77403</v>
      </c>
      <c r="N472" s="1"/>
      <c r="O472" s="1"/>
    </row>
    <row r="473" spans="1:15" ht="12.75" customHeight="1">
      <c r="A473" s="33">
        <v>463</v>
      </c>
      <c r="B473" s="53" t="s">
        <v>294</v>
      </c>
      <c r="C473" s="31">
        <v>1398.25</v>
      </c>
      <c r="D473" s="36">
        <v>1414.4666666666665</v>
      </c>
      <c r="E473" s="36">
        <v>1368.7833333333328</v>
      </c>
      <c r="F473" s="36">
        <v>1339.3166666666664</v>
      </c>
      <c r="G473" s="36">
        <v>1293.6333333333328</v>
      </c>
      <c r="H473" s="36">
        <v>1443.9333333333329</v>
      </c>
      <c r="I473" s="36">
        <v>1489.6166666666668</v>
      </c>
      <c r="J473" s="36">
        <v>1519.083333333333</v>
      </c>
      <c r="K473" s="31">
        <v>1460.15</v>
      </c>
      <c r="L473" s="31">
        <v>1385</v>
      </c>
      <c r="M473" s="31">
        <v>11.1159</v>
      </c>
      <c r="N473" s="1"/>
      <c r="O473" s="1"/>
    </row>
    <row r="474" spans="1:15" ht="12.75" customHeight="1">
      <c r="A474" s="33">
        <v>464</v>
      </c>
      <c r="B474" s="53" t="s">
        <v>228</v>
      </c>
      <c r="C474" s="31">
        <v>4682</v>
      </c>
      <c r="D474" s="36">
        <v>4697.6166666666668</v>
      </c>
      <c r="E474" s="36">
        <v>4634.3833333333332</v>
      </c>
      <c r="F474" s="36">
        <v>4586.7666666666664</v>
      </c>
      <c r="G474" s="36">
        <v>4523.5333333333328</v>
      </c>
      <c r="H474" s="36">
        <v>4745.2333333333336</v>
      </c>
      <c r="I474" s="36">
        <v>4808.4666666666672</v>
      </c>
      <c r="J474" s="36">
        <v>4856.0833333333339</v>
      </c>
      <c r="K474" s="31">
        <v>4760.8500000000004</v>
      </c>
      <c r="L474" s="31">
        <v>4650</v>
      </c>
      <c r="M474" s="31">
        <v>6.1163499999999997</v>
      </c>
      <c r="N474" s="1"/>
      <c r="O474" s="1"/>
    </row>
    <row r="475" spans="1:15" ht="12.75" customHeight="1">
      <c r="A475" s="33">
        <v>465</v>
      </c>
      <c r="B475" s="53" t="s">
        <v>295</v>
      </c>
      <c r="C475" s="31">
        <v>37.65</v>
      </c>
      <c r="D475" s="36">
        <v>37.733333333333327</v>
      </c>
      <c r="E475" s="36">
        <v>37.316666666666656</v>
      </c>
      <c r="F475" s="36">
        <v>36.983333333333327</v>
      </c>
      <c r="G475" s="36">
        <v>36.566666666666656</v>
      </c>
      <c r="H475" s="36">
        <v>38.066666666666656</v>
      </c>
      <c r="I475" s="36">
        <v>38.483333333333327</v>
      </c>
      <c r="J475" s="36">
        <v>38.816666666666656</v>
      </c>
      <c r="K475" s="31">
        <v>38.15</v>
      </c>
      <c r="L475" s="31">
        <v>37.4</v>
      </c>
      <c r="M475" s="31">
        <v>69.035150000000002</v>
      </c>
      <c r="N475" s="1"/>
      <c r="O475" s="1"/>
    </row>
    <row r="476" spans="1:15" ht="12.75" customHeight="1">
      <c r="A476" s="33">
        <v>466</v>
      </c>
      <c r="B476" s="53" t="s">
        <v>503</v>
      </c>
      <c r="C476" s="31">
        <v>342.75</v>
      </c>
      <c r="D476" s="36">
        <v>343.25</v>
      </c>
      <c r="E476" s="36">
        <v>339.5</v>
      </c>
      <c r="F476" s="36">
        <v>336.25</v>
      </c>
      <c r="G476" s="36">
        <v>332.5</v>
      </c>
      <c r="H476" s="36">
        <v>346.5</v>
      </c>
      <c r="I476" s="36">
        <v>350.25</v>
      </c>
      <c r="J476" s="36">
        <v>353.5</v>
      </c>
      <c r="K476" s="31">
        <v>347</v>
      </c>
      <c r="L476" s="31">
        <v>340</v>
      </c>
      <c r="M476" s="31">
        <v>1.7245299999999999</v>
      </c>
      <c r="N476" s="1"/>
      <c r="O476" s="1"/>
    </row>
    <row r="477" spans="1:15" ht="12.75" customHeight="1">
      <c r="A477" s="33">
        <v>467</v>
      </c>
      <c r="B477" s="31" t="s">
        <v>504</v>
      </c>
      <c r="C477" s="36">
        <v>575.04999999999995</v>
      </c>
      <c r="D477" s="36">
        <v>579.9666666666667</v>
      </c>
      <c r="E477" s="36">
        <v>566.23333333333335</v>
      </c>
      <c r="F477" s="36">
        <v>557.41666666666663</v>
      </c>
      <c r="G477" s="36">
        <v>543.68333333333328</v>
      </c>
      <c r="H477" s="36">
        <v>588.78333333333342</v>
      </c>
      <c r="I477" s="36">
        <v>602.51666666666677</v>
      </c>
      <c r="J477" s="31">
        <v>611.33333333333348</v>
      </c>
      <c r="K477" s="31">
        <v>593.70000000000005</v>
      </c>
      <c r="L477" s="31">
        <v>571.15</v>
      </c>
      <c r="M477" s="53">
        <v>4.3220000000000001</v>
      </c>
      <c r="N477" s="1"/>
      <c r="O477" s="1"/>
    </row>
    <row r="478" spans="1:15" ht="12.75" customHeight="1">
      <c r="A478" s="33">
        <v>468</v>
      </c>
      <c r="B478" s="31" t="s">
        <v>296</v>
      </c>
      <c r="C478" s="36">
        <v>3807.3</v>
      </c>
      <c r="D478" s="36">
        <v>3819.1666666666665</v>
      </c>
      <c r="E478" s="36">
        <v>3770.333333333333</v>
      </c>
      <c r="F478" s="36">
        <v>3733.3666666666663</v>
      </c>
      <c r="G478" s="36">
        <v>3684.5333333333328</v>
      </c>
      <c r="H478" s="36">
        <v>3856.1333333333332</v>
      </c>
      <c r="I478" s="36">
        <v>3904.9666666666662</v>
      </c>
      <c r="J478" s="31">
        <v>3941.9333333333334</v>
      </c>
      <c r="K478" s="31">
        <v>3868</v>
      </c>
      <c r="L478" s="31">
        <v>3782.2</v>
      </c>
      <c r="M478" s="53">
        <v>1.4647300000000001</v>
      </c>
      <c r="N478" s="1"/>
      <c r="O478" s="1"/>
    </row>
    <row r="479" spans="1:15" ht="12.75" customHeight="1">
      <c r="A479" s="33">
        <v>469</v>
      </c>
      <c r="B479" s="31" t="s">
        <v>505</v>
      </c>
      <c r="C479" s="31">
        <v>61</v>
      </c>
      <c r="D479" s="36">
        <v>59.866666666666674</v>
      </c>
      <c r="E479" s="36">
        <v>57.83333333333335</v>
      </c>
      <c r="F479" s="36">
        <v>54.666666666666679</v>
      </c>
      <c r="G479" s="36">
        <v>52.633333333333354</v>
      </c>
      <c r="H479" s="36">
        <v>63.033333333333346</v>
      </c>
      <c r="I479" s="36">
        <v>65.066666666666677</v>
      </c>
      <c r="J479" s="36">
        <v>68.233333333333348</v>
      </c>
      <c r="K479" s="31">
        <v>61.9</v>
      </c>
      <c r="L479" s="31">
        <v>56.7</v>
      </c>
      <c r="M479" s="31">
        <v>711.72486000000004</v>
      </c>
      <c r="N479" s="1"/>
      <c r="O479" s="1"/>
    </row>
    <row r="480" spans="1:15" ht="12.75" customHeight="1">
      <c r="A480" s="33">
        <v>470</v>
      </c>
      <c r="B480" s="31" t="s">
        <v>506</v>
      </c>
      <c r="C480" s="36">
        <v>837.2</v>
      </c>
      <c r="D480" s="36">
        <v>834.76666666666677</v>
      </c>
      <c r="E480" s="36">
        <v>814.53333333333353</v>
      </c>
      <c r="F480" s="36">
        <v>791.86666666666679</v>
      </c>
      <c r="G480" s="36">
        <v>771.63333333333355</v>
      </c>
      <c r="H480" s="36">
        <v>857.43333333333351</v>
      </c>
      <c r="I480" s="36">
        <v>877.66666666666686</v>
      </c>
      <c r="J480" s="31">
        <v>900.33333333333348</v>
      </c>
      <c r="K480" s="31">
        <v>855</v>
      </c>
      <c r="L480" s="31">
        <v>812.1</v>
      </c>
      <c r="M480" s="53">
        <v>7.1199399999999997</v>
      </c>
      <c r="N480" s="1"/>
      <c r="O480" s="1"/>
    </row>
    <row r="481" spans="1:15" ht="12.75" customHeight="1">
      <c r="A481" s="33">
        <v>471</v>
      </c>
      <c r="B481" s="31" t="s">
        <v>232</v>
      </c>
      <c r="C481" s="31">
        <v>524.95000000000005</v>
      </c>
      <c r="D481" s="36">
        <v>523.81666666666661</v>
      </c>
      <c r="E481" s="36">
        <v>517.98333333333323</v>
      </c>
      <c r="F481" s="36">
        <v>511.01666666666665</v>
      </c>
      <c r="G481" s="36">
        <v>505.18333333333328</v>
      </c>
      <c r="H481" s="36">
        <v>530.78333333333319</v>
      </c>
      <c r="I481" s="36">
        <v>536.61666666666667</v>
      </c>
      <c r="J481" s="36">
        <v>543.58333333333314</v>
      </c>
      <c r="K481" s="31">
        <v>529.65</v>
      </c>
      <c r="L481" s="31">
        <v>516.85</v>
      </c>
      <c r="M481" s="31">
        <v>67.0124</v>
      </c>
      <c r="N481" s="1"/>
      <c r="O481" s="1"/>
    </row>
    <row r="482" spans="1:15" ht="12.75" customHeight="1">
      <c r="A482" s="33">
        <v>472</v>
      </c>
      <c r="B482" s="31" t="s">
        <v>507</v>
      </c>
      <c r="C482" s="36">
        <v>917.45</v>
      </c>
      <c r="D482" s="36">
        <v>923.7166666666667</v>
      </c>
      <c r="E482" s="36">
        <v>909.63333333333344</v>
      </c>
      <c r="F482" s="36">
        <v>901.81666666666672</v>
      </c>
      <c r="G482" s="36">
        <v>887.73333333333346</v>
      </c>
      <c r="H482" s="36">
        <v>931.53333333333342</v>
      </c>
      <c r="I482" s="36">
        <v>945.61666666666667</v>
      </c>
      <c r="J482" s="36">
        <v>953.43333333333339</v>
      </c>
      <c r="K482" s="31">
        <v>937.8</v>
      </c>
      <c r="L482" s="31">
        <v>915.9</v>
      </c>
      <c r="M482" s="31">
        <v>0.55371000000000004</v>
      </c>
      <c r="N482" s="1"/>
      <c r="O482" s="1"/>
    </row>
    <row r="483" spans="1:15" ht="12.75" customHeight="1">
      <c r="A483" s="33">
        <v>473</v>
      </c>
      <c r="B483" s="31" t="s">
        <v>838</v>
      </c>
      <c r="C483" s="31">
        <v>53.45</v>
      </c>
      <c r="D483" s="36">
        <v>53.333333333333336</v>
      </c>
      <c r="E483" s="36">
        <v>52.666666666666671</v>
      </c>
      <c r="F483" s="36">
        <v>51.883333333333333</v>
      </c>
      <c r="G483" s="36">
        <v>51.216666666666669</v>
      </c>
      <c r="H483" s="36">
        <v>54.116666666666674</v>
      </c>
      <c r="I483" s="36">
        <v>54.783333333333346</v>
      </c>
      <c r="J483" s="36">
        <v>55.566666666666677</v>
      </c>
      <c r="K483" s="31">
        <v>54</v>
      </c>
      <c r="L483" s="31">
        <v>52.55</v>
      </c>
      <c r="M483" s="31">
        <v>67.738129999999998</v>
      </c>
      <c r="N483" s="1"/>
      <c r="O483" s="1"/>
    </row>
    <row r="484" spans="1:15" ht="12.75" customHeight="1">
      <c r="A484" s="33">
        <v>474</v>
      </c>
      <c r="B484" s="31" t="s">
        <v>231</v>
      </c>
      <c r="C484" s="36">
        <v>10225.5</v>
      </c>
      <c r="D484" s="36">
        <v>10252.366666666667</v>
      </c>
      <c r="E484" s="36">
        <v>10150.783333333333</v>
      </c>
      <c r="F484" s="36">
        <v>10076.066666666666</v>
      </c>
      <c r="G484" s="36">
        <v>9974.4833333333318</v>
      </c>
      <c r="H484" s="36">
        <v>10327.083333333334</v>
      </c>
      <c r="I484" s="36">
        <v>10428.666666666666</v>
      </c>
      <c r="J484" s="36">
        <v>10503.383333333335</v>
      </c>
      <c r="K484" s="31">
        <v>10353.950000000001</v>
      </c>
      <c r="L484" s="31">
        <v>10177.65</v>
      </c>
      <c r="M484" s="31">
        <v>3.8932600000000002</v>
      </c>
      <c r="N484" s="1"/>
      <c r="O484" s="1"/>
    </row>
    <row r="485" spans="1:15" ht="12.75" customHeight="1">
      <c r="A485" s="33">
        <v>475</v>
      </c>
      <c r="B485" s="53" t="s">
        <v>297</v>
      </c>
      <c r="C485" s="31">
        <v>160</v>
      </c>
      <c r="D485" s="36">
        <v>159.31666666666669</v>
      </c>
      <c r="E485" s="36">
        <v>156.83333333333337</v>
      </c>
      <c r="F485" s="36">
        <v>153.66666666666669</v>
      </c>
      <c r="G485" s="36">
        <v>151.18333333333337</v>
      </c>
      <c r="H485" s="36">
        <v>162.48333333333338</v>
      </c>
      <c r="I485" s="36">
        <v>164.96666666666667</v>
      </c>
      <c r="J485" s="36">
        <v>168.13333333333338</v>
      </c>
      <c r="K485" s="31">
        <v>161.80000000000001</v>
      </c>
      <c r="L485" s="31">
        <v>156.15</v>
      </c>
      <c r="M485" s="31">
        <v>269.88783000000001</v>
      </c>
      <c r="N485" s="1"/>
      <c r="O485" s="1"/>
    </row>
    <row r="486" spans="1:15" ht="12.75" customHeight="1">
      <c r="A486" s="33">
        <v>476</v>
      </c>
      <c r="B486" s="53" t="s">
        <v>230</v>
      </c>
      <c r="C486" s="36">
        <v>1867.35</v>
      </c>
      <c r="D486" s="36">
        <v>1870.45</v>
      </c>
      <c r="E486" s="36">
        <v>1854.0500000000002</v>
      </c>
      <c r="F486" s="36">
        <v>1840.7500000000002</v>
      </c>
      <c r="G486" s="36">
        <v>1824.3500000000004</v>
      </c>
      <c r="H486" s="36">
        <v>1883.75</v>
      </c>
      <c r="I486" s="36">
        <v>1900.15</v>
      </c>
      <c r="J486" s="36">
        <v>1913.4499999999998</v>
      </c>
      <c r="K486" s="31">
        <v>1886.85</v>
      </c>
      <c r="L486" s="31">
        <v>1857.15</v>
      </c>
      <c r="M486" s="31">
        <v>1.58725</v>
      </c>
      <c r="N486" s="1"/>
      <c r="O486" s="1"/>
    </row>
    <row r="487" spans="1:15" ht="12.75" customHeight="1">
      <c r="A487" s="33">
        <v>477</v>
      </c>
      <c r="B487" s="53" t="s">
        <v>172</v>
      </c>
      <c r="C487" s="31">
        <v>1157.7</v>
      </c>
      <c r="D487" s="36">
        <v>1173.7166666666667</v>
      </c>
      <c r="E487" s="36">
        <v>1132.9833333333333</v>
      </c>
      <c r="F487" s="36">
        <v>1108.2666666666667</v>
      </c>
      <c r="G487" s="36">
        <v>1067.5333333333333</v>
      </c>
      <c r="H487" s="36">
        <v>1198.4333333333334</v>
      </c>
      <c r="I487" s="36">
        <v>1239.166666666667</v>
      </c>
      <c r="J487" s="36">
        <v>1263.8833333333334</v>
      </c>
      <c r="K487" s="31">
        <v>1214.45</v>
      </c>
      <c r="L487" s="31">
        <v>1149</v>
      </c>
      <c r="M487" s="31">
        <v>14.70425</v>
      </c>
      <c r="N487" s="1"/>
      <c r="O487" s="1"/>
    </row>
    <row r="488" spans="1:15" ht="12.75" customHeight="1">
      <c r="A488" s="33">
        <v>478</v>
      </c>
      <c r="B488" s="53" t="s">
        <v>839</v>
      </c>
      <c r="C488" s="36">
        <v>351.3</v>
      </c>
      <c r="D488" s="36">
        <v>352.09999999999997</v>
      </c>
      <c r="E488" s="36">
        <v>346.24999999999994</v>
      </c>
      <c r="F488" s="36">
        <v>341.2</v>
      </c>
      <c r="G488" s="36">
        <v>335.34999999999997</v>
      </c>
      <c r="H488" s="36">
        <v>357.14999999999992</v>
      </c>
      <c r="I488" s="36">
        <v>362.99999999999994</v>
      </c>
      <c r="J488" s="36">
        <v>368.0499999999999</v>
      </c>
      <c r="K488" s="31">
        <v>357.95</v>
      </c>
      <c r="L488" s="31">
        <v>347.05</v>
      </c>
      <c r="M488" s="31">
        <v>4.1391900000000001</v>
      </c>
      <c r="N488" s="1"/>
      <c r="O488" s="1"/>
    </row>
    <row r="489" spans="1:15" ht="12.75" customHeight="1">
      <c r="A489" s="33">
        <v>479</v>
      </c>
      <c r="B489" s="53" t="s">
        <v>508</v>
      </c>
      <c r="C489" s="36">
        <v>373.2</v>
      </c>
      <c r="D489" s="36">
        <v>373.61666666666662</v>
      </c>
      <c r="E489" s="36">
        <v>368.23333333333323</v>
      </c>
      <c r="F489" s="36">
        <v>363.26666666666659</v>
      </c>
      <c r="G489" s="36">
        <v>357.88333333333321</v>
      </c>
      <c r="H489" s="36">
        <v>378.58333333333326</v>
      </c>
      <c r="I489" s="36">
        <v>383.96666666666658</v>
      </c>
      <c r="J489" s="36">
        <v>388.93333333333328</v>
      </c>
      <c r="K489" s="31">
        <v>379</v>
      </c>
      <c r="L489" s="31">
        <v>368.65</v>
      </c>
      <c r="M489" s="31">
        <v>4.0890500000000003</v>
      </c>
      <c r="N489" s="1"/>
      <c r="O489" s="1"/>
    </row>
    <row r="490" spans="1:15" ht="12.75" customHeight="1">
      <c r="A490" s="33">
        <v>480</v>
      </c>
      <c r="B490" s="53" t="s">
        <v>509</v>
      </c>
      <c r="C490" s="36">
        <v>512.29999999999995</v>
      </c>
      <c r="D490" s="36">
        <v>511.43333333333334</v>
      </c>
      <c r="E490" s="36">
        <v>502.81666666666672</v>
      </c>
      <c r="F490" s="36">
        <v>493.33333333333337</v>
      </c>
      <c r="G490" s="36">
        <v>484.71666666666675</v>
      </c>
      <c r="H490" s="36">
        <v>520.91666666666674</v>
      </c>
      <c r="I490" s="36">
        <v>529.5333333333333</v>
      </c>
      <c r="J490" s="36">
        <v>539.01666666666665</v>
      </c>
      <c r="K490" s="31">
        <v>520.04999999999995</v>
      </c>
      <c r="L490" s="31">
        <v>501.95</v>
      </c>
      <c r="M490" s="31">
        <v>4.4025400000000001</v>
      </c>
      <c r="N490" s="1"/>
      <c r="O490" s="1"/>
    </row>
    <row r="491" spans="1:15" ht="12.75" customHeight="1">
      <c r="A491" s="33">
        <v>481</v>
      </c>
      <c r="B491" s="53" t="s">
        <v>510</v>
      </c>
      <c r="C491" s="36">
        <v>361.55</v>
      </c>
      <c r="D491" s="36">
        <v>366.95</v>
      </c>
      <c r="E491" s="36">
        <v>353.9</v>
      </c>
      <c r="F491" s="36">
        <v>346.25</v>
      </c>
      <c r="G491" s="36">
        <v>333.2</v>
      </c>
      <c r="H491" s="36">
        <v>374.59999999999997</v>
      </c>
      <c r="I491" s="36">
        <v>387.65000000000003</v>
      </c>
      <c r="J491" s="36">
        <v>395.29999999999995</v>
      </c>
      <c r="K491" s="31">
        <v>380</v>
      </c>
      <c r="L491" s="31">
        <v>359.3</v>
      </c>
      <c r="M491" s="31">
        <v>4.5388099999999998</v>
      </c>
      <c r="N491" s="1"/>
      <c r="O491" s="1"/>
    </row>
    <row r="492" spans="1:15" ht="12.75" customHeight="1">
      <c r="A492" s="33">
        <v>482</v>
      </c>
      <c r="B492" s="53" t="s">
        <v>511</v>
      </c>
      <c r="C492" s="36">
        <v>459.65</v>
      </c>
      <c r="D492" s="36">
        <v>452.48333333333335</v>
      </c>
      <c r="E492" s="36">
        <v>442.7166666666667</v>
      </c>
      <c r="F492" s="36">
        <v>425.78333333333336</v>
      </c>
      <c r="G492" s="36">
        <v>416.01666666666671</v>
      </c>
      <c r="H492" s="36">
        <v>469.41666666666669</v>
      </c>
      <c r="I492" s="36">
        <v>479.18333333333334</v>
      </c>
      <c r="J492" s="36">
        <v>496.11666666666667</v>
      </c>
      <c r="K492" s="31">
        <v>462.25</v>
      </c>
      <c r="L492" s="31">
        <v>435.55</v>
      </c>
      <c r="M492" s="31">
        <v>3.8797000000000001</v>
      </c>
      <c r="N492" s="1"/>
      <c r="O492" s="1"/>
    </row>
    <row r="493" spans="1:15" ht="12.75" customHeight="1">
      <c r="A493" s="33">
        <v>483</v>
      </c>
      <c r="B493" s="53" t="s">
        <v>512</v>
      </c>
      <c r="C493" s="36">
        <v>551.79999999999995</v>
      </c>
      <c r="D493" s="36">
        <v>558.7833333333333</v>
      </c>
      <c r="E493" s="36">
        <v>541.06666666666661</v>
      </c>
      <c r="F493" s="36">
        <v>530.33333333333326</v>
      </c>
      <c r="G493" s="36">
        <v>512.61666666666656</v>
      </c>
      <c r="H493" s="36">
        <v>569.51666666666665</v>
      </c>
      <c r="I493" s="36">
        <v>587.23333333333335</v>
      </c>
      <c r="J493" s="36">
        <v>597.9666666666667</v>
      </c>
      <c r="K493" s="31">
        <v>576.5</v>
      </c>
      <c r="L493" s="31">
        <v>548.04999999999995</v>
      </c>
      <c r="M493" s="31">
        <v>2.7432400000000001</v>
      </c>
      <c r="N493" s="1"/>
      <c r="O493" s="1"/>
    </row>
    <row r="494" spans="1:15" ht="12.75" customHeight="1">
      <c r="A494" s="33">
        <v>484</v>
      </c>
      <c r="B494" s="53" t="s">
        <v>298</v>
      </c>
      <c r="C494" s="36">
        <v>1496.55</v>
      </c>
      <c r="D494" s="36">
        <v>1491.1499999999999</v>
      </c>
      <c r="E494" s="36">
        <v>1481.3999999999996</v>
      </c>
      <c r="F494" s="36">
        <v>1466.2499999999998</v>
      </c>
      <c r="G494" s="36">
        <v>1456.4999999999995</v>
      </c>
      <c r="H494" s="36">
        <v>1506.2999999999997</v>
      </c>
      <c r="I494" s="36">
        <v>1516.0500000000002</v>
      </c>
      <c r="J494" s="36">
        <v>1531.1999999999998</v>
      </c>
      <c r="K494" s="31">
        <v>1500.9</v>
      </c>
      <c r="L494" s="31">
        <v>1476</v>
      </c>
      <c r="M494" s="31">
        <v>13.20964</v>
      </c>
      <c r="N494" s="1"/>
      <c r="O494" s="1"/>
    </row>
    <row r="495" spans="1:15" ht="12.75" customHeight="1">
      <c r="A495" s="33">
        <v>485</v>
      </c>
      <c r="B495" s="53" t="s">
        <v>513</v>
      </c>
      <c r="C495" s="53">
        <v>1036.8</v>
      </c>
      <c r="D495" s="36">
        <v>1027.5166666666667</v>
      </c>
      <c r="E495" s="36">
        <v>1014.2833333333333</v>
      </c>
      <c r="F495" s="36">
        <v>991.76666666666665</v>
      </c>
      <c r="G495" s="36">
        <v>978.5333333333333</v>
      </c>
      <c r="H495" s="36">
        <v>1050.0333333333333</v>
      </c>
      <c r="I495" s="36">
        <v>1063.2666666666664</v>
      </c>
      <c r="J495" s="36">
        <v>1085.7833333333333</v>
      </c>
      <c r="K495" s="31">
        <v>1040.75</v>
      </c>
      <c r="L495" s="31">
        <v>1005</v>
      </c>
      <c r="M495" s="31">
        <v>2.5188899999999999</v>
      </c>
      <c r="N495" s="1"/>
      <c r="O495" s="1"/>
    </row>
    <row r="496" spans="1:15" ht="12.75" customHeight="1">
      <c r="A496" s="33">
        <v>486</v>
      </c>
      <c r="B496" s="53" t="s">
        <v>233</v>
      </c>
      <c r="C496" s="53">
        <v>459.7</v>
      </c>
      <c r="D496" s="36">
        <v>461.68333333333339</v>
      </c>
      <c r="E496" s="36">
        <v>454.86666666666679</v>
      </c>
      <c r="F496" s="36">
        <v>450.03333333333342</v>
      </c>
      <c r="G496" s="36">
        <v>443.21666666666681</v>
      </c>
      <c r="H496" s="36">
        <v>466.51666666666677</v>
      </c>
      <c r="I496" s="36">
        <v>473.33333333333337</v>
      </c>
      <c r="J496" s="36">
        <v>478.16666666666674</v>
      </c>
      <c r="K496" s="31">
        <v>468.5</v>
      </c>
      <c r="L496" s="31">
        <v>456.85</v>
      </c>
      <c r="M496" s="31">
        <v>117.75106</v>
      </c>
      <c r="N496" s="1"/>
      <c r="O496" s="1"/>
    </row>
    <row r="497" spans="1:15" ht="12.75" customHeight="1">
      <c r="A497" s="33">
        <v>487</v>
      </c>
      <c r="B497" s="53" t="s">
        <v>514</v>
      </c>
      <c r="C497" s="53">
        <v>776.3</v>
      </c>
      <c r="D497" s="36">
        <v>774.7833333333333</v>
      </c>
      <c r="E497" s="36">
        <v>760.56666666666661</v>
      </c>
      <c r="F497" s="36">
        <v>744.83333333333326</v>
      </c>
      <c r="G497" s="36">
        <v>730.61666666666656</v>
      </c>
      <c r="H497" s="36">
        <v>790.51666666666665</v>
      </c>
      <c r="I497" s="36">
        <v>804.73333333333335</v>
      </c>
      <c r="J497" s="36">
        <v>820.4666666666667</v>
      </c>
      <c r="K497" s="31">
        <v>789</v>
      </c>
      <c r="L497" s="31">
        <v>759.05</v>
      </c>
      <c r="M497" s="31">
        <v>1.26884</v>
      </c>
      <c r="N497" s="1"/>
      <c r="O497" s="1"/>
    </row>
    <row r="498" spans="1:15" ht="12.75" customHeight="1">
      <c r="A498" s="33">
        <v>488</v>
      </c>
      <c r="B498" s="53" t="s">
        <v>138</v>
      </c>
      <c r="C498" s="53">
        <v>15.05</v>
      </c>
      <c r="D498" s="36">
        <v>15.133333333333333</v>
      </c>
      <c r="E498" s="36">
        <v>14.816666666666666</v>
      </c>
      <c r="F498" s="36">
        <v>14.583333333333334</v>
      </c>
      <c r="G498" s="36">
        <v>14.266666666666667</v>
      </c>
      <c r="H498" s="36">
        <v>15.366666666666665</v>
      </c>
      <c r="I498" s="36">
        <v>15.683333333333332</v>
      </c>
      <c r="J498" s="36">
        <v>15.916666666666664</v>
      </c>
      <c r="K498" s="31">
        <v>15.45</v>
      </c>
      <c r="L498" s="31">
        <v>14.9</v>
      </c>
      <c r="M498" s="31">
        <v>9632.3452099999995</v>
      </c>
      <c r="N498" s="1"/>
      <c r="O498" s="1"/>
    </row>
    <row r="499" spans="1:15" ht="12.75" customHeight="1">
      <c r="A499" s="33">
        <v>489</v>
      </c>
      <c r="B499" s="53" t="s">
        <v>234</v>
      </c>
      <c r="C499" s="36">
        <v>1411.15</v>
      </c>
      <c r="D499" s="36">
        <v>1402.95</v>
      </c>
      <c r="E499" s="36">
        <v>1368.0500000000002</v>
      </c>
      <c r="F499" s="36">
        <v>1324.95</v>
      </c>
      <c r="G499" s="36">
        <v>1290.0500000000002</v>
      </c>
      <c r="H499" s="36">
        <v>1446.0500000000002</v>
      </c>
      <c r="I499" s="36">
        <v>1480.9500000000003</v>
      </c>
      <c r="J499" s="31">
        <v>1524.0500000000002</v>
      </c>
      <c r="K499" s="31">
        <v>1437.85</v>
      </c>
      <c r="L499" s="31">
        <v>1359.85</v>
      </c>
      <c r="M499" s="53">
        <v>31.61477</v>
      </c>
      <c r="N499" s="1"/>
      <c r="O499" s="1"/>
    </row>
    <row r="500" spans="1:15" ht="12.75" customHeight="1">
      <c r="A500" s="33">
        <v>490</v>
      </c>
      <c r="B500" s="53" t="s">
        <v>515</v>
      </c>
      <c r="C500" s="36">
        <v>607.65</v>
      </c>
      <c r="D500" s="36">
        <v>612.11666666666667</v>
      </c>
      <c r="E500" s="36">
        <v>599.5333333333333</v>
      </c>
      <c r="F500" s="36">
        <v>591.41666666666663</v>
      </c>
      <c r="G500" s="36">
        <v>578.83333333333326</v>
      </c>
      <c r="H500" s="36">
        <v>620.23333333333335</v>
      </c>
      <c r="I500" s="36">
        <v>632.81666666666661</v>
      </c>
      <c r="J500" s="31">
        <v>640.93333333333339</v>
      </c>
      <c r="K500" s="31">
        <v>624.70000000000005</v>
      </c>
      <c r="L500" s="31">
        <v>604</v>
      </c>
      <c r="M500" s="53">
        <v>6.6809000000000003</v>
      </c>
      <c r="N500" s="1"/>
      <c r="O500" s="1"/>
    </row>
    <row r="501" spans="1:15" ht="12.75" customHeight="1">
      <c r="A501" s="33">
        <v>491</v>
      </c>
      <c r="B501" s="53" t="s">
        <v>840</v>
      </c>
      <c r="C501" s="53">
        <v>143.85</v>
      </c>
      <c r="D501" s="36">
        <v>143.61666666666667</v>
      </c>
      <c r="E501" s="36">
        <v>142.23333333333335</v>
      </c>
      <c r="F501" s="36">
        <v>140.61666666666667</v>
      </c>
      <c r="G501" s="36">
        <v>139.23333333333335</v>
      </c>
      <c r="H501" s="36">
        <v>145.23333333333335</v>
      </c>
      <c r="I501" s="36">
        <v>146.61666666666667</v>
      </c>
      <c r="J501" s="36">
        <v>148.23333333333335</v>
      </c>
      <c r="K501" s="31">
        <v>145</v>
      </c>
      <c r="L501" s="31">
        <v>142</v>
      </c>
      <c r="M501" s="31">
        <v>8.8020999999999994</v>
      </c>
      <c r="N501" s="1"/>
      <c r="O501" s="1"/>
    </row>
    <row r="502" spans="1:15" ht="12.75" customHeight="1">
      <c r="A502" s="33">
        <v>492</v>
      </c>
      <c r="B502" s="53" t="s">
        <v>516</v>
      </c>
      <c r="C502" s="53">
        <v>862</v>
      </c>
      <c r="D502" s="36">
        <v>860.85</v>
      </c>
      <c r="E502" s="36">
        <v>851.7</v>
      </c>
      <c r="F502" s="36">
        <v>841.4</v>
      </c>
      <c r="G502" s="36">
        <v>832.25</v>
      </c>
      <c r="H502" s="36">
        <v>871.15000000000009</v>
      </c>
      <c r="I502" s="36">
        <v>880.3</v>
      </c>
      <c r="J502" s="36">
        <v>890.60000000000014</v>
      </c>
      <c r="K502" s="31">
        <v>870</v>
      </c>
      <c r="L502" s="31">
        <v>850.55</v>
      </c>
      <c r="M502" s="31">
        <v>3.1964600000000001</v>
      </c>
      <c r="N502" s="1"/>
      <c r="O502" s="1"/>
    </row>
    <row r="503" spans="1:15" ht="12.75" customHeight="1">
      <c r="A503" s="33">
        <v>493</v>
      </c>
      <c r="B503" s="53" t="s">
        <v>299</v>
      </c>
      <c r="C503" s="36">
        <v>1529.1</v>
      </c>
      <c r="D503" s="36">
        <v>1533.0666666666666</v>
      </c>
      <c r="E503" s="36">
        <v>1517.1333333333332</v>
      </c>
      <c r="F503" s="36">
        <v>1505.1666666666665</v>
      </c>
      <c r="G503" s="36">
        <v>1489.2333333333331</v>
      </c>
      <c r="H503" s="36">
        <v>1545.0333333333333</v>
      </c>
      <c r="I503" s="36">
        <v>1560.9666666666667</v>
      </c>
      <c r="J503" s="31">
        <v>1572.9333333333334</v>
      </c>
      <c r="K503" s="31">
        <v>1549</v>
      </c>
      <c r="L503" s="31">
        <v>1521.1</v>
      </c>
      <c r="M503" s="53">
        <v>2.6966899999999998</v>
      </c>
      <c r="N503" s="1"/>
      <c r="O503" s="1"/>
    </row>
    <row r="504" spans="1:15" ht="12.75" customHeight="1">
      <c r="A504" s="33">
        <v>494</v>
      </c>
      <c r="B504" s="53" t="s">
        <v>235</v>
      </c>
      <c r="C504" s="53">
        <v>452.45</v>
      </c>
      <c r="D504" s="36">
        <v>455.39999999999992</v>
      </c>
      <c r="E504" s="36">
        <v>448.64999999999986</v>
      </c>
      <c r="F504" s="36">
        <v>444.84999999999997</v>
      </c>
      <c r="G504" s="36">
        <v>438.09999999999991</v>
      </c>
      <c r="H504" s="36">
        <v>459.19999999999982</v>
      </c>
      <c r="I504" s="36">
        <v>465.94999999999993</v>
      </c>
      <c r="J504" s="36">
        <v>469.74999999999977</v>
      </c>
      <c r="K504" s="31">
        <v>462.15</v>
      </c>
      <c r="L504" s="31">
        <v>451.6</v>
      </c>
      <c r="M504" s="31">
        <v>204.91879</v>
      </c>
      <c r="N504" s="1"/>
      <c r="O504" s="1"/>
    </row>
    <row r="505" spans="1:15" ht="12.75" customHeight="1">
      <c r="A505" s="33">
        <v>495</v>
      </c>
      <c r="B505" s="199" t="s">
        <v>300</v>
      </c>
      <c r="C505" s="199">
        <v>23.05</v>
      </c>
      <c r="D505" s="200">
        <v>23.099999999999998</v>
      </c>
      <c r="E505" s="200">
        <v>22.749999999999996</v>
      </c>
      <c r="F505" s="200">
        <v>22.45</v>
      </c>
      <c r="G505" s="200">
        <v>22.099999999999998</v>
      </c>
      <c r="H505" s="200">
        <v>23.399999999999995</v>
      </c>
      <c r="I505" s="200">
        <v>23.749999999999996</v>
      </c>
      <c r="J505" s="200">
        <v>24.049999999999994</v>
      </c>
      <c r="K505" s="201">
        <v>23.45</v>
      </c>
      <c r="L505" s="201">
        <v>22.8</v>
      </c>
      <c r="M505" s="201">
        <v>1685.5121799999999</v>
      </c>
      <c r="N505" s="1"/>
      <c r="O505" s="1"/>
    </row>
    <row r="506" spans="1:15" ht="12.75" customHeight="1">
      <c r="A506" s="33">
        <v>496</v>
      </c>
      <c r="B506" s="365" t="s">
        <v>517</v>
      </c>
      <c r="C506" s="365">
        <v>16261.5</v>
      </c>
      <c r="D506" s="366">
        <v>15274.333333333334</v>
      </c>
      <c r="E506" s="366">
        <v>14287.166666666668</v>
      </c>
      <c r="F506" s="366">
        <v>12312.833333333334</v>
      </c>
      <c r="G506" s="366">
        <v>11325.666666666668</v>
      </c>
      <c r="H506" s="366">
        <v>17248.666666666668</v>
      </c>
      <c r="I506" s="366">
        <v>18235.833333333336</v>
      </c>
      <c r="J506" s="366">
        <v>20210.166666666668</v>
      </c>
      <c r="K506" s="367">
        <v>16261.5</v>
      </c>
      <c r="L506" s="367">
        <v>13300</v>
      </c>
      <c r="M506" s="367">
        <v>1.09697</v>
      </c>
      <c r="N506" s="1"/>
      <c r="O506" s="1"/>
    </row>
    <row r="507" spans="1:15" ht="12.75" customHeight="1">
      <c r="A507" s="33">
        <v>497</v>
      </c>
      <c r="B507" s="214" t="s">
        <v>236</v>
      </c>
      <c r="C507" s="214">
        <v>148.94999999999999</v>
      </c>
      <c r="D507" s="215">
        <v>149.88333333333333</v>
      </c>
      <c r="E507" s="215">
        <v>146.96666666666664</v>
      </c>
      <c r="F507" s="215">
        <v>144.98333333333332</v>
      </c>
      <c r="G507" s="215">
        <v>142.06666666666663</v>
      </c>
      <c r="H507" s="215">
        <v>151.86666666666665</v>
      </c>
      <c r="I507" s="215">
        <v>154.78333333333333</v>
      </c>
      <c r="J507" s="215">
        <v>156.76666666666665</v>
      </c>
      <c r="K507" s="213">
        <v>152.80000000000001</v>
      </c>
      <c r="L507" s="213">
        <v>147.9</v>
      </c>
      <c r="M507" s="213">
        <v>270.31081</v>
      </c>
      <c r="N507" s="198"/>
      <c r="O507" s="198"/>
    </row>
    <row r="508" spans="1:15" ht="12.75" customHeight="1">
      <c r="A508" s="33">
        <v>498</v>
      </c>
      <c r="B508" s="369" t="s">
        <v>518</v>
      </c>
      <c r="C508" s="369">
        <v>623.54999999999995</v>
      </c>
      <c r="D508" s="369">
        <v>625.18333333333328</v>
      </c>
      <c r="E508" s="369">
        <v>620.36666666666656</v>
      </c>
      <c r="F508" s="369">
        <v>617.18333333333328</v>
      </c>
      <c r="G508" s="369">
        <v>612.36666666666656</v>
      </c>
      <c r="H508" s="369">
        <v>628.36666666666656</v>
      </c>
      <c r="I508" s="369">
        <v>633.18333333333339</v>
      </c>
      <c r="J508" s="369">
        <v>636.36666666666656</v>
      </c>
      <c r="K508" s="369">
        <v>630</v>
      </c>
      <c r="L508" s="369">
        <v>622</v>
      </c>
      <c r="M508" s="369">
        <v>3.3002600000000002</v>
      </c>
      <c r="N508" s="198"/>
      <c r="O508" s="198"/>
    </row>
    <row r="509" spans="1:15" ht="12.75" customHeight="1">
      <c r="A509" s="364">
        <v>499</v>
      </c>
      <c r="B509" s="377" t="s">
        <v>301</v>
      </c>
      <c r="C509" s="377">
        <v>183.65</v>
      </c>
      <c r="D509" s="377">
        <v>182.5</v>
      </c>
      <c r="E509" s="377">
        <v>179.55</v>
      </c>
      <c r="F509" s="377">
        <v>175.45000000000002</v>
      </c>
      <c r="G509" s="377">
        <v>172.50000000000003</v>
      </c>
      <c r="H509" s="377">
        <v>186.6</v>
      </c>
      <c r="I509" s="377">
        <v>189.54999999999998</v>
      </c>
      <c r="J509" s="377">
        <v>193.64999999999998</v>
      </c>
      <c r="K509" s="377">
        <v>185.45</v>
      </c>
      <c r="L509" s="377">
        <v>178.4</v>
      </c>
      <c r="M509" s="377">
        <v>476.52253000000002</v>
      </c>
      <c r="N509" s="198"/>
      <c r="O509" s="198"/>
    </row>
    <row r="510" spans="1:15" ht="12.75" customHeight="1">
      <c r="A510" s="368">
        <v>500</v>
      </c>
      <c r="B510" s="369" t="s">
        <v>237</v>
      </c>
      <c r="C510" s="369">
        <v>1058.5</v>
      </c>
      <c r="D510" s="369">
        <v>1066.5833333333333</v>
      </c>
      <c r="E510" s="369">
        <v>1047.1666666666665</v>
      </c>
      <c r="F510" s="369">
        <v>1035.8333333333333</v>
      </c>
      <c r="G510" s="369">
        <v>1016.4166666666665</v>
      </c>
      <c r="H510" s="369">
        <v>1077.9166666666665</v>
      </c>
      <c r="I510" s="369">
        <v>1097.333333333333</v>
      </c>
      <c r="J510" s="369">
        <v>1108.6666666666665</v>
      </c>
      <c r="K510" s="369">
        <v>1086</v>
      </c>
      <c r="L510" s="369">
        <v>1055.25</v>
      </c>
      <c r="M510" s="369">
        <v>18.123940000000001</v>
      </c>
      <c r="N510" s="198"/>
      <c r="O510" s="198"/>
    </row>
    <row r="511" spans="1:15" ht="12.75" customHeight="1">
      <c r="A511" s="368">
        <v>501</v>
      </c>
      <c r="B511" s="378" t="s">
        <v>1056</v>
      </c>
      <c r="C511" s="378">
        <v>2180.8000000000002</v>
      </c>
      <c r="D511" s="378">
        <v>2200.6166666666668</v>
      </c>
      <c r="E511" s="378">
        <v>2133.2333333333336</v>
      </c>
      <c r="F511" s="378">
        <v>2085.666666666667</v>
      </c>
      <c r="G511" s="378">
        <v>2018.2833333333338</v>
      </c>
      <c r="H511" s="378">
        <v>2248.1833333333334</v>
      </c>
      <c r="I511" s="378">
        <v>2315.5666666666666</v>
      </c>
      <c r="J511" s="378">
        <v>2363.1333333333332</v>
      </c>
      <c r="K511" s="378">
        <v>2268</v>
      </c>
      <c r="L511" s="378">
        <v>2153.0500000000002</v>
      </c>
      <c r="M511" s="378">
        <v>3.1406200000000002</v>
      </c>
      <c r="N511" s="198"/>
      <c r="O511" s="198"/>
    </row>
    <row r="512" spans="1:15" ht="12.75" customHeight="1">
      <c r="N512" s="198"/>
      <c r="O512" s="198"/>
    </row>
    <row r="513" spans="1:15" ht="12.75" customHeight="1">
      <c r="N513" s="1"/>
      <c r="O513" s="1"/>
    </row>
    <row r="514" spans="1:15" ht="12.75" customHeight="1">
      <c r="N514" s="198"/>
      <c r="O514" s="198"/>
    </row>
    <row r="515" spans="1:15" ht="12.75" customHeight="1">
      <c r="N515" s="198"/>
      <c r="O515" s="198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60" t="s">
        <v>519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238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239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4" t="s">
        <v>240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4" t="s">
        <v>241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4" t="s">
        <v>242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244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245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246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4" t="s">
        <v>247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4" t="s">
        <v>248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4" t="s">
        <v>249</v>
      </c>
      <c r="N530" s="1"/>
      <c r="O530" s="1"/>
    </row>
    <row r="531" spans="1:15" ht="12.75" customHeight="1">
      <c r="A531" s="64" t="s">
        <v>250</v>
      </c>
      <c r="N531" s="1"/>
      <c r="O531" s="1"/>
    </row>
    <row r="532" spans="1:15" ht="12.75" customHeight="1">
      <c r="A532" s="64" t="s">
        <v>251</v>
      </c>
      <c r="N532" s="1"/>
      <c r="O532" s="1"/>
    </row>
    <row r="533" spans="1:15" ht="12.75" customHeight="1">
      <c r="A533" s="64" t="s">
        <v>252</v>
      </c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77"/>
  <sheetViews>
    <sheetView zoomScale="85" zoomScaleNormal="85" workbookViewId="0">
      <pane ySplit="9" topLeftCell="A10" activePane="bottomLeft" state="frozen"/>
      <selection activeCell="A10" sqref="A10"/>
      <selection pane="bottomLeft" activeCell="A10" sqref="A10"/>
    </sheetView>
  </sheetViews>
  <sheetFormatPr defaultColWidth="14.44140625" defaultRowHeight="15" customHeight="1"/>
  <cols>
    <col min="1" max="1" width="12.109375" style="83" customWidth="1"/>
    <col min="2" max="2" width="14.33203125" style="32" customWidth="1"/>
    <col min="3" max="3" width="28.33203125" style="31" customWidth="1"/>
    <col min="4" max="4" width="55.6640625" style="31" customWidth="1"/>
    <col min="5" max="5" width="12.44140625" style="31" customWidth="1"/>
    <col min="6" max="6" width="13.109375" style="84" customWidth="1"/>
    <col min="7" max="7" width="9.5546875" style="32" customWidth="1"/>
    <col min="8" max="8" width="10.33203125" style="32" customWidth="1"/>
    <col min="9" max="9" width="9.33203125" customWidth="1"/>
    <col min="10" max="10" width="14.33203125" customWidth="1"/>
    <col min="11" max="28" width="9.33203125" customWidth="1"/>
  </cols>
  <sheetData>
    <row r="1" spans="1:28" ht="12" customHeight="1">
      <c r="A1" s="68" t="s">
        <v>306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6" customHeight="1">
      <c r="A5" s="412"/>
      <c r="B5" s="413"/>
      <c r="C5" s="412"/>
      <c r="D5" s="413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26.25" customHeight="1">
      <c r="A6" s="72"/>
      <c r="B6" s="77"/>
      <c r="C6" s="65"/>
      <c r="D6" s="65"/>
      <c r="E6" s="23" t="s">
        <v>305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ht="16.5" customHeight="1">
      <c r="A7" s="78" t="s">
        <v>520</v>
      </c>
      <c r="B7" s="414" t="s">
        <v>521</v>
      </c>
      <c r="C7" s="414"/>
      <c r="D7" s="7">
        <f>Main!B10</f>
        <v>45440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ht="52.8">
      <c r="A9" s="81" t="s">
        <v>522</v>
      </c>
      <c r="B9" s="82" t="s">
        <v>523</v>
      </c>
      <c r="C9" s="82" t="s">
        <v>524</v>
      </c>
      <c r="D9" s="82" t="s">
        <v>525</v>
      </c>
      <c r="E9" s="82" t="s">
        <v>526</v>
      </c>
      <c r="F9" s="82" t="s">
        <v>527</v>
      </c>
      <c r="G9" s="82" t="s">
        <v>528</v>
      </c>
      <c r="H9" s="82" t="s">
        <v>529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ht="12.75" customHeight="1">
      <c r="A10" s="83">
        <v>45439</v>
      </c>
      <c r="B10" s="32">
        <v>543319</v>
      </c>
      <c r="C10" s="31" t="s">
        <v>1144</v>
      </c>
      <c r="D10" s="31" t="s">
        <v>1145</v>
      </c>
      <c r="E10" s="31" t="s">
        <v>530</v>
      </c>
      <c r="F10" s="84">
        <v>200000</v>
      </c>
      <c r="G10" s="32">
        <v>19.68</v>
      </c>
      <c r="H10" s="32" t="s">
        <v>326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ht="12.75" customHeight="1">
      <c r="A11" s="83">
        <v>45439</v>
      </c>
      <c r="B11" s="32">
        <v>543319</v>
      </c>
      <c r="C11" s="31" t="s">
        <v>1144</v>
      </c>
      <c r="D11" s="31" t="s">
        <v>1117</v>
      </c>
      <c r="E11" s="31" t="s">
        <v>530</v>
      </c>
      <c r="F11" s="84">
        <v>600000</v>
      </c>
      <c r="G11" s="32">
        <v>19.68</v>
      </c>
      <c r="H11" s="32" t="s">
        <v>326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ht="12.75" customHeight="1">
      <c r="A12" s="83">
        <v>45439</v>
      </c>
      <c r="B12" s="32">
        <v>543319</v>
      </c>
      <c r="C12" s="31" t="s">
        <v>1144</v>
      </c>
      <c r="D12" s="31" t="s">
        <v>1146</v>
      </c>
      <c r="E12" s="31" t="s">
        <v>531</v>
      </c>
      <c r="F12" s="84">
        <v>288000</v>
      </c>
      <c r="G12" s="32">
        <v>19.68</v>
      </c>
      <c r="H12" s="32" t="s">
        <v>326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ht="12.75" customHeight="1">
      <c r="A13" s="83">
        <v>45439</v>
      </c>
      <c r="B13" s="32">
        <v>543319</v>
      </c>
      <c r="C13" s="31" t="s">
        <v>1144</v>
      </c>
      <c r="D13" s="31" t="s">
        <v>1147</v>
      </c>
      <c r="E13" s="31" t="s">
        <v>531</v>
      </c>
      <c r="F13" s="84">
        <v>360000</v>
      </c>
      <c r="G13" s="32">
        <v>19.68</v>
      </c>
      <c r="H13" s="32" t="s">
        <v>326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ht="12.75" customHeight="1">
      <c r="A14" s="83">
        <v>45439</v>
      </c>
      <c r="B14" s="32">
        <v>543319</v>
      </c>
      <c r="C14" s="31" t="s">
        <v>1144</v>
      </c>
      <c r="D14" s="31" t="s">
        <v>1006</v>
      </c>
      <c r="E14" s="31" t="s">
        <v>531</v>
      </c>
      <c r="F14" s="84">
        <v>208000</v>
      </c>
      <c r="G14" s="32">
        <v>19.68</v>
      </c>
      <c r="H14" s="32" t="s">
        <v>326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ht="12.75" customHeight="1">
      <c r="A15" s="83">
        <v>45439</v>
      </c>
      <c r="B15" s="32">
        <v>543319</v>
      </c>
      <c r="C15" s="31" t="s">
        <v>1144</v>
      </c>
      <c r="D15" s="31" t="s">
        <v>1006</v>
      </c>
      <c r="E15" s="31" t="s">
        <v>530</v>
      </c>
      <c r="F15" s="84">
        <v>24000</v>
      </c>
      <c r="G15" s="32">
        <v>19.39</v>
      </c>
      <c r="H15" s="32" t="s">
        <v>326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ht="12.75" customHeight="1">
      <c r="A16" s="83">
        <v>45439</v>
      </c>
      <c r="B16" s="32">
        <v>513119</v>
      </c>
      <c r="C16" s="31" t="s">
        <v>1148</v>
      </c>
      <c r="D16" s="31" t="s">
        <v>1149</v>
      </c>
      <c r="E16" s="31" t="s">
        <v>530</v>
      </c>
      <c r="F16" s="84">
        <v>20516</v>
      </c>
      <c r="G16" s="32">
        <v>91.58</v>
      </c>
      <c r="H16" s="32" t="s">
        <v>326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ht="12.75" customHeight="1">
      <c r="A17" s="83">
        <v>45439</v>
      </c>
      <c r="B17" s="32">
        <v>513119</v>
      </c>
      <c r="C17" s="31" t="s">
        <v>1148</v>
      </c>
      <c r="D17" s="31" t="s">
        <v>1150</v>
      </c>
      <c r="E17" s="31" t="s">
        <v>531</v>
      </c>
      <c r="F17" s="84">
        <v>43670</v>
      </c>
      <c r="G17" s="32">
        <v>91.58</v>
      </c>
      <c r="H17" s="32" t="s">
        <v>326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ht="12.75" customHeight="1">
      <c r="A18" s="83">
        <v>45439</v>
      </c>
      <c r="B18" s="32">
        <v>513119</v>
      </c>
      <c r="C18" s="31" t="s">
        <v>1148</v>
      </c>
      <c r="D18" s="31" t="s">
        <v>1151</v>
      </c>
      <c r="E18" s="31" t="s">
        <v>530</v>
      </c>
      <c r="F18" s="84">
        <v>23000</v>
      </c>
      <c r="G18" s="32">
        <v>91.58</v>
      </c>
      <c r="H18" s="32" t="s">
        <v>326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ht="12.75" customHeight="1">
      <c r="A19" s="83">
        <v>45439</v>
      </c>
      <c r="B19" s="32">
        <v>530249</v>
      </c>
      <c r="C19" s="31" t="s">
        <v>1152</v>
      </c>
      <c r="D19" s="31" t="s">
        <v>1153</v>
      </c>
      <c r="E19" s="31" t="s">
        <v>530</v>
      </c>
      <c r="F19" s="84">
        <v>20237</v>
      </c>
      <c r="G19" s="32">
        <v>24.48</v>
      </c>
      <c r="H19" s="32" t="s">
        <v>326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ht="12.75" customHeight="1">
      <c r="A20" s="83">
        <v>45439</v>
      </c>
      <c r="B20" s="32">
        <v>504340</v>
      </c>
      <c r="C20" s="31" t="s">
        <v>1154</v>
      </c>
      <c r="D20" s="31" t="s">
        <v>1155</v>
      </c>
      <c r="E20" s="31" t="s">
        <v>531</v>
      </c>
      <c r="F20" s="84">
        <v>85516</v>
      </c>
      <c r="G20" s="32">
        <v>5.47</v>
      </c>
      <c r="H20" s="32" t="s">
        <v>326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ht="12.75" customHeight="1">
      <c r="A21" s="83">
        <v>45439</v>
      </c>
      <c r="B21" s="32">
        <v>540811</v>
      </c>
      <c r="C21" s="31" t="s">
        <v>1156</v>
      </c>
      <c r="D21" s="31" t="s">
        <v>1157</v>
      </c>
      <c r="E21" s="31" t="s">
        <v>531</v>
      </c>
      <c r="F21" s="84">
        <v>130000</v>
      </c>
      <c r="G21" s="32">
        <v>26</v>
      </c>
      <c r="H21" s="32" t="s">
        <v>326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ht="12.75" customHeight="1">
      <c r="A22" s="83">
        <v>45439</v>
      </c>
      <c r="B22" s="32">
        <v>537707</v>
      </c>
      <c r="C22" s="31" t="s">
        <v>961</v>
      </c>
      <c r="D22" s="31" t="s">
        <v>1158</v>
      </c>
      <c r="E22" s="31" t="s">
        <v>530</v>
      </c>
      <c r="F22" s="84">
        <v>68387</v>
      </c>
      <c r="G22" s="32">
        <v>35.380000000000003</v>
      </c>
      <c r="H22" s="32" t="s">
        <v>326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ht="12.75" customHeight="1">
      <c r="A23" s="83">
        <v>45439</v>
      </c>
      <c r="B23" s="32">
        <v>537707</v>
      </c>
      <c r="C23" s="31" t="s">
        <v>961</v>
      </c>
      <c r="D23" s="31" t="s">
        <v>1158</v>
      </c>
      <c r="E23" s="31" t="s">
        <v>531</v>
      </c>
      <c r="F23" s="84">
        <v>56387</v>
      </c>
      <c r="G23" s="32">
        <v>35.28</v>
      </c>
      <c r="H23" s="32" t="s">
        <v>326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ht="12.75" customHeight="1">
      <c r="A24" s="83">
        <v>45439</v>
      </c>
      <c r="B24" s="32">
        <v>537707</v>
      </c>
      <c r="C24" s="31" t="s">
        <v>961</v>
      </c>
      <c r="D24" s="31" t="s">
        <v>1073</v>
      </c>
      <c r="E24" s="31" t="s">
        <v>531</v>
      </c>
      <c r="F24" s="84">
        <v>244509</v>
      </c>
      <c r="G24" s="32">
        <v>35.380000000000003</v>
      </c>
      <c r="H24" s="32" t="s">
        <v>326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ht="12.75" customHeight="1">
      <c r="A25" s="83">
        <v>45439</v>
      </c>
      <c r="B25" s="32">
        <v>537707</v>
      </c>
      <c r="C25" s="31" t="s">
        <v>961</v>
      </c>
      <c r="D25" s="31" t="s">
        <v>1073</v>
      </c>
      <c r="E25" s="31" t="s">
        <v>530</v>
      </c>
      <c r="F25" s="84">
        <v>49566</v>
      </c>
      <c r="G25" s="32">
        <v>35.340000000000003</v>
      </c>
      <c r="H25" s="32" t="s">
        <v>326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ht="12.75" customHeight="1">
      <c r="A26" s="83">
        <v>45439</v>
      </c>
      <c r="B26" s="32">
        <v>537707</v>
      </c>
      <c r="C26" s="31" t="s">
        <v>961</v>
      </c>
      <c r="D26" s="31" t="s">
        <v>1159</v>
      </c>
      <c r="E26" s="31" t="s">
        <v>531</v>
      </c>
      <c r="F26" s="84">
        <v>29037</v>
      </c>
      <c r="G26" s="32">
        <v>35.33</v>
      </c>
      <c r="H26" s="32" t="s">
        <v>326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ht="12.75" customHeight="1">
      <c r="A27" s="83">
        <v>45439</v>
      </c>
      <c r="B27" s="32">
        <v>537707</v>
      </c>
      <c r="C27" s="31" t="s">
        <v>961</v>
      </c>
      <c r="D27" s="31" t="s">
        <v>1159</v>
      </c>
      <c r="E27" s="31" t="s">
        <v>530</v>
      </c>
      <c r="F27" s="84">
        <v>57547</v>
      </c>
      <c r="G27" s="32">
        <v>35.380000000000003</v>
      </c>
      <c r="H27" s="32" t="s">
        <v>326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ht="12.75" customHeight="1">
      <c r="A28" s="83">
        <v>45439</v>
      </c>
      <c r="B28" s="32">
        <v>537707</v>
      </c>
      <c r="C28" s="31" t="s">
        <v>961</v>
      </c>
      <c r="D28" s="31" t="s">
        <v>1072</v>
      </c>
      <c r="E28" s="31" t="s">
        <v>531</v>
      </c>
      <c r="F28" s="84">
        <v>103587</v>
      </c>
      <c r="G28" s="32">
        <v>35.32</v>
      </c>
      <c r="H28" s="32" t="s">
        <v>326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ht="12.75" customHeight="1">
      <c r="A29" s="83">
        <v>45439</v>
      </c>
      <c r="B29" s="32">
        <v>537707</v>
      </c>
      <c r="C29" s="31" t="s">
        <v>961</v>
      </c>
      <c r="D29" s="31" t="s">
        <v>1160</v>
      </c>
      <c r="E29" s="31" t="s">
        <v>531</v>
      </c>
      <c r="F29" s="84">
        <v>40100</v>
      </c>
      <c r="G29" s="32">
        <v>35.340000000000003</v>
      </c>
      <c r="H29" s="32" t="s">
        <v>326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ht="12.75" customHeight="1">
      <c r="A30" s="83">
        <v>45439</v>
      </c>
      <c r="B30" s="32">
        <v>537707</v>
      </c>
      <c r="C30" s="31" t="s">
        <v>961</v>
      </c>
      <c r="D30" s="31" t="s">
        <v>1072</v>
      </c>
      <c r="E30" s="31" t="s">
        <v>530</v>
      </c>
      <c r="F30" s="84">
        <v>107587</v>
      </c>
      <c r="G30" s="32">
        <v>35.380000000000003</v>
      </c>
      <c r="H30" s="32" t="s">
        <v>326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ht="12.75" customHeight="1">
      <c r="A31" s="83">
        <v>45439</v>
      </c>
      <c r="B31" s="32">
        <v>537707</v>
      </c>
      <c r="C31" s="31" t="s">
        <v>961</v>
      </c>
      <c r="D31" s="31" t="s">
        <v>1160</v>
      </c>
      <c r="E31" s="31" t="s">
        <v>530</v>
      </c>
      <c r="F31" s="84">
        <v>55100</v>
      </c>
      <c r="G31" s="32">
        <v>35.380000000000003</v>
      </c>
      <c r="H31" s="32" t="s">
        <v>326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ht="12.75" customHeight="1">
      <c r="A32" s="83">
        <v>45439</v>
      </c>
      <c r="B32" s="32">
        <v>537707</v>
      </c>
      <c r="C32" s="31" t="s">
        <v>961</v>
      </c>
      <c r="D32" s="31" t="s">
        <v>1109</v>
      </c>
      <c r="E32" s="31" t="s">
        <v>530</v>
      </c>
      <c r="F32" s="84">
        <v>89568</v>
      </c>
      <c r="G32" s="32">
        <v>35.299999999999997</v>
      </c>
      <c r="H32" s="32" t="s">
        <v>326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ht="12.75" customHeight="1">
      <c r="A33" s="83">
        <v>45439</v>
      </c>
      <c r="B33" s="32">
        <v>537707</v>
      </c>
      <c r="C33" s="31" t="s">
        <v>961</v>
      </c>
      <c r="D33" s="31" t="s">
        <v>1109</v>
      </c>
      <c r="E33" s="31" t="s">
        <v>531</v>
      </c>
      <c r="F33" s="84">
        <v>89568</v>
      </c>
      <c r="G33" s="32">
        <v>35.29</v>
      </c>
      <c r="H33" s="32" t="s">
        <v>326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ht="12.75" customHeight="1">
      <c r="A34" s="83">
        <v>45439</v>
      </c>
      <c r="B34" s="32">
        <v>537707</v>
      </c>
      <c r="C34" s="31" t="s">
        <v>961</v>
      </c>
      <c r="D34" s="31" t="s">
        <v>1064</v>
      </c>
      <c r="E34" s="31" t="s">
        <v>531</v>
      </c>
      <c r="F34" s="84">
        <v>150404</v>
      </c>
      <c r="G34" s="32">
        <v>35.380000000000003</v>
      </c>
      <c r="H34" s="32" t="s">
        <v>326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ht="12.75" customHeight="1">
      <c r="A35" s="83">
        <v>45439</v>
      </c>
      <c r="B35" s="32">
        <v>537707</v>
      </c>
      <c r="C35" s="31" t="s">
        <v>961</v>
      </c>
      <c r="D35" s="31" t="s">
        <v>1064</v>
      </c>
      <c r="E35" s="31" t="s">
        <v>530</v>
      </c>
      <c r="F35" s="84">
        <v>150404</v>
      </c>
      <c r="G35" s="32">
        <v>35.35</v>
      </c>
      <c r="H35" s="32" t="s">
        <v>326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ht="12.75" customHeight="1">
      <c r="A36" s="83">
        <v>45439</v>
      </c>
      <c r="B36" s="32">
        <v>537707</v>
      </c>
      <c r="C36" s="31" t="s">
        <v>961</v>
      </c>
      <c r="D36" s="31" t="s">
        <v>1099</v>
      </c>
      <c r="E36" s="31" t="s">
        <v>531</v>
      </c>
      <c r="F36" s="84">
        <v>1250000</v>
      </c>
      <c r="G36" s="32">
        <v>35.380000000000003</v>
      </c>
      <c r="H36" s="32" t="s">
        <v>326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ht="12.75" customHeight="1">
      <c r="A37" s="83">
        <v>45439</v>
      </c>
      <c r="B37" s="32">
        <v>537707</v>
      </c>
      <c r="C37" s="31" t="s">
        <v>961</v>
      </c>
      <c r="D37" s="31" t="s">
        <v>1161</v>
      </c>
      <c r="E37" s="31" t="s">
        <v>530</v>
      </c>
      <c r="F37" s="84">
        <v>4</v>
      </c>
      <c r="G37" s="32">
        <v>35.380000000000003</v>
      </c>
      <c r="H37" s="32" t="s">
        <v>326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ht="12.75" customHeight="1">
      <c r="A38" s="83">
        <v>45439</v>
      </c>
      <c r="B38" s="32">
        <v>537707</v>
      </c>
      <c r="C38" s="31" t="s">
        <v>961</v>
      </c>
      <c r="D38" s="31" t="s">
        <v>846</v>
      </c>
      <c r="E38" s="31" t="s">
        <v>530</v>
      </c>
      <c r="F38" s="84">
        <v>98971</v>
      </c>
      <c r="G38" s="32">
        <v>35.380000000000003</v>
      </c>
      <c r="H38" s="32" t="s">
        <v>326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ht="12.75" customHeight="1">
      <c r="A39" s="83">
        <v>45439</v>
      </c>
      <c r="B39" s="32">
        <v>537707</v>
      </c>
      <c r="C39" s="31" t="s">
        <v>961</v>
      </c>
      <c r="D39" s="31" t="s">
        <v>1161</v>
      </c>
      <c r="E39" s="31" t="s">
        <v>531</v>
      </c>
      <c r="F39" s="84">
        <v>63008</v>
      </c>
      <c r="G39" s="32">
        <v>35.369999999999997</v>
      </c>
      <c r="H39" s="32" t="s">
        <v>326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ht="12.75" customHeight="1">
      <c r="A40" s="83">
        <v>45439</v>
      </c>
      <c r="B40" s="32">
        <v>537707</v>
      </c>
      <c r="C40" s="31" t="s">
        <v>961</v>
      </c>
      <c r="D40" s="31" t="s">
        <v>846</v>
      </c>
      <c r="E40" s="31" t="s">
        <v>531</v>
      </c>
      <c r="F40" s="84">
        <v>50000</v>
      </c>
      <c r="G40" s="32">
        <v>35.369999999999997</v>
      </c>
      <c r="H40" s="32" t="s">
        <v>326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ht="12.75" customHeight="1">
      <c r="A41" s="83">
        <v>45439</v>
      </c>
      <c r="B41" s="32">
        <v>537707</v>
      </c>
      <c r="C41" s="31" t="s">
        <v>961</v>
      </c>
      <c r="D41" s="31" t="s">
        <v>1110</v>
      </c>
      <c r="E41" s="31" t="s">
        <v>531</v>
      </c>
      <c r="F41" s="84">
        <v>100000</v>
      </c>
      <c r="G41" s="32">
        <v>35.380000000000003</v>
      </c>
      <c r="H41" s="32" t="s">
        <v>326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ht="12.75" customHeight="1">
      <c r="A42" s="83">
        <v>45439</v>
      </c>
      <c r="B42" s="32">
        <v>537707</v>
      </c>
      <c r="C42" s="31" t="s">
        <v>961</v>
      </c>
      <c r="D42" s="31" t="s">
        <v>1110</v>
      </c>
      <c r="E42" s="31" t="s">
        <v>530</v>
      </c>
      <c r="F42" s="84">
        <v>100000</v>
      </c>
      <c r="G42" s="32">
        <v>35.29</v>
      </c>
      <c r="H42" s="32" t="s">
        <v>326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ht="12.75" customHeight="1">
      <c r="A43" s="83">
        <v>45439</v>
      </c>
      <c r="B43" s="32">
        <v>523696</v>
      </c>
      <c r="C43" s="31" t="s">
        <v>1162</v>
      </c>
      <c r="D43" s="31" t="s">
        <v>1163</v>
      </c>
      <c r="E43" s="31" t="s">
        <v>530</v>
      </c>
      <c r="F43" s="84">
        <v>100000</v>
      </c>
      <c r="G43" s="32">
        <v>65.930000000000007</v>
      </c>
      <c r="H43" s="32" t="s">
        <v>326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ht="12.75" customHeight="1">
      <c r="A44" s="83">
        <v>45439</v>
      </c>
      <c r="B44" s="32">
        <v>540190</v>
      </c>
      <c r="C44" s="31" t="s">
        <v>1074</v>
      </c>
      <c r="D44" s="31" t="s">
        <v>1164</v>
      </c>
      <c r="E44" s="31" t="s">
        <v>531</v>
      </c>
      <c r="F44" s="84">
        <v>366438</v>
      </c>
      <c r="G44" s="32">
        <v>7.87</v>
      </c>
      <c r="H44" s="32" t="s">
        <v>326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12.75" customHeight="1">
      <c r="A45" s="83">
        <v>45439</v>
      </c>
      <c r="B45" s="32">
        <v>540190</v>
      </c>
      <c r="C45" s="31" t="s">
        <v>1074</v>
      </c>
      <c r="D45" s="31" t="s">
        <v>1165</v>
      </c>
      <c r="E45" s="31" t="s">
        <v>530</v>
      </c>
      <c r="F45" s="84">
        <v>341841</v>
      </c>
      <c r="G45" s="32">
        <v>7.87</v>
      </c>
      <c r="H45" s="32" t="s">
        <v>326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ht="12.75" customHeight="1">
      <c r="A46" s="83">
        <v>45439</v>
      </c>
      <c r="B46" s="32">
        <v>540190</v>
      </c>
      <c r="C46" s="31" t="s">
        <v>1074</v>
      </c>
      <c r="D46" s="31" t="s">
        <v>1165</v>
      </c>
      <c r="E46" s="31" t="s">
        <v>531</v>
      </c>
      <c r="F46" s="84">
        <v>170641</v>
      </c>
      <c r="G46" s="32">
        <v>7.87</v>
      </c>
      <c r="H46" s="32" t="s">
        <v>326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ht="12.75" customHeight="1">
      <c r="A47" s="83">
        <v>45439</v>
      </c>
      <c r="B47" s="32">
        <v>540190</v>
      </c>
      <c r="C47" s="31" t="s">
        <v>1074</v>
      </c>
      <c r="D47" s="31" t="s">
        <v>1166</v>
      </c>
      <c r="E47" s="31" t="s">
        <v>531</v>
      </c>
      <c r="F47" s="84">
        <v>398300</v>
      </c>
      <c r="G47" s="32">
        <v>7.87</v>
      </c>
      <c r="H47" s="32" t="s">
        <v>326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ht="12.75" customHeight="1">
      <c r="A48" s="83">
        <v>45439</v>
      </c>
      <c r="B48" s="32">
        <v>540190</v>
      </c>
      <c r="C48" s="31" t="s">
        <v>1074</v>
      </c>
      <c r="D48" s="31" t="s">
        <v>1167</v>
      </c>
      <c r="E48" s="31" t="s">
        <v>530</v>
      </c>
      <c r="F48" s="84">
        <v>1496428</v>
      </c>
      <c r="G48" s="32">
        <v>7.87</v>
      </c>
      <c r="H48" s="32" t="s">
        <v>326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ht="12.75" customHeight="1">
      <c r="A49" s="83">
        <v>45439</v>
      </c>
      <c r="B49" s="32">
        <v>540190</v>
      </c>
      <c r="C49" s="31" t="s">
        <v>1074</v>
      </c>
      <c r="D49" s="31" t="s">
        <v>1168</v>
      </c>
      <c r="E49" s="31" t="s">
        <v>531</v>
      </c>
      <c r="F49" s="84">
        <v>600000</v>
      </c>
      <c r="G49" s="32">
        <v>7.87</v>
      </c>
      <c r="H49" s="32" t="s">
        <v>326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ht="12.75" customHeight="1">
      <c r="A50" s="83">
        <v>45439</v>
      </c>
      <c r="B50" s="32">
        <v>540190</v>
      </c>
      <c r="C50" s="31" t="s">
        <v>1074</v>
      </c>
      <c r="D50" s="31" t="s">
        <v>1102</v>
      </c>
      <c r="E50" s="31" t="s">
        <v>531</v>
      </c>
      <c r="F50" s="84">
        <v>722302</v>
      </c>
      <c r="G50" s="32">
        <v>7.87</v>
      </c>
      <c r="H50" s="32" t="s">
        <v>326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ht="12.75" customHeight="1">
      <c r="A51" s="83">
        <v>45439</v>
      </c>
      <c r="B51" s="32">
        <v>506186</v>
      </c>
      <c r="C51" s="31" t="s">
        <v>1169</v>
      </c>
      <c r="D51" s="31" t="s">
        <v>1170</v>
      </c>
      <c r="E51" s="31" t="s">
        <v>530</v>
      </c>
      <c r="F51" s="84">
        <v>250000</v>
      </c>
      <c r="G51" s="32">
        <v>20.260000000000002</v>
      </c>
      <c r="H51" s="32" t="s">
        <v>326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ht="12.75" customHeight="1">
      <c r="A52" s="83">
        <v>45439</v>
      </c>
      <c r="B52" s="32">
        <v>513309</v>
      </c>
      <c r="C52" s="31" t="s">
        <v>1111</v>
      </c>
      <c r="D52" s="31" t="s">
        <v>1171</v>
      </c>
      <c r="E52" s="31" t="s">
        <v>531</v>
      </c>
      <c r="F52" s="84">
        <v>187635</v>
      </c>
      <c r="G52" s="32">
        <v>19.16</v>
      </c>
      <c r="H52" s="32" t="s">
        <v>326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ht="15" customHeight="1">
      <c r="A53" s="83">
        <v>45439</v>
      </c>
      <c r="B53" s="32">
        <v>513309</v>
      </c>
      <c r="C53" s="31" t="s">
        <v>1111</v>
      </c>
      <c r="D53" s="31" t="s">
        <v>1084</v>
      </c>
      <c r="E53" s="31" t="s">
        <v>530</v>
      </c>
      <c r="F53" s="84">
        <v>53473</v>
      </c>
      <c r="G53" s="32">
        <v>18.920000000000002</v>
      </c>
      <c r="H53" s="32" t="s">
        <v>326</v>
      </c>
    </row>
    <row r="54" spans="1:28" ht="15" customHeight="1">
      <c r="A54" s="83">
        <v>45439</v>
      </c>
      <c r="B54" s="32">
        <v>513309</v>
      </c>
      <c r="C54" s="31" t="s">
        <v>1111</v>
      </c>
      <c r="D54" s="31" t="s">
        <v>1084</v>
      </c>
      <c r="E54" s="31" t="s">
        <v>531</v>
      </c>
      <c r="F54" s="84">
        <v>44754</v>
      </c>
      <c r="G54" s="32">
        <v>19</v>
      </c>
      <c r="H54" s="32" t="s">
        <v>326</v>
      </c>
    </row>
    <row r="55" spans="1:28" ht="15" customHeight="1">
      <c r="A55" s="83">
        <v>45439</v>
      </c>
      <c r="B55" s="32">
        <v>513309</v>
      </c>
      <c r="C55" s="31" t="s">
        <v>1111</v>
      </c>
      <c r="D55" s="31" t="s">
        <v>1172</v>
      </c>
      <c r="E55" s="31" t="s">
        <v>530</v>
      </c>
      <c r="F55" s="84">
        <v>100000</v>
      </c>
      <c r="G55" s="32">
        <v>19.170000000000002</v>
      </c>
      <c r="H55" s="32" t="s">
        <v>326</v>
      </c>
    </row>
    <row r="56" spans="1:28" ht="15" customHeight="1">
      <c r="A56" s="83">
        <v>45439</v>
      </c>
      <c r="B56" s="32">
        <v>513337</v>
      </c>
      <c r="C56" s="31" t="s">
        <v>1112</v>
      </c>
      <c r="D56" s="31" t="s">
        <v>1113</v>
      </c>
      <c r="E56" s="31" t="s">
        <v>531</v>
      </c>
      <c r="F56" s="84">
        <v>615897</v>
      </c>
      <c r="G56" s="32">
        <v>18.59</v>
      </c>
      <c r="H56" s="32" t="s">
        <v>326</v>
      </c>
    </row>
    <row r="57" spans="1:28" ht="15" customHeight="1">
      <c r="A57" s="83">
        <v>45439</v>
      </c>
      <c r="B57" s="32">
        <v>543546</v>
      </c>
      <c r="C57" s="31" t="s">
        <v>1173</v>
      </c>
      <c r="D57" s="31" t="s">
        <v>1174</v>
      </c>
      <c r="E57" s="31" t="s">
        <v>530</v>
      </c>
      <c r="F57" s="84">
        <v>200000</v>
      </c>
      <c r="G57" s="32">
        <v>16.66</v>
      </c>
      <c r="H57" s="32" t="s">
        <v>326</v>
      </c>
    </row>
    <row r="58" spans="1:28" ht="15" customHeight="1">
      <c r="A58" s="83">
        <v>45439</v>
      </c>
      <c r="B58" s="32">
        <v>539175</v>
      </c>
      <c r="C58" s="31" t="s">
        <v>1175</v>
      </c>
      <c r="D58" s="31" t="s">
        <v>1176</v>
      </c>
      <c r="E58" s="31" t="s">
        <v>531</v>
      </c>
      <c r="F58" s="84">
        <v>50000</v>
      </c>
      <c r="G58" s="32">
        <v>12.91</v>
      </c>
      <c r="H58" s="32" t="s">
        <v>326</v>
      </c>
    </row>
    <row r="59" spans="1:28" ht="15" customHeight="1">
      <c r="A59" s="83">
        <v>45439</v>
      </c>
      <c r="B59" s="32">
        <v>539175</v>
      </c>
      <c r="C59" s="31" t="s">
        <v>1175</v>
      </c>
      <c r="D59" s="31" t="s">
        <v>1177</v>
      </c>
      <c r="E59" s="31" t="s">
        <v>530</v>
      </c>
      <c r="F59" s="84">
        <v>79419</v>
      </c>
      <c r="G59" s="32">
        <v>12.91</v>
      </c>
      <c r="H59" s="32" t="s">
        <v>326</v>
      </c>
    </row>
    <row r="60" spans="1:28" ht="15" customHeight="1">
      <c r="A60" s="83">
        <v>45439</v>
      </c>
      <c r="B60" s="32">
        <v>539175</v>
      </c>
      <c r="C60" s="31" t="s">
        <v>1175</v>
      </c>
      <c r="D60" s="31" t="s">
        <v>1178</v>
      </c>
      <c r="E60" s="31" t="s">
        <v>530</v>
      </c>
      <c r="F60" s="84">
        <v>50000</v>
      </c>
      <c r="G60" s="32">
        <v>12.81</v>
      </c>
      <c r="H60" s="32" t="s">
        <v>326</v>
      </c>
    </row>
    <row r="61" spans="1:28" ht="15" customHeight="1">
      <c r="A61" s="83">
        <v>45439</v>
      </c>
      <c r="B61" s="32">
        <v>539175</v>
      </c>
      <c r="C61" s="31" t="s">
        <v>1175</v>
      </c>
      <c r="D61" s="31" t="s">
        <v>1179</v>
      </c>
      <c r="E61" s="31" t="s">
        <v>530</v>
      </c>
      <c r="F61" s="84">
        <v>36000</v>
      </c>
      <c r="G61" s="32">
        <v>12.41</v>
      </c>
      <c r="H61" s="32" t="s">
        <v>326</v>
      </c>
    </row>
    <row r="62" spans="1:28" ht="15" customHeight="1">
      <c r="A62" s="83">
        <v>45439</v>
      </c>
      <c r="B62" s="32">
        <v>543806</v>
      </c>
      <c r="C62" s="31" t="s">
        <v>1180</v>
      </c>
      <c r="D62" s="31" t="s">
        <v>1181</v>
      </c>
      <c r="E62" s="31" t="s">
        <v>531</v>
      </c>
      <c r="F62" s="84">
        <v>28000</v>
      </c>
      <c r="G62" s="32">
        <v>54.98</v>
      </c>
      <c r="H62" s="32" t="s">
        <v>326</v>
      </c>
    </row>
    <row r="63" spans="1:28" ht="15" customHeight="1">
      <c r="A63" s="83">
        <v>45439</v>
      </c>
      <c r="B63" s="32">
        <v>538794</v>
      </c>
      <c r="C63" s="31" t="s">
        <v>1182</v>
      </c>
      <c r="D63" s="31" t="s">
        <v>1183</v>
      </c>
      <c r="E63" s="31" t="s">
        <v>531</v>
      </c>
      <c r="F63" s="84">
        <v>44000</v>
      </c>
      <c r="G63" s="32">
        <v>19.12</v>
      </c>
      <c r="H63" s="32" t="s">
        <v>326</v>
      </c>
    </row>
    <row r="64" spans="1:28" ht="15" customHeight="1">
      <c r="A64" s="83">
        <v>45439</v>
      </c>
      <c r="B64" s="32">
        <v>538794</v>
      </c>
      <c r="C64" s="31" t="s">
        <v>1182</v>
      </c>
      <c r="D64" s="31" t="s">
        <v>1183</v>
      </c>
      <c r="E64" s="31" t="s">
        <v>530</v>
      </c>
      <c r="F64" s="84">
        <v>4000</v>
      </c>
      <c r="G64" s="32">
        <v>19.12</v>
      </c>
      <c r="H64" s="32" t="s">
        <v>326</v>
      </c>
    </row>
    <row r="65" spans="1:8" ht="15" customHeight="1">
      <c r="A65" s="83">
        <v>45439</v>
      </c>
      <c r="B65" s="32">
        <v>543286</v>
      </c>
      <c r="C65" s="31" t="s">
        <v>1114</v>
      </c>
      <c r="D65" s="31" t="s">
        <v>1115</v>
      </c>
      <c r="E65" s="31" t="s">
        <v>530</v>
      </c>
      <c r="F65" s="84">
        <v>36000</v>
      </c>
      <c r="G65" s="32">
        <v>12.4</v>
      </c>
      <c r="H65" s="32" t="s">
        <v>326</v>
      </c>
    </row>
    <row r="66" spans="1:8" ht="15" customHeight="1">
      <c r="A66" s="83">
        <v>45439</v>
      </c>
      <c r="B66" s="32">
        <v>505523</v>
      </c>
      <c r="C66" s="31" t="s">
        <v>1085</v>
      </c>
      <c r="D66" s="31" t="s">
        <v>1147</v>
      </c>
      <c r="E66" s="31" t="s">
        <v>530</v>
      </c>
      <c r="F66" s="84">
        <v>3466370</v>
      </c>
      <c r="G66" s="32">
        <v>0.94</v>
      </c>
      <c r="H66" s="32" t="s">
        <v>326</v>
      </c>
    </row>
    <row r="67" spans="1:8" ht="15" customHeight="1">
      <c r="A67" s="83">
        <v>45439</v>
      </c>
      <c r="B67" s="32">
        <v>505523</v>
      </c>
      <c r="C67" s="31" t="s">
        <v>1085</v>
      </c>
      <c r="D67" s="31" t="s">
        <v>1147</v>
      </c>
      <c r="E67" s="31" t="s">
        <v>531</v>
      </c>
      <c r="F67" s="84">
        <v>455228</v>
      </c>
      <c r="G67" s="32">
        <v>0.95</v>
      </c>
      <c r="H67" s="32" t="s">
        <v>326</v>
      </c>
    </row>
    <row r="68" spans="1:8" ht="15" customHeight="1">
      <c r="A68" s="83">
        <v>45439</v>
      </c>
      <c r="B68" s="32">
        <v>505523</v>
      </c>
      <c r="C68" s="31" t="s">
        <v>1085</v>
      </c>
      <c r="D68" s="31" t="s">
        <v>1117</v>
      </c>
      <c r="E68" s="31" t="s">
        <v>531</v>
      </c>
      <c r="F68" s="84">
        <v>15379983</v>
      </c>
      <c r="G68" s="32">
        <v>0.94</v>
      </c>
      <c r="H68" s="32" t="s">
        <v>326</v>
      </c>
    </row>
    <row r="69" spans="1:8" ht="15" customHeight="1">
      <c r="A69" s="83">
        <v>45439</v>
      </c>
      <c r="B69" s="32">
        <v>532470</v>
      </c>
      <c r="C69" s="31" t="s">
        <v>1184</v>
      </c>
      <c r="D69" s="31" t="s">
        <v>1185</v>
      </c>
      <c r="E69" s="31" t="s">
        <v>531</v>
      </c>
      <c r="F69" s="84">
        <v>857</v>
      </c>
      <c r="G69" s="32">
        <v>34.56</v>
      </c>
      <c r="H69" s="32" t="s">
        <v>326</v>
      </c>
    </row>
    <row r="70" spans="1:8" ht="15" customHeight="1">
      <c r="A70" s="83">
        <v>45439</v>
      </c>
      <c r="B70" s="32">
        <v>543207</v>
      </c>
      <c r="C70" s="31" t="s">
        <v>1186</v>
      </c>
      <c r="D70" s="31" t="s">
        <v>1187</v>
      </c>
      <c r="E70" s="31" t="s">
        <v>531</v>
      </c>
      <c r="F70" s="84">
        <v>60000</v>
      </c>
      <c r="G70" s="32">
        <v>12.52</v>
      </c>
      <c r="H70" s="32" t="s">
        <v>326</v>
      </c>
    </row>
    <row r="71" spans="1:8" ht="15" customHeight="1">
      <c r="A71" s="83">
        <v>45439</v>
      </c>
      <c r="B71" s="32">
        <v>543280</v>
      </c>
      <c r="C71" s="31" t="s">
        <v>1188</v>
      </c>
      <c r="D71" s="31" t="s">
        <v>1189</v>
      </c>
      <c r="E71" s="31" t="s">
        <v>530</v>
      </c>
      <c r="F71" s="84">
        <v>4884000</v>
      </c>
      <c r="G71" s="32">
        <v>620.5</v>
      </c>
      <c r="H71" s="32" t="s">
        <v>326</v>
      </c>
    </row>
    <row r="72" spans="1:8" ht="15" customHeight="1">
      <c r="A72" s="83">
        <v>45439</v>
      </c>
      <c r="B72" s="32">
        <v>543280</v>
      </c>
      <c r="C72" s="31" t="s">
        <v>1188</v>
      </c>
      <c r="D72" s="31" t="s">
        <v>1190</v>
      </c>
      <c r="E72" s="31" t="s">
        <v>531</v>
      </c>
      <c r="F72" s="84">
        <v>4884000</v>
      </c>
      <c r="G72" s="32">
        <v>620.5</v>
      </c>
      <c r="H72" s="32" t="s">
        <v>326</v>
      </c>
    </row>
    <row r="73" spans="1:8" ht="15" customHeight="1">
      <c r="A73" s="83">
        <v>45439</v>
      </c>
      <c r="B73" s="32">
        <v>523242</v>
      </c>
      <c r="C73" s="31" t="s">
        <v>1118</v>
      </c>
      <c r="D73" s="31" t="s">
        <v>1075</v>
      </c>
      <c r="E73" s="31" t="s">
        <v>531</v>
      </c>
      <c r="F73" s="84">
        <v>127000</v>
      </c>
      <c r="G73" s="32">
        <v>6.36</v>
      </c>
      <c r="H73" s="32" t="s">
        <v>326</v>
      </c>
    </row>
    <row r="74" spans="1:8" ht="15" customHeight="1">
      <c r="A74" s="83">
        <v>45439</v>
      </c>
      <c r="B74" s="32">
        <v>523242</v>
      </c>
      <c r="C74" s="31" t="s">
        <v>1118</v>
      </c>
      <c r="D74" s="31" t="s">
        <v>1119</v>
      </c>
      <c r="E74" s="31" t="s">
        <v>531</v>
      </c>
      <c r="F74" s="84">
        <v>90000</v>
      </c>
      <c r="G74" s="32">
        <v>6.36</v>
      </c>
      <c r="H74" s="32" t="s">
        <v>326</v>
      </c>
    </row>
    <row r="75" spans="1:8" ht="15" customHeight="1">
      <c r="A75" s="83">
        <v>45439</v>
      </c>
      <c r="B75" s="32">
        <v>523242</v>
      </c>
      <c r="C75" s="31" t="s">
        <v>1118</v>
      </c>
      <c r="D75" s="31" t="s">
        <v>1191</v>
      </c>
      <c r="E75" s="31" t="s">
        <v>531</v>
      </c>
      <c r="F75" s="84">
        <v>100000</v>
      </c>
      <c r="G75" s="32">
        <v>5.93</v>
      </c>
      <c r="H75" s="32" t="s">
        <v>326</v>
      </c>
    </row>
    <row r="76" spans="1:8" ht="15" customHeight="1">
      <c r="A76" s="83">
        <v>45439</v>
      </c>
      <c r="B76" s="32">
        <v>523242</v>
      </c>
      <c r="C76" s="31" t="s">
        <v>1118</v>
      </c>
      <c r="D76" s="31" t="s">
        <v>1120</v>
      </c>
      <c r="E76" s="31" t="s">
        <v>530</v>
      </c>
      <c r="F76" s="84">
        <v>505000</v>
      </c>
      <c r="G76" s="32">
        <v>6.19</v>
      </c>
      <c r="H76" s="32" t="s">
        <v>326</v>
      </c>
    </row>
    <row r="77" spans="1:8" ht="15" customHeight="1">
      <c r="A77" s="83">
        <v>45439</v>
      </c>
      <c r="B77" s="32">
        <v>523242</v>
      </c>
      <c r="C77" s="31" t="s">
        <v>1118</v>
      </c>
      <c r="D77" s="31" t="s">
        <v>1121</v>
      </c>
      <c r="E77" s="31" t="s">
        <v>531</v>
      </c>
      <c r="F77" s="84">
        <v>200000</v>
      </c>
      <c r="G77" s="32">
        <v>5.87</v>
      </c>
      <c r="H77" s="32" t="s">
        <v>326</v>
      </c>
    </row>
    <row r="78" spans="1:8" ht="15" customHeight="1">
      <c r="A78" s="83">
        <v>45439</v>
      </c>
      <c r="B78" s="32">
        <v>509040</v>
      </c>
      <c r="C78" s="31" t="s">
        <v>1192</v>
      </c>
      <c r="D78" s="31" t="s">
        <v>1193</v>
      </c>
      <c r="E78" s="31" t="s">
        <v>531</v>
      </c>
      <c r="F78" s="84">
        <v>16170</v>
      </c>
      <c r="G78" s="32">
        <v>158.11000000000001</v>
      </c>
      <c r="H78" s="32" t="s">
        <v>326</v>
      </c>
    </row>
    <row r="79" spans="1:8" ht="15" customHeight="1">
      <c r="A79" s="83">
        <v>45439</v>
      </c>
      <c r="B79" s="32">
        <v>530175</v>
      </c>
      <c r="C79" s="31" t="s">
        <v>1194</v>
      </c>
      <c r="D79" s="31" t="s">
        <v>1195</v>
      </c>
      <c r="E79" s="31" t="s">
        <v>530</v>
      </c>
      <c r="F79" s="84">
        <v>85000</v>
      </c>
      <c r="G79" s="32">
        <v>127.21</v>
      </c>
      <c r="H79" s="32" t="s">
        <v>326</v>
      </c>
    </row>
    <row r="80" spans="1:8" ht="15" customHeight="1">
      <c r="A80" s="83">
        <v>45439</v>
      </c>
      <c r="B80" s="32">
        <v>532911</v>
      </c>
      <c r="C80" s="31" t="s">
        <v>1122</v>
      </c>
      <c r="D80" s="31" t="s">
        <v>1158</v>
      </c>
      <c r="E80" s="31" t="s">
        <v>531</v>
      </c>
      <c r="F80" s="84">
        <v>69000</v>
      </c>
      <c r="G80" s="32">
        <v>12.03</v>
      </c>
      <c r="H80" s="32" t="s">
        <v>326</v>
      </c>
    </row>
    <row r="81" spans="1:8" ht="15" customHeight="1">
      <c r="A81" s="83">
        <v>45439</v>
      </c>
      <c r="B81" s="32">
        <v>532911</v>
      </c>
      <c r="C81" s="31" t="s">
        <v>1122</v>
      </c>
      <c r="D81" s="31" t="s">
        <v>1158</v>
      </c>
      <c r="E81" s="31" t="s">
        <v>530</v>
      </c>
      <c r="F81" s="84">
        <v>91000</v>
      </c>
      <c r="G81" s="32">
        <v>12.16</v>
      </c>
      <c r="H81" s="32" t="s">
        <v>326</v>
      </c>
    </row>
    <row r="82" spans="1:8" ht="15" customHeight="1">
      <c r="A82" s="83">
        <v>45439</v>
      </c>
      <c r="B82" s="32">
        <v>544178</v>
      </c>
      <c r="C82" s="31" t="s">
        <v>1100</v>
      </c>
      <c r="D82" s="31" t="s">
        <v>1196</v>
      </c>
      <c r="E82" s="31" t="s">
        <v>530</v>
      </c>
      <c r="F82" s="84">
        <v>66000</v>
      </c>
      <c r="G82" s="32">
        <v>94</v>
      </c>
      <c r="H82" s="32" t="s">
        <v>326</v>
      </c>
    </row>
    <row r="83" spans="1:8" ht="15" customHeight="1">
      <c r="A83" s="83">
        <v>45439</v>
      </c>
      <c r="B83" s="32">
        <v>544178</v>
      </c>
      <c r="C83" s="31" t="s">
        <v>1100</v>
      </c>
      <c r="D83" s="31" t="s">
        <v>1196</v>
      </c>
      <c r="E83" s="31" t="s">
        <v>531</v>
      </c>
      <c r="F83" s="84">
        <v>3600</v>
      </c>
      <c r="G83" s="32">
        <v>95.8</v>
      </c>
      <c r="H83" s="32" t="s">
        <v>326</v>
      </c>
    </row>
    <row r="84" spans="1:8" ht="15" customHeight="1">
      <c r="A84" s="83">
        <v>45439</v>
      </c>
      <c r="B84" s="32">
        <v>539669</v>
      </c>
      <c r="C84" s="31" t="s">
        <v>1197</v>
      </c>
      <c r="D84" s="31" t="s">
        <v>1198</v>
      </c>
      <c r="E84" s="31" t="s">
        <v>530</v>
      </c>
      <c r="F84" s="84">
        <v>1155359</v>
      </c>
      <c r="G84" s="32">
        <v>0.71</v>
      </c>
      <c r="H84" s="32" t="s">
        <v>326</v>
      </c>
    </row>
    <row r="85" spans="1:8" ht="15" customHeight="1">
      <c r="A85" s="83">
        <v>45439</v>
      </c>
      <c r="B85" s="32">
        <v>544170</v>
      </c>
      <c r="C85" s="31" t="s">
        <v>1101</v>
      </c>
      <c r="D85" s="31" t="s">
        <v>1005</v>
      </c>
      <c r="E85" s="31" t="s">
        <v>530</v>
      </c>
      <c r="F85" s="84">
        <v>8000</v>
      </c>
      <c r="G85" s="32">
        <v>59.35</v>
      </c>
      <c r="H85" s="32" t="s">
        <v>326</v>
      </c>
    </row>
    <row r="86" spans="1:8" ht="15" customHeight="1">
      <c r="A86" s="83">
        <v>45439</v>
      </c>
      <c r="B86" s="32">
        <v>544170</v>
      </c>
      <c r="C86" s="31" t="s">
        <v>1101</v>
      </c>
      <c r="D86" s="31" t="s">
        <v>1005</v>
      </c>
      <c r="E86" s="31" t="s">
        <v>531</v>
      </c>
      <c r="F86" s="84">
        <v>74000</v>
      </c>
      <c r="G86" s="32">
        <v>57.02</v>
      </c>
      <c r="H86" s="32" t="s">
        <v>326</v>
      </c>
    </row>
    <row r="87" spans="1:8" ht="15" customHeight="1">
      <c r="A87" s="83">
        <v>45439</v>
      </c>
      <c r="B87" s="32">
        <v>526544</v>
      </c>
      <c r="C87" s="31" t="s">
        <v>1086</v>
      </c>
      <c r="D87" s="31" t="s">
        <v>1199</v>
      </c>
      <c r="E87" s="31" t="s">
        <v>530</v>
      </c>
      <c r="F87" s="84">
        <v>1536365</v>
      </c>
      <c r="G87" s="32">
        <v>6.36</v>
      </c>
      <c r="H87" s="32" t="s">
        <v>326</v>
      </c>
    </row>
    <row r="88" spans="1:8" ht="15" customHeight="1">
      <c r="A88" s="83">
        <v>45439</v>
      </c>
      <c r="B88" s="32">
        <v>538875</v>
      </c>
      <c r="C88" s="31" t="s">
        <v>1087</v>
      </c>
      <c r="D88" s="31" t="s">
        <v>1200</v>
      </c>
      <c r="E88" s="31" t="s">
        <v>530</v>
      </c>
      <c r="F88" s="84">
        <v>50709</v>
      </c>
      <c r="G88" s="32">
        <v>26.9</v>
      </c>
      <c r="H88" s="32" t="s">
        <v>326</v>
      </c>
    </row>
    <row r="89" spans="1:8" ht="15" customHeight="1">
      <c r="A89" s="83">
        <v>45439</v>
      </c>
      <c r="B89" s="32">
        <v>538875</v>
      </c>
      <c r="C89" s="31" t="s">
        <v>1087</v>
      </c>
      <c r="D89" s="31" t="s">
        <v>1123</v>
      </c>
      <c r="E89" s="31" t="s">
        <v>530</v>
      </c>
      <c r="F89" s="84">
        <v>96386</v>
      </c>
      <c r="G89" s="32">
        <v>26.53</v>
      </c>
      <c r="H89" s="32" t="s">
        <v>326</v>
      </c>
    </row>
    <row r="90" spans="1:8" ht="15" customHeight="1">
      <c r="A90" s="83">
        <v>45439</v>
      </c>
      <c r="B90" s="32">
        <v>539584</v>
      </c>
      <c r="C90" s="31" t="s">
        <v>867</v>
      </c>
      <c r="D90" s="31" t="s">
        <v>1102</v>
      </c>
      <c r="E90" s="31" t="s">
        <v>531</v>
      </c>
      <c r="F90" s="84">
        <v>3559826</v>
      </c>
      <c r="G90" s="32">
        <v>0.51</v>
      </c>
      <c r="H90" s="32" t="s">
        <v>326</v>
      </c>
    </row>
    <row r="91" spans="1:8" ht="15" customHeight="1">
      <c r="A91" s="83">
        <v>45439</v>
      </c>
      <c r="B91" s="32">
        <v>539584</v>
      </c>
      <c r="C91" s="31" t="s">
        <v>867</v>
      </c>
      <c r="D91" s="31" t="s">
        <v>846</v>
      </c>
      <c r="E91" s="31" t="s">
        <v>531</v>
      </c>
      <c r="F91" s="84">
        <v>2581658</v>
      </c>
      <c r="G91" s="32">
        <v>0.47</v>
      </c>
      <c r="H91" s="32" t="s">
        <v>326</v>
      </c>
    </row>
    <row r="92" spans="1:8" ht="15" customHeight="1">
      <c r="A92" s="83">
        <v>45439</v>
      </c>
      <c r="B92" s="32">
        <v>539584</v>
      </c>
      <c r="C92" s="31" t="s">
        <v>867</v>
      </c>
      <c r="D92" s="31" t="s">
        <v>1163</v>
      </c>
      <c r="E92" s="31" t="s">
        <v>530</v>
      </c>
      <c r="F92" s="84">
        <v>6134095</v>
      </c>
      <c r="G92" s="32">
        <v>0.49</v>
      </c>
      <c r="H92" s="32" t="s">
        <v>326</v>
      </c>
    </row>
    <row r="93" spans="1:8" ht="15" customHeight="1">
      <c r="A93" s="83">
        <v>45439</v>
      </c>
      <c r="B93" s="32">
        <v>539584</v>
      </c>
      <c r="C93" s="31" t="s">
        <v>867</v>
      </c>
      <c r="D93" s="31" t="s">
        <v>1163</v>
      </c>
      <c r="E93" s="31" t="s">
        <v>531</v>
      </c>
      <c r="F93" s="84">
        <v>1088019</v>
      </c>
      <c r="G93" s="32">
        <v>0.51</v>
      </c>
      <c r="H93" s="32" t="s">
        <v>326</v>
      </c>
    </row>
    <row r="94" spans="1:8" ht="15" customHeight="1">
      <c r="A94" s="83">
        <v>45439</v>
      </c>
      <c r="B94" s="32">
        <v>516038</v>
      </c>
      <c r="C94" s="31" t="s">
        <v>1124</v>
      </c>
      <c r="D94" s="31" t="s">
        <v>1125</v>
      </c>
      <c r="E94" s="31" t="s">
        <v>531</v>
      </c>
      <c r="F94" s="84">
        <v>7871</v>
      </c>
      <c r="G94" s="32">
        <v>91.59</v>
      </c>
      <c r="H94" s="32" t="s">
        <v>326</v>
      </c>
    </row>
    <row r="95" spans="1:8" ht="15" customHeight="1">
      <c r="A95" s="83">
        <v>45439</v>
      </c>
      <c r="B95" s="32">
        <v>514211</v>
      </c>
      <c r="C95" s="31" t="s">
        <v>1201</v>
      </c>
      <c r="D95" s="31" t="s">
        <v>1202</v>
      </c>
      <c r="E95" s="31" t="s">
        <v>531</v>
      </c>
      <c r="F95" s="84">
        <v>1439987</v>
      </c>
      <c r="G95" s="32">
        <v>2.36</v>
      </c>
      <c r="H95" s="32" t="s">
        <v>326</v>
      </c>
    </row>
    <row r="96" spans="1:8" ht="15" customHeight="1">
      <c r="A96" s="83">
        <v>45439</v>
      </c>
      <c r="B96" s="32">
        <v>514211</v>
      </c>
      <c r="C96" s="31" t="s">
        <v>1201</v>
      </c>
      <c r="D96" s="31" t="s">
        <v>1203</v>
      </c>
      <c r="E96" s="31" t="s">
        <v>530</v>
      </c>
      <c r="F96" s="84">
        <v>1000000</v>
      </c>
      <c r="G96" s="32">
        <v>2.36</v>
      </c>
      <c r="H96" s="32" t="s">
        <v>326</v>
      </c>
    </row>
    <row r="97" spans="1:8" ht="15" customHeight="1">
      <c r="A97" s="83">
        <v>45439</v>
      </c>
      <c r="B97" s="32">
        <v>531039</v>
      </c>
      <c r="C97" s="31" t="s">
        <v>1204</v>
      </c>
      <c r="D97" s="31" t="s">
        <v>1205</v>
      </c>
      <c r="E97" s="31" t="s">
        <v>531</v>
      </c>
      <c r="F97" s="84">
        <v>47000</v>
      </c>
      <c r="G97" s="32">
        <v>9.07</v>
      </c>
      <c r="H97" s="32" t="s">
        <v>326</v>
      </c>
    </row>
    <row r="98" spans="1:8" ht="15" customHeight="1">
      <c r="A98" s="83">
        <v>45439</v>
      </c>
      <c r="B98" s="32">
        <v>531039</v>
      </c>
      <c r="C98" s="31" t="s">
        <v>1204</v>
      </c>
      <c r="D98" s="31" t="s">
        <v>1206</v>
      </c>
      <c r="E98" s="31" t="s">
        <v>530</v>
      </c>
      <c r="F98" s="84">
        <v>193153</v>
      </c>
      <c r="G98" s="32">
        <v>9.07</v>
      </c>
      <c r="H98" s="32" t="s">
        <v>326</v>
      </c>
    </row>
    <row r="99" spans="1:8" ht="15" customHeight="1">
      <c r="A99" s="83">
        <v>45439</v>
      </c>
      <c r="B99" s="32">
        <v>531039</v>
      </c>
      <c r="C99" s="31" t="s">
        <v>1204</v>
      </c>
      <c r="D99" s="31" t="s">
        <v>1207</v>
      </c>
      <c r="E99" s="31" t="s">
        <v>531</v>
      </c>
      <c r="F99" s="84">
        <v>39000</v>
      </c>
      <c r="G99" s="32">
        <v>9.07</v>
      </c>
      <c r="H99" s="32" t="s">
        <v>326</v>
      </c>
    </row>
    <row r="100" spans="1:8" ht="15" customHeight="1">
      <c r="A100" s="83">
        <v>45439</v>
      </c>
      <c r="B100" s="32">
        <v>531039</v>
      </c>
      <c r="C100" s="31" t="s">
        <v>1204</v>
      </c>
      <c r="D100" s="31" t="s">
        <v>1208</v>
      </c>
      <c r="E100" s="31" t="s">
        <v>531</v>
      </c>
      <c r="F100" s="84">
        <v>43000</v>
      </c>
      <c r="G100" s="32">
        <v>9.07</v>
      </c>
      <c r="H100" s="32" t="s">
        <v>326</v>
      </c>
    </row>
    <row r="101" spans="1:8" ht="15" customHeight="1">
      <c r="A101" s="83">
        <v>45439</v>
      </c>
      <c r="B101" s="32">
        <v>531039</v>
      </c>
      <c r="C101" s="31" t="s">
        <v>1204</v>
      </c>
      <c r="D101" s="31" t="s">
        <v>1209</v>
      </c>
      <c r="E101" s="31" t="s">
        <v>531</v>
      </c>
      <c r="F101" s="84">
        <v>41500</v>
      </c>
      <c r="G101" s="32">
        <v>9.07</v>
      </c>
      <c r="H101" s="32" t="s">
        <v>326</v>
      </c>
    </row>
    <row r="102" spans="1:8" ht="15" customHeight="1">
      <c r="A102" s="83">
        <v>45439</v>
      </c>
      <c r="B102" s="32">
        <v>531039</v>
      </c>
      <c r="C102" s="31" t="s">
        <v>1204</v>
      </c>
      <c r="D102" s="31" t="s">
        <v>1210</v>
      </c>
      <c r="E102" s="31" t="s">
        <v>531</v>
      </c>
      <c r="F102" s="84">
        <v>39500</v>
      </c>
      <c r="G102" s="32">
        <v>9.07</v>
      </c>
      <c r="H102" s="32" t="s">
        <v>326</v>
      </c>
    </row>
    <row r="103" spans="1:8" ht="15" customHeight="1">
      <c r="A103" s="83">
        <v>45439</v>
      </c>
      <c r="B103" s="32">
        <v>531039</v>
      </c>
      <c r="C103" s="31" t="s">
        <v>1204</v>
      </c>
      <c r="D103" s="31" t="s">
        <v>1211</v>
      </c>
      <c r="E103" s="31" t="s">
        <v>531</v>
      </c>
      <c r="F103" s="84">
        <v>40000</v>
      </c>
      <c r="G103" s="32">
        <v>9.07</v>
      </c>
      <c r="H103" s="32" t="s">
        <v>326</v>
      </c>
    </row>
    <row r="104" spans="1:8" ht="15" customHeight="1">
      <c r="A104" s="83">
        <v>45439</v>
      </c>
      <c r="B104" s="32">
        <v>544175</v>
      </c>
      <c r="C104" s="31" t="s">
        <v>1212</v>
      </c>
      <c r="D104" s="31" t="s">
        <v>1158</v>
      </c>
      <c r="E104" s="31" t="s">
        <v>530</v>
      </c>
      <c r="F104" s="84">
        <v>1200</v>
      </c>
      <c r="G104" s="32">
        <v>98</v>
      </c>
      <c r="H104" s="32" t="s">
        <v>326</v>
      </c>
    </row>
    <row r="105" spans="1:8" ht="15" customHeight="1">
      <c r="A105" s="83">
        <v>45439</v>
      </c>
      <c r="B105" s="32">
        <v>544175</v>
      </c>
      <c r="C105" s="31" t="s">
        <v>1212</v>
      </c>
      <c r="D105" s="31" t="s">
        <v>1158</v>
      </c>
      <c r="E105" s="31" t="s">
        <v>531</v>
      </c>
      <c r="F105" s="84">
        <v>30000</v>
      </c>
      <c r="G105" s="32">
        <v>94.58</v>
      </c>
      <c r="H105" s="32" t="s">
        <v>326</v>
      </c>
    </row>
    <row r="106" spans="1:8" ht="15" customHeight="1">
      <c r="A106" s="83">
        <v>45439</v>
      </c>
      <c r="B106" s="32">
        <v>544175</v>
      </c>
      <c r="C106" s="31" t="s">
        <v>1212</v>
      </c>
      <c r="D106" s="31" t="s">
        <v>846</v>
      </c>
      <c r="E106" s="31" t="s">
        <v>530</v>
      </c>
      <c r="F106" s="84">
        <v>88800</v>
      </c>
      <c r="G106" s="32">
        <v>94.59</v>
      </c>
      <c r="H106" s="32" t="s">
        <v>326</v>
      </c>
    </row>
    <row r="107" spans="1:8" ht="15" customHeight="1">
      <c r="A107" s="83">
        <v>45439</v>
      </c>
      <c r="B107" s="32">
        <v>544175</v>
      </c>
      <c r="C107" s="31" t="s">
        <v>1212</v>
      </c>
      <c r="D107" s="31" t="s">
        <v>846</v>
      </c>
      <c r="E107" s="31" t="s">
        <v>531</v>
      </c>
      <c r="F107" s="84">
        <v>37200</v>
      </c>
      <c r="G107" s="32">
        <v>94.58</v>
      </c>
      <c r="H107" s="32" t="s">
        <v>326</v>
      </c>
    </row>
    <row r="108" spans="1:8" ht="15" customHeight="1">
      <c r="A108" s="83">
        <v>45439</v>
      </c>
      <c r="B108" s="32">
        <v>532035</v>
      </c>
      <c r="C108" s="31" t="s">
        <v>1213</v>
      </c>
      <c r="D108" s="31" t="s">
        <v>1214</v>
      </c>
      <c r="E108" s="31" t="s">
        <v>531</v>
      </c>
      <c r="F108" s="84">
        <v>188219</v>
      </c>
      <c r="G108" s="32">
        <v>6.64</v>
      </c>
      <c r="H108" s="32" t="s">
        <v>326</v>
      </c>
    </row>
    <row r="109" spans="1:8" ht="15" customHeight="1">
      <c r="A109" s="83">
        <v>45439</v>
      </c>
      <c r="B109" s="32">
        <v>532035</v>
      </c>
      <c r="C109" s="31" t="s">
        <v>1213</v>
      </c>
      <c r="D109" s="31" t="s">
        <v>1215</v>
      </c>
      <c r="E109" s="31" t="s">
        <v>531</v>
      </c>
      <c r="F109" s="84">
        <v>329304</v>
      </c>
      <c r="G109" s="32">
        <v>6.8</v>
      </c>
      <c r="H109" s="32" t="s">
        <v>326</v>
      </c>
    </row>
    <row r="110" spans="1:8" ht="15" customHeight="1">
      <c r="A110" s="83">
        <v>45439</v>
      </c>
      <c r="B110" s="32">
        <v>532035</v>
      </c>
      <c r="C110" s="31" t="s">
        <v>1213</v>
      </c>
      <c r="D110" s="31" t="s">
        <v>1216</v>
      </c>
      <c r="E110" s="31" t="s">
        <v>530</v>
      </c>
      <c r="F110" s="84">
        <v>300000</v>
      </c>
      <c r="G110" s="32">
        <v>6.8</v>
      </c>
      <c r="H110" s="32" t="s">
        <v>326</v>
      </c>
    </row>
    <row r="111" spans="1:8" ht="15" customHeight="1">
      <c r="A111" s="83">
        <v>45439</v>
      </c>
      <c r="B111" s="32">
        <v>522209</v>
      </c>
      <c r="C111" s="31" t="s">
        <v>1217</v>
      </c>
      <c r="D111" s="31" t="s">
        <v>1218</v>
      </c>
      <c r="E111" s="31" t="s">
        <v>531</v>
      </c>
      <c r="F111" s="84">
        <v>111809</v>
      </c>
      <c r="G111" s="32">
        <v>6.11</v>
      </c>
      <c r="H111" s="32" t="s">
        <v>326</v>
      </c>
    </row>
    <row r="112" spans="1:8" ht="15" customHeight="1">
      <c r="A112" s="83">
        <v>45439</v>
      </c>
      <c r="B112" s="32">
        <v>522209</v>
      </c>
      <c r="C112" s="31" t="s">
        <v>1217</v>
      </c>
      <c r="D112" s="31" t="s">
        <v>1219</v>
      </c>
      <c r="E112" s="31" t="s">
        <v>530</v>
      </c>
      <c r="F112" s="84">
        <v>108800</v>
      </c>
      <c r="G112" s="32">
        <v>6.11</v>
      </c>
      <c r="H112" s="32" t="s">
        <v>861</v>
      </c>
    </row>
    <row r="113" spans="1:8" ht="15" customHeight="1">
      <c r="A113" s="83">
        <v>45439</v>
      </c>
      <c r="B113" s="32" t="s">
        <v>1220</v>
      </c>
      <c r="C113" s="31" t="s">
        <v>1221</v>
      </c>
      <c r="D113" s="31" t="s">
        <v>1222</v>
      </c>
      <c r="E113" s="31" t="s">
        <v>530</v>
      </c>
      <c r="F113" s="84">
        <v>100000</v>
      </c>
      <c r="G113" s="32">
        <v>151.80000000000001</v>
      </c>
      <c r="H113" s="32" t="s">
        <v>861</v>
      </c>
    </row>
    <row r="114" spans="1:8" ht="15" customHeight="1">
      <c r="A114" s="83">
        <v>45439</v>
      </c>
      <c r="B114" s="32" t="s">
        <v>1220</v>
      </c>
      <c r="C114" s="31" t="s">
        <v>1221</v>
      </c>
      <c r="D114" s="31" t="s">
        <v>1223</v>
      </c>
      <c r="E114" s="31" t="s">
        <v>530</v>
      </c>
      <c r="F114" s="84">
        <v>70000</v>
      </c>
      <c r="G114" s="32">
        <v>151.79</v>
      </c>
      <c r="H114" s="32" t="s">
        <v>861</v>
      </c>
    </row>
    <row r="115" spans="1:8" ht="15" customHeight="1">
      <c r="A115" s="83">
        <v>45439</v>
      </c>
      <c r="B115" s="32" t="s">
        <v>1224</v>
      </c>
      <c r="C115" s="31" t="s">
        <v>1225</v>
      </c>
      <c r="D115" s="31" t="s">
        <v>1076</v>
      </c>
      <c r="E115" s="31" t="s">
        <v>530</v>
      </c>
      <c r="F115" s="84">
        <v>113249</v>
      </c>
      <c r="G115" s="32">
        <v>886.07</v>
      </c>
      <c r="H115" s="32" t="s">
        <v>861</v>
      </c>
    </row>
    <row r="116" spans="1:8" ht="15" customHeight="1">
      <c r="A116" s="83">
        <v>45439</v>
      </c>
      <c r="B116" s="32" t="s">
        <v>1226</v>
      </c>
      <c r="C116" s="31" t="s">
        <v>1227</v>
      </c>
      <c r="D116" s="31" t="s">
        <v>1076</v>
      </c>
      <c r="E116" s="31" t="s">
        <v>530</v>
      </c>
      <c r="F116" s="84">
        <v>699986</v>
      </c>
      <c r="G116" s="32">
        <v>886</v>
      </c>
      <c r="H116" s="32" t="s">
        <v>861</v>
      </c>
    </row>
    <row r="117" spans="1:8" ht="15" customHeight="1">
      <c r="A117" s="83">
        <v>45439</v>
      </c>
      <c r="B117" s="32" t="s">
        <v>1228</v>
      </c>
      <c r="C117" s="31" t="s">
        <v>1229</v>
      </c>
      <c r="D117" s="31" t="s">
        <v>1230</v>
      </c>
      <c r="E117" s="31" t="s">
        <v>530</v>
      </c>
      <c r="F117" s="84">
        <v>605000</v>
      </c>
      <c r="G117" s="32">
        <v>23.06</v>
      </c>
      <c r="H117" s="32" t="s">
        <v>861</v>
      </c>
    </row>
    <row r="118" spans="1:8" ht="15" customHeight="1">
      <c r="A118" s="83">
        <v>45439</v>
      </c>
      <c r="B118" s="32" t="s">
        <v>1231</v>
      </c>
      <c r="C118" s="31" t="s">
        <v>1232</v>
      </c>
      <c r="D118" s="31" t="s">
        <v>846</v>
      </c>
      <c r="E118" s="31" t="s">
        <v>530</v>
      </c>
      <c r="F118" s="84">
        <v>36400</v>
      </c>
      <c r="G118" s="32">
        <v>182.1</v>
      </c>
      <c r="H118" s="32" t="s">
        <v>861</v>
      </c>
    </row>
    <row r="119" spans="1:8" ht="15" customHeight="1">
      <c r="A119" s="83">
        <v>45439</v>
      </c>
      <c r="B119" s="32" t="s">
        <v>1233</v>
      </c>
      <c r="C119" s="31" t="s">
        <v>1234</v>
      </c>
      <c r="D119" s="31" t="s">
        <v>1235</v>
      </c>
      <c r="E119" s="31" t="s">
        <v>530</v>
      </c>
      <c r="F119" s="84">
        <v>10014250</v>
      </c>
      <c r="G119" s="32">
        <v>0.65</v>
      </c>
      <c r="H119" s="32" t="s">
        <v>861</v>
      </c>
    </row>
    <row r="120" spans="1:8" ht="15" customHeight="1">
      <c r="A120" s="83">
        <v>45439</v>
      </c>
      <c r="B120" s="32" t="s">
        <v>1236</v>
      </c>
      <c r="C120" s="31" t="s">
        <v>1237</v>
      </c>
      <c r="D120" s="31" t="s">
        <v>1235</v>
      </c>
      <c r="E120" s="31" t="s">
        <v>530</v>
      </c>
      <c r="F120" s="84">
        <v>8136574</v>
      </c>
      <c r="G120" s="32">
        <v>0.88</v>
      </c>
      <c r="H120" s="32" t="s">
        <v>861</v>
      </c>
    </row>
    <row r="121" spans="1:8" ht="15" customHeight="1">
      <c r="A121" s="83">
        <v>45439</v>
      </c>
      <c r="B121" s="32" t="s">
        <v>1236</v>
      </c>
      <c r="C121" s="31" t="s">
        <v>1237</v>
      </c>
      <c r="D121" s="31" t="s">
        <v>1163</v>
      </c>
      <c r="E121" s="31" t="s">
        <v>530</v>
      </c>
      <c r="F121" s="84">
        <v>10000000</v>
      </c>
      <c r="G121" s="32">
        <v>0.9</v>
      </c>
      <c r="H121" s="32" t="s">
        <v>861</v>
      </c>
    </row>
    <row r="122" spans="1:8" ht="15" customHeight="1">
      <c r="A122" s="83">
        <v>45439</v>
      </c>
      <c r="B122" s="32" t="s">
        <v>1236</v>
      </c>
      <c r="C122" s="31" t="s">
        <v>1237</v>
      </c>
      <c r="D122" s="31" t="s">
        <v>1102</v>
      </c>
      <c r="E122" s="31" t="s">
        <v>530</v>
      </c>
      <c r="F122" s="84">
        <v>5000000</v>
      </c>
      <c r="G122" s="32">
        <v>0.9</v>
      </c>
      <c r="H122" s="32" t="s">
        <v>861</v>
      </c>
    </row>
    <row r="123" spans="1:8" ht="15" customHeight="1">
      <c r="A123" s="83">
        <v>45439</v>
      </c>
      <c r="B123" s="32" t="s">
        <v>1238</v>
      </c>
      <c r="C123" s="31" t="s">
        <v>1239</v>
      </c>
      <c r="D123" s="31" t="s">
        <v>1076</v>
      </c>
      <c r="E123" s="31" t="s">
        <v>530</v>
      </c>
      <c r="F123" s="84">
        <v>138387</v>
      </c>
      <c r="G123" s="32">
        <v>1677.03</v>
      </c>
      <c r="H123" s="32" t="s">
        <v>861</v>
      </c>
    </row>
    <row r="124" spans="1:8" ht="15" customHeight="1">
      <c r="A124" s="83">
        <v>45439</v>
      </c>
      <c r="B124" s="32" t="s">
        <v>1240</v>
      </c>
      <c r="C124" s="31" t="s">
        <v>1241</v>
      </c>
      <c r="D124" s="31" t="s">
        <v>1242</v>
      </c>
      <c r="E124" s="31" t="s">
        <v>530</v>
      </c>
      <c r="F124" s="84">
        <v>606000</v>
      </c>
      <c r="G124" s="32">
        <v>478</v>
      </c>
      <c r="H124" s="32" t="s">
        <v>861</v>
      </c>
    </row>
    <row r="125" spans="1:8" ht="15" customHeight="1">
      <c r="A125" s="83">
        <v>45439</v>
      </c>
      <c r="B125" s="32" t="s">
        <v>1243</v>
      </c>
      <c r="C125" s="31" t="s">
        <v>1244</v>
      </c>
      <c r="D125" s="31" t="s">
        <v>1076</v>
      </c>
      <c r="E125" s="31" t="s">
        <v>530</v>
      </c>
      <c r="F125" s="84">
        <v>129192</v>
      </c>
      <c r="G125" s="32">
        <v>1259.6300000000001</v>
      </c>
      <c r="H125" s="32" t="s">
        <v>861</v>
      </c>
    </row>
    <row r="126" spans="1:8" ht="15" customHeight="1">
      <c r="A126" s="83">
        <v>45439</v>
      </c>
      <c r="B126" s="32" t="s">
        <v>1188</v>
      </c>
      <c r="C126" s="31" t="s">
        <v>1245</v>
      </c>
      <c r="D126" s="31" t="s">
        <v>1076</v>
      </c>
      <c r="E126" s="31" t="s">
        <v>530</v>
      </c>
      <c r="F126" s="84">
        <v>438222</v>
      </c>
      <c r="G126" s="32">
        <v>638.80999999999995</v>
      </c>
      <c r="H126" s="32" t="s">
        <v>861</v>
      </c>
    </row>
    <row r="127" spans="1:8" ht="15" customHeight="1">
      <c r="A127" s="83">
        <v>45439</v>
      </c>
      <c r="B127" s="32" t="s">
        <v>1246</v>
      </c>
      <c r="C127" s="31" t="s">
        <v>1247</v>
      </c>
      <c r="D127" s="31" t="s">
        <v>1076</v>
      </c>
      <c r="E127" s="31" t="s">
        <v>530</v>
      </c>
      <c r="F127" s="84">
        <v>394988</v>
      </c>
      <c r="G127" s="32">
        <v>378.72</v>
      </c>
      <c r="H127" s="32" t="s">
        <v>861</v>
      </c>
    </row>
    <row r="128" spans="1:8" ht="15" customHeight="1">
      <c r="A128" s="83">
        <v>45439</v>
      </c>
      <c r="B128" s="32" t="s">
        <v>1127</v>
      </c>
      <c r="C128" s="31" t="s">
        <v>1128</v>
      </c>
      <c r="D128" s="31" t="s">
        <v>1076</v>
      </c>
      <c r="E128" s="31" t="s">
        <v>530</v>
      </c>
      <c r="F128" s="84">
        <v>397680</v>
      </c>
      <c r="G128" s="32">
        <v>886.43</v>
      </c>
      <c r="H128" s="32" t="s">
        <v>861</v>
      </c>
    </row>
    <row r="129" spans="1:8" ht="15" customHeight="1">
      <c r="A129" s="83">
        <v>45439</v>
      </c>
      <c r="B129" s="32" t="s">
        <v>1127</v>
      </c>
      <c r="C129" s="31" t="s">
        <v>1128</v>
      </c>
      <c r="D129" s="31" t="s">
        <v>1129</v>
      </c>
      <c r="E129" s="31" t="s">
        <v>530</v>
      </c>
      <c r="F129" s="84">
        <v>242494</v>
      </c>
      <c r="G129" s="32">
        <v>889.72</v>
      </c>
      <c r="H129" s="32" t="s">
        <v>861</v>
      </c>
    </row>
    <row r="130" spans="1:8" ht="15" customHeight="1">
      <c r="A130" s="83">
        <v>45439</v>
      </c>
      <c r="B130" s="32" t="s">
        <v>1127</v>
      </c>
      <c r="C130" s="31" t="s">
        <v>1128</v>
      </c>
      <c r="D130" s="31" t="s">
        <v>1248</v>
      </c>
      <c r="E130" s="31" t="s">
        <v>530</v>
      </c>
      <c r="F130" s="84">
        <v>322636</v>
      </c>
      <c r="G130" s="32">
        <v>895.74</v>
      </c>
      <c r="H130" s="32" t="s">
        <v>861</v>
      </c>
    </row>
    <row r="131" spans="1:8" ht="15" customHeight="1">
      <c r="A131" s="83">
        <v>45439</v>
      </c>
      <c r="B131" s="32" t="s">
        <v>1127</v>
      </c>
      <c r="C131" s="31" t="s">
        <v>1128</v>
      </c>
      <c r="D131" s="31" t="s">
        <v>1126</v>
      </c>
      <c r="E131" s="31" t="s">
        <v>530</v>
      </c>
      <c r="F131" s="84">
        <v>390121</v>
      </c>
      <c r="G131" s="32">
        <v>894.2</v>
      </c>
      <c r="H131" s="32" t="s">
        <v>861</v>
      </c>
    </row>
    <row r="132" spans="1:8" ht="15" customHeight="1">
      <c r="A132" s="83">
        <v>45439</v>
      </c>
      <c r="B132" s="32" t="s">
        <v>1127</v>
      </c>
      <c r="C132" s="31" t="s">
        <v>1128</v>
      </c>
      <c r="D132" s="31" t="s">
        <v>1130</v>
      </c>
      <c r="E132" s="31" t="s">
        <v>530</v>
      </c>
      <c r="F132" s="84">
        <v>325205</v>
      </c>
      <c r="G132" s="32">
        <v>899.55</v>
      </c>
      <c r="H132" s="32" t="s">
        <v>861</v>
      </c>
    </row>
    <row r="133" spans="1:8" ht="15" customHeight="1">
      <c r="A133" s="83">
        <v>45439</v>
      </c>
      <c r="B133" s="32" t="s">
        <v>1131</v>
      </c>
      <c r="C133" s="31" t="s">
        <v>1132</v>
      </c>
      <c r="D133" s="31" t="s">
        <v>1103</v>
      </c>
      <c r="E133" s="31" t="s">
        <v>530</v>
      </c>
      <c r="F133" s="84">
        <v>200000</v>
      </c>
      <c r="G133" s="32">
        <v>121.9</v>
      </c>
      <c r="H133" s="32" t="s">
        <v>861</v>
      </c>
    </row>
    <row r="134" spans="1:8" ht="15" customHeight="1">
      <c r="A134" s="83">
        <v>45439</v>
      </c>
      <c r="B134" s="32" t="s">
        <v>1249</v>
      </c>
      <c r="C134" s="31" t="s">
        <v>1250</v>
      </c>
      <c r="D134" s="31" t="s">
        <v>1116</v>
      </c>
      <c r="E134" s="31" t="s">
        <v>530</v>
      </c>
      <c r="F134" s="84">
        <v>92121</v>
      </c>
      <c r="G134" s="32">
        <v>23.12</v>
      </c>
      <c r="H134" s="32" t="s">
        <v>861</v>
      </c>
    </row>
    <row r="135" spans="1:8" ht="15" customHeight="1">
      <c r="A135" s="83">
        <v>45439</v>
      </c>
      <c r="B135" s="32" t="s">
        <v>1251</v>
      </c>
      <c r="C135" s="31" t="s">
        <v>1252</v>
      </c>
      <c r="D135" s="31" t="s">
        <v>1253</v>
      </c>
      <c r="E135" s="31" t="s">
        <v>530</v>
      </c>
      <c r="F135" s="84">
        <v>70000</v>
      </c>
      <c r="G135" s="32">
        <v>61</v>
      </c>
      <c r="H135" s="32" t="s">
        <v>861</v>
      </c>
    </row>
    <row r="136" spans="1:8" ht="15" customHeight="1">
      <c r="A136" s="83">
        <v>45439</v>
      </c>
      <c r="B136" s="32" t="s">
        <v>1254</v>
      </c>
      <c r="C136" s="31" t="s">
        <v>1255</v>
      </c>
      <c r="D136" s="31" t="s">
        <v>1256</v>
      </c>
      <c r="E136" s="31" t="s">
        <v>530</v>
      </c>
      <c r="F136" s="84">
        <v>17600</v>
      </c>
      <c r="G136" s="32">
        <v>91.7</v>
      </c>
      <c r="H136" s="32" t="s">
        <v>861</v>
      </c>
    </row>
    <row r="137" spans="1:8" ht="15" customHeight="1">
      <c r="A137" s="83">
        <v>45439</v>
      </c>
      <c r="B137" s="32" t="s">
        <v>1254</v>
      </c>
      <c r="C137" s="31" t="s">
        <v>1255</v>
      </c>
      <c r="D137" s="31" t="s">
        <v>1257</v>
      </c>
      <c r="E137" s="31" t="s">
        <v>530</v>
      </c>
      <c r="F137" s="84">
        <v>27200</v>
      </c>
      <c r="G137" s="32">
        <v>94.44</v>
      </c>
      <c r="H137" s="32" t="s">
        <v>861</v>
      </c>
    </row>
    <row r="138" spans="1:8" ht="15" customHeight="1">
      <c r="A138" s="83">
        <v>45439</v>
      </c>
      <c r="B138" s="32" t="s">
        <v>1254</v>
      </c>
      <c r="C138" s="31" t="s">
        <v>1255</v>
      </c>
      <c r="D138" s="31" t="s">
        <v>1258</v>
      </c>
      <c r="E138" s="31" t="s">
        <v>530</v>
      </c>
      <c r="F138" s="84">
        <v>43200</v>
      </c>
      <c r="G138" s="32">
        <v>97.29</v>
      </c>
      <c r="H138" s="32" t="s">
        <v>861</v>
      </c>
    </row>
    <row r="139" spans="1:8" ht="15" customHeight="1">
      <c r="A139" s="83">
        <v>45439</v>
      </c>
      <c r="B139" s="32" t="s">
        <v>1133</v>
      </c>
      <c r="C139" s="31" t="s">
        <v>1134</v>
      </c>
      <c r="D139" s="31" t="s">
        <v>1135</v>
      </c>
      <c r="E139" s="31" t="s">
        <v>530</v>
      </c>
      <c r="F139" s="84">
        <v>933531</v>
      </c>
      <c r="G139" s="32">
        <v>60.84</v>
      </c>
      <c r="H139" s="32" t="s">
        <v>861</v>
      </c>
    </row>
    <row r="140" spans="1:8" ht="15" customHeight="1">
      <c r="A140" s="83">
        <v>45439</v>
      </c>
      <c r="B140" s="32" t="s">
        <v>1259</v>
      </c>
      <c r="C140" s="31" t="s">
        <v>1260</v>
      </c>
      <c r="D140" s="31" t="s">
        <v>1261</v>
      </c>
      <c r="E140" s="31" t="s">
        <v>530</v>
      </c>
      <c r="F140" s="84">
        <v>70871</v>
      </c>
      <c r="G140" s="32">
        <v>63.26</v>
      </c>
      <c r="H140" s="32" t="s">
        <v>861</v>
      </c>
    </row>
    <row r="141" spans="1:8" ht="15" customHeight="1">
      <c r="A141" s="83">
        <v>45439</v>
      </c>
      <c r="B141" s="32" t="s">
        <v>1262</v>
      </c>
      <c r="C141" s="31" t="s">
        <v>1263</v>
      </c>
      <c r="D141" s="31" t="s">
        <v>1264</v>
      </c>
      <c r="E141" s="31" t="s">
        <v>530</v>
      </c>
      <c r="F141" s="84">
        <v>797000</v>
      </c>
      <c r="G141" s="32">
        <v>173.48</v>
      </c>
      <c r="H141" s="32" t="s">
        <v>861</v>
      </c>
    </row>
    <row r="142" spans="1:8" ht="15" customHeight="1">
      <c r="A142" s="83">
        <v>45439</v>
      </c>
      <c r="B142" s="32" t="s">
        <v>1265</v>
      </c>
      <c r="C142" s="31" t="s">
        <v>1266</v>
      </c>
      <c r="D142" s="31" t="s">
        <v>1267</v>
      </c>
      <c r="E142" s="31" t="s">
        <v>530</v>
      </c>
      <c r="F142" s="84">
        <v>562399</v>
      </c>
      <c r="G142" s="32">
        <v>148</v>
      </c>
      <c r="H142" s="32" t="s">
        <v>861</v>
      </c>
    </row>
    <row r="143" spans="1:8" ht="15" customHeight="1">
      <c r="A143" s="83">
        <v>45439</v>
      </c>
      <c r="B143" s="32" t="s">
        <v>1220</v>
      </c>
      <c r="C143" s="31" t="s">
        <v>1221</v>
      </c>
      <c r="D143" s="31" t="s">
        <v>1223</v>
      </c>
      <c r="E143" s="31" t="s">
        <v>531</v>
      </c>
      <c r="F143" s="84">
        <v>10000</v>
      </c>
      <c r="G143" s="32">
        <v>151.80000000000001</v>
      </c>
      <c r="H143" s="32" t="s">
        <v>861</v>
      </c>
    </row>
    <row r="144" spans="1:8" ht="15" customHeight="1">
      <c r="A144" s="83">
        <v>45439</v>
      </c>
      <c r="B144" s="32" t="s">
        <v>1268</v>
      </c>
      <c r="C144" s="31" t="s">
        <v>1269</v>
      </c>
      <c r="D144" s="31" t="s">
        <v>1270</v>
      </c>
      <c r="E144" s="31" t="s">
        <v>531</v>
      </c>
      <c r="F144" s="84">
        <v>500000</v>
      </c>
      <c r="G144" s="32">
        <v>0.3</v>
      </c>
      <c r="H144" s="32" t="s">
        <v>861</v>
      </c>
    </row>
    <row r="145" spans="1:8" ht="15" customHeight="1">
      <c r="A145" s="83">
        <v>45439</v>
      </c>
      <c r="B145" s="32" t="s">
        <v>1271</v>
      </c>
      <c r="C145" s="31" t="s">
        <v>1272</v>
      </c>
      <c r="D145" s="31" t="s">
        <v>1273</v>
      </c>
      <c r="E145" s="31" t="s">
        <v>531</v>
      </c>
      <c r="F145" s="84">
        <v>200000</v>
      </c>
      <c r="G145" s="32">
        <v>22.9</v>
      </c>
      <c r="H145" s="32" t="s">
        <v>861</v>
      </c>
    </row>
    <row r="146" spans="1:8" ht="15" customHeight="1">
      <c r="A146" s="83">
        <v>45439</v>
      </c>
      <c r="B146" s="32" t="s">
        <v>1224</v>
      </c>
      <c r="C146" s="31" t="s">
        <v>1225</v>
      </c>
      <c r="D146" s="31" t="s">
        <v>1076</v>
      </c>
      <c r="E146" s="31" t="s">
        <v>531</v>
      </c>
      <c r="F146" s="84">
        <v>113249</v>
      </c>
      <c r="G146" s="32">
        <v>885.99</v>
      </c>
      <c r="H146" s="32" t="s">
        <v>861</v>
      </c>
    </row>
    <row r="147" spans="1:8" ht="15" customHeight="1">
      <c r="A147" s="83">
        <v>45439</v>
      </c>
      <c r="B147" s="32" t="s">
        <v>1226</v>
      </c>
      <c r="C147" s="31" t="s">
        <v>1227</v>
      </c>
      <c r="D147" s="31" t="s">
        <v>1076</v>
      </c>
      <c r="E147" s="31" t="s">
        <v>531</v>
      </c>
      <c r="F147" s="84">
        <v>699986</v>
      </c>
      <c r="G147" s="32">
        <v>886.99</v>
      </c>
      <c r="H147" s="32" t="s">
        <v>861</v>
      </c>
    </row>
    <row r="148" spans="1:8" ht="15" customHeight="1">
      <c r="A148" s="83">
        <v>45439</v>
      </c>
      <c r="B148" s="32" t="s">
        <v>1228</v>
      </c>
      <c r="C148" s="31" t="s">
        <v>1229</v>
      </c>
      <c r="D148" s="31" t="s">
        <v>1230</v>
      </c>
      <c r="E148" s="31" t="s">
        <v>531</v>
      </c>
      <c r="F148" s="84">
        <v>605000</v>
      </c>
      <c r="G148" s="32">
        <v>22.23</v>
      </c>
      <c r="H148" s="32" t="s">
        <v>861</v>
      </c>
    </row>
    <row r="149" spans="1:8" ht="15" customHeight="1">
      <c r="A149" s="83">
        <v>45439</v>
      </c>
      <c r="B149" s="32" t="s">
        <v>1233</v>
      </c>
      <c r="C149" s="31" t="s">
        <v>1234</v>
      </c>
      <c r="D149" s="31" t="s">
        <v>1235</v>
      </c>
      <c r="E149" s="31" t="s">
        <v>531</v>
      </c>
      <c r="F149" s="84">
        <v>5914250</v>
      </c>
      <c r="G149" s="32">
        <v>0.65</v>
      </c>
      <c r="H149" s="32" t="s">
        <v>861</v>
      </c>
    </row>
    <row r="150" spans="1:8" ht="15" customHeight="1">
      <c r="A150" s="83">
        <v>45439</v>
      </c>
      <c r="B150" s="32" t="s">
        <v>681</v>
      </c>
      <c r="C150" s="31" t="s">
        <v>1274</v>
      </c>
      <c r="D150" s="31" t="s">
        <v>1275</v>
      </c>
      <c r="E150" s="31" t="s">
        <v>531</v>
      </c>
      <c r="F150" s="84">
        <v>135398</v>
      </c>
      <c r="G150" s="32">
        <v>1150.1400000000001</v>
      </c>
      <c r="H150" s="32" t="s">
        <v>861</v>
      </c>
    </row>
    <row r="151" spans="1:8" ht="15" customHeight="1">
      <c r="A151" s="83">
        <v>45439</v>
      </c>
      <c r="B151" s="32" t="s">
        <v>1236</v>
      </c>
      <c r="C151" s="31" t="s">
        <v>1237</v>
      </c>
      <c r="D151" s="31" t="s">
        <v>1163</v>
      </c>
      <c r="E151" s="31" t="s">
        <v>531</v>
      </c>
      <c r="F151" s="84">
        <v>5000000</v>
      </c>
      <c r="G151" s="32">
        <v>0.9</v>
      </c>
      <c r="H151" s="32" t="s">
        <v>861</v>
      </c>
    </row>
    <row r="152" spans="1:8" ht="15" customHeight="1">
      <c r="A152" s="83">
        <v>45439</v>
      </c>
      <c r="B152" s="32" t="s">
        <v>1236</v>
      </c>
      <c r="C152" s="31" t="s">
        <v>1237</v>
      </c>
      <c r="D152" s="31" t="s">
        <v>1235</v>
      </c>
      <c r="E152" s="31" t="s">
        <v>531</v>
      </c>
      <c r="F152" s="84">
        <v>8119176</v>
      </c>
      <c r="G152" s="32">
        <v>0.9</v>
      </c>
      <c r="H152" s="32" t="s">
        <v>861</v>
      </c>
    </row>
    <row r="153" spans="1:8" ht="15" customHeight="1">
      <c r="A153" s="83">
        <v>45439</v>
      </c>
      <c r="B153" s="32" t="s">
        <v>1238</v>
      </c>
      <c r="C153" s="31" t="s">
        <v>1239</v>
      </c>
      <c r="D153" s="31" t="s">
        <v>1076</v>
      </c>
      <c r="E153" s="31" t="s">
        <v>531</v>
      </c>
      <c r="F153" s="84">
        <v>138387</v>
      </c>
      <c r="G153" s="32">
        <v>1677.78</v>
      </c>
      <c r="H153" s="32" t="s">
        <v>861</v>
      </c>
    </row>
    <row r="154" spans="1:8" ht="15" customHeight="1">
      <c r="A154" s="83">
        <v>45439</v>
      </c>
      <c r="B154" s="32" t="s">
        <v>1276</v>
      </c>
      <c r="C154" s="31" t="s">
        <v>1277</v>
      </c>
      <c r="D154" s="31" t="s">
        <v>1278</v>
      </c>
      <c r="E154" s="31" t="s">
        <v>531</v>
      </c>
      <c r="F154" s="84">
        <v>324999</v>
      </c>
      <c r="G154" s="32">
        <v>175.34</v>
      </c>
      <c r="H154" s="32" t="s">
        <v>861</v>
      </c>
    </row>
    <row r="155" spans="1:8" ht="15" customHeight="1">
      <c r="A155" s="83">
        <v>45439</v>
      </c>
      <c r="B155" s="32" t="s">
        <v>1279</v>
      </c>
      <c r="C155" s="31" t="s">
        <v>1280</v>
      </c>
      <c r="D155" s="31" t="s">
        <v>1281</v>
      </c>
      <c r="E155" s="31" t="s">
        <v>531</v>
      </c>
      <c r="F155" s="84">
        <v>77405</v>
      </c>
      <c r="G155" s="32">
        <v>704.49</v>
      </c>
      <c r="H155" s="32" t="s">
        <v>861</v>
      </c>
    </row>
    <row r="156" spans="1:8" ht="15" customHeight="1">
      <c r="A156" s="83">
        <v>45439</v>
      </c>
      <c r="B156" s="32" t="s">
        <v>1240</v>
      </c>
      <c r="C156" s="31" t="s">
        <v>1241</v>
      </c>
      <c r="D156" s="31" t="s">
        <v>1282</v>
      </c>
      <c r="E156" s="31" t="s">
        <v>531</v>
      </c>
      <c r="F156" s="84">
        <v>606000</v>
      </c>
      <c r="G156" s="32">
        <v>478</v>
      </c>
      <c r="H156" s="32" t="s">
        <v>861</v>
      </c>
    </row>
    <row r="157" spans="1:8" ht="15" customHeight="1">
      <c r="A157" s="83">
        <v>45439</v>
      </c>
      <c r="B157" s="32" t="s">
        <v>1283</v>
      </c>
      <c r="C157" s="31" t="s">
        <v>1284</v>
      </c>
      <c r="D157" s="31" t="s">
        <v>1285</v>
      </c>
      <c r="E157" s="31" t="s">
        <v>531</v>
      </c>
      <c r="F157" s="84">
        <v>36000</v>
      </c>
      <c r="G157" s="32">
        <v>162.6</v>
      </c>
      <c r="H157" s="32" t="s">
        <v>861</v>
      </c>
    </row>
    <row r="158" spans="1:8" ht="15" customHeight="1">
      <c r="A158" s="83">
        <v>45439</v>
      </c>
      <c r="B158" s="32" t="s">
        <v>1243</v>
      </c>
      <c r="C158" s="31" t="s">
        <v>1244</v>
      </c>
      <c r="D158" s="31" t="s">
        <v>1076</v>
      </c>
      <c r="E158" s="31" t="s">
        <v>531</v>
      </c>
      <c r="F158" s="84">
        <v>129192</v>
      </c>
      <c r="G158" s="32">
        <v>1260.0899999999999</v>
      </c>
      <c r="H158" s="32" t="s">
        <v>861</v>
      </c>
    </row>
    <row r="159" spans="1:8" ht="15" customHeight="1">
      <c r="A159" s="83">
        <v>45439</v>
      </c>
      <c r="B159" s="32" t="s">
        <v>1188</v>
      </c>
      <c r="C159" s="31" t="s">
        <v>1245</v>
      </c>
      <c r="D159" s="31" t="s">
        <v>1076</v>
      </c>
      <c r="E159" s="31" t="s">
        <v>531</v>
      </c>
      <c r="F159" s="84">
        <v>438222</v>
      </c>
      <c r="G159" s="32">
        <v>638.87</v>
      </c>
      <c r="H159" s="32" t="s">
        <v>861</v>
      </c>
    </row>
    <row r="160" spans="1:8" ht="15" customHeight="1">
      <c r="A160" s="83">
        <v>45439</v>
      </c>
      <c r="B160" s="32" t="s">
        <v>1246</v>
      </c>
      <c r="C160" s="31" t="s">
        <v>1247</v>
      </c>
      <c r="D160" s="31" t="s">
        <v>1076</v>
      </c>
      <c r="E160" s="31" t="s">
        <v>531</v>
      </c>
      <c r="F160" s="84">
        <v>394988</v>
      </c>
      <c r="G160" s="32">
        <v>378.58</v>
      </c>
      <c r="H160" s="32" t="s">
        <v>861</v>
      </c>
    </row>
    <row r="161" spans="1:8" ht="15" customHeight="1">
      <c r="A161" s="83">
        <v>45439</v>
      </c>
      <c r="B161" s="32" t="s">
        <v>1127</v>
      </c>
      <c r="C161" s="31" t="s">
        <v>1128</v>
      </c>
      <c r="D161" s="31" t="s">
        <v>1076</v>
      </c>
      <c r="E161" s="31" t="s">
        <v>531</v>
      </c>
      <c r="F161" s="84">
        <v>397680</v>
      </c>
      <c r="G161" s="32">
        <v>887.12</v>
      </c>
      <c r="H161" s="32" t="s">
        <v>861</v>
      </c>
    </row>
    <row r="162" spans="1:8" ht="15" customHeight="1">
      <c r="A162" s="83">
        <v>45439</v>
      </c>
      <c r="B162" s="32" t="s">
        <v>1127</v>
      </c>
      <c r="C162" s="31" t="s">
        <v>1128</v>
      </c>
      <c r="D162" s="31" t="s">
        <v>1130</v>
      </c>
      <c r="E162" s="31" t="s">
        <v>531</v>
      </c>
      <c r="F162" s="84">
        <v>324357</v>
      </c>
      <c r="G162" s="32">
        <v>898.62</v>
      </c>
      <c r="H162" s="32" t="s">
        <v>861</v>
      </c>
    </row>
    <row r="163" spans="1:8" ht="15" customHeight="1">
      <c r="A163" s="83">
        <v>45439</v>
      </c>
      <c r="B163" s="32" t="s">
        <v>1127</v>
      </c>
      <c r="C163" s="31" t="s">
        <v>1128</v>
      </c>
      <c r="D163" s="31" t="s">
        <v>1248</v>
      </c>
      <c r="E163" s="31" t="s">
        <v>531</v>
      </c>
      <c r="F163" s="84">
        <v>322636</v>
      </c>
      <c r="G163" s="32">
        <v>896.29</v>
      </c>
      <c r="H163" s="32" t="s">
        <v>861</v>
      </c>
    </row>
    <row r="164" spans="1:8" ht="15" customHeight="1">
      <c r="A164" s="83">
        <v>45439</v>
      </c>
      <c r="B164" s="32" t="s">
        <v>1127</v>
      </c>
      <c r="C164" s="31" t="s">
        <v>1128</v>
      </c>
      <c r="D164" s="31" t="s">
        <v>1126</v>
      </c>
      <c r="E164" s="31" t="s">
        <v>531</v>
      </c>
      <c r="F164" s="84">
        <v>386131</v>
      </c>
      <c r="G164" s="32">
        <v>895.78</v>
      </c>
      <c r="H164" s="32" t="s">
        <v>861</v>
      </c>
    </row>
    <row r="165" spans="1:8" ht="15" customHeight="1">
      <c r="A165" s="83">
        <v>45439</v>
      </c>
      <c r="B165" s="32" t="s">
        <v>1127</v>
      </c>
      <c r="C165" s="31" t="s">
        <v>1128</v>
      </c>
      <c r="D165" s="31" t="s">
        <v>1129</v>
      </c>
      <c r="E165" s="31" t="s">
        <v>531</v>
      </c>
      <c r="F165" s="84">
        <v>242494</v>
      </c>
      <c r="G165" s="32">
        <v>890.11</v>
      </c>
      <c r="H165" s="32" t="s">
        <v>861</v>
      </c>
    </row>
    <row r="166" spans="1:8" ht="15" customHeight="1">
      <c r="A166" s="83">
        <v>45439</v>
      </c>
      <c r="B166" s="32" t="s">
        <v>1249</v>
      </c>
      <c r="C166" s="31" t="s">
        <v>1250</v>
      </c>
      <c r="D166" s="31" t="s">
        <v>1116</v>
      </c>
      <c r="E166" s="31" t="s">
        <v>531</v>
      </c>
      <c r="F166" s="84">
        <v>61910</v>
      </c>
      <c r="G166" s="32">
        <v>21.95</v>
      </c>
      <c r="H166" s="32" t="s">
        <v>861</v>
      </c>
    </row>
    <row r="167" spans="1:8" ht="15" customHeight="1">
      <c r="A167" s="83">
        <v>45439</v>
      </c>
      <c r="B167" s="32" t="s">
        <v>1251</v>
      </c>
      <c r="C167" s="31" t="s">
        <v>1252</v>
      </c>
      <c r="D167" s="31" t="s">
        <v>1286</v>
      </c>
      <c r="E167" s="31" t="s">
        <v>531</v>
      </c>
      <c r="F167" s="84">
        <v>70000</v>
      </c>
      <c r="G167" s="32">
        <v>61</v>
      </c>
      <c r="H167" s="32" t="s">
        <v>861</v>
      </c>
    </row>
    <row r="168" spans="1:8" ht="15" customHeight="1">
      <c r="A168" s="83">
        <v>45439</v>
      </c>
      <c r="B168" s="32" t="s">
        <v>1287</v>
      </c>
      <c r="C168" s="31" t="s">
        <v>1288</v>
      </c>
      <c r="D168" s="31" t="s">
        <v>1289</v>
      </c>
      <c r="E168" s="31" t="s">
        <v>531</v>
      </c>
      <c r="F168" s="84">
        <v>98000</v>
      </c>
      <c r="G168" s="32">
        <v>43.85</v>
      </c>
      <c r="H168" s="32" t="s">
        <v>861</v>
      </c>
    </row>
    <row r="169" spans="1:8" ht="15" customHeight="1">
      <c r="A169" s="83">
        <v>45439</v>
      </c>
      <c r="B169" s="32" t="s">
        <v>1254</v>
      </c>
      <c r="C169" s="31" t="s">
        <v>1255</v>
      </c>
      <c r="D169" s="31" t="s">
        <v>1290</v>
      </c>
      <c r="E169" s="31" t="s">
        <v>531</v>
      </c>
      <c r="F169" s="84">
        <v>68800</v>
      </c>
      <c r="G169" s="32">
        <v>96.71</v>
      </c>
      <c r="H169" s="32" t="s">
        <v>861</v>
      </c>
    </row>
    <row r="170" spans="1:8" ht="15" customHeight="1">
      <c r="A170" s="83">
        <v>45439</v>
      </c>
      <c r="B170" s="32" t="s">
        <v>1254</v>
      </c>
      <c r="C170" s="31" t="s">
        <v>1255</v>
      </c>
      <c r="D170" s="31" t="s">
        <v>1256</v>
      </c>
      <c r="E170" s="31" t="s">
        <v>531</v>
      </c>
      <c r="F170" s="84">
        <v>38400</v>
      </c>
      <c r="G170" s="32">
        <v>92.89</v>
      </c>
      <c r="H170" s="32" t="s">
        <v>861</v>
      </c>
    </row>
    <row r="171" spans="1:8" ht="15" customHeight="1">
      <c r="A171" s="83">
        <v>45439</v>
      </c>
      <c r="B171" s="32" t="s">
        <v>1254</v>
      </c>
      <c r="C171" s="31" t="s">
        <v>1255</v>
      </c>
      <c r="D171" s="31" t="s">
        <v>1257</v>
      </c>
      <c r="E171" s="31" t="s">
        <v>531</v>
      </c>
      <c r="F171" s="84">
        <v>27200</v>
      </c>
      <c r="G171" s="32">
        <v>95.11</v>
      </c>
      <c r="H171" s="32" t="s">
        <v>861</v>
      </c>
    </row>
    <row r="172" spans="1:8" ht="15" customHeight="1">
      <c r="A172" s="83">
        <v>45439</v>
      </c>
      <c r="B172" s="32" t="s">
        <v>1254</v>
      </c>
      <c r="C172" s="31" t="s">
        <v>1255</v>
      </c>
      <c r="D172" s="31" t="s">
        <v>1258</v>
      </c>
      <c r="E172" s="31" t="s">
        <v>531</v>
      </c>
      <c r="F172" s="84">
        <v>43200</v>
      </c>
      <c r="G172" s="32">
        <v>98.18</v>
      </c>
      <c r="H172" s="32" t="s">
        <v>861</v>
      </c>
    </row>
    <row r="173" spans="1:8" ht="15" customHeight="1">
      <c r="A173" s="83">
        <v>45439</v>
      </c>
      <c r="B173" s="32" t="s">
        <v>1291</v>
      </c>
      <c r="C173" s="31" t="s">
        <v>1292</v>
      </c>
      <c r="D173" s="31" t="s">
        <v>1293</v>
      </c>
      <c r="E173" s="31" t="s">
        <v>531</v>
      </c>
      <c r="F173" s="84">
        <v>135000</v>
      </c>
      <c r="G173" s="32">
        <v>35.75</v>
      </c>
      <c r="H173" s="32" t="s">
        <v>861</v>
      </c>
    </row>
    <row r="174" spans="1:8" ht="15" customHeight="1">
      <c r="A174" s="83">
        <v>45439</v>
      </c>
      <c r="B174" s="32" t="s">
        <v>1133</v>
      </c>
      <c r="C174" s="31" t="s">
        <v>1134</v>
      </c>
      <c r="D174" s="31" t="s">
        <v>1135</v>
      </c>
      <c r="E174" s="31" t="s">
        <v>531</v>
      </c>
      <c r="F174" s="84">
        <v>805079</v>
      </c>
      <c r="G174" s="32">
        <v>61.03</v>
      </c>
      <c r="H174" s="32" t="s">
        <v>861</v>
      </c>
    </row>
    <row r="175" spans="1:8" ht="15" customHeight="1">
      <c r="A175" s="83">
        <v>45439</v>
      </c>
      <c r="B175" s="32" t="s">
        <v>1259</v>
      </c>
      <c r="C175" s="31" t="s">
        <v>1260</v>
      </c>
      <c r="D175" s="31" t="s">
        <v>1261</v>
      </c>
      <c r="E175" s="31" t="s">
        <v>531</v>
      </c>
      <c r="F175" s="84">
        <v>54868</v>
      </c>
      <c r="G175" s="32">
        <v>62.64</v>
      </c>
      <c r="H175" s="32" t="s">
        <v>861</v>
      </c>
    </row>
    <row r="176" spans="1:8" ht="15" customHeight="1">
      <c r="A176" s="83">
        <v>45439</v>
      </c>
      <c r="B176" s="32" t="s">
        <v>1262</v>
      </c>
      <c r="C176" s="31" t="s">
        <v>1263</v>
      </c>
      <c r="D176" s="31" t="s">
        <v>1264</v>
      </c>
      <c r="E176" s="31" t="s">
        <v>531</v>
      </c>
      <c r="F176" s="84">
        <v>20000</v>
      </c>
      <c r="G176" s="32">
        <v>168.39</v>
      </c>
      <c r="H176" s="32" t="s">
        <v>861</v>
      </c>
    </row>
    <row r="177" spans="1:8" ht="15" customHeight="1">
      <c r="A177" s="83">
        <v>45439</v>
      </c>
      <c r="B177" s="32" t="s">
        <v>1265</v>
      </c>
      <c r="C177" s="31" t="s">
        <v>1266</v>
      </c>
      <c r="D177" s="31" t="s">
        <v>1294</v>
      </c>
      <c r="E177" s="31" t="s">
        <v>531</v>
      </c>
      <c r="F177" s="84">
        <v>599000</v>
      </c>
      <c r="G177" s="32">
        <v>148</v>
      </c>
      <c r="H177" s="32" t="s">
        <v>861</v>
      </c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39"/>
  <sheetViews>
    <sheetView zoomScale="80" zoomScaleNormal="80" workbookViewId="0">
      <selection activeCell="A10" sqref="A10"/>
    </sheetView>
  </sheetViews>
  <sheetFormatPr defaultColWidth="14.44140625" defaultRowHeight="15" customHeight="1"/>
  <cols>
    <col min="1" max="1" width="5.88671875" customWidth="1"/>
    <col min="2" max="2" width="10.33203125" customWidth="1"/>
    <col min="3" max="3" width="15.109375" hidden="1" customWidth="1"/>
    <col min="4" max="4" width="33.33203125" customWidth="1"/>
    <col min="5" max="5" width="8" customWidth="1"/>
    <col min="6" max="6" width="15.33203125" customWidth="1"/>
    <col min="7" max="7" width="9.5546875" customWidth="1"/>
    <col min="8" max="8" width="11.6640625" customWidth="1"/>
    <col min="9" max="9" width="18.109375" customWidth="1"/>
    <col min="10" max="10" width="21.6640625" customWidth="1"/>
    <col min="11" max="11" width="10.6640625" customWidth="1"/>
    <col min="12" max="12" width="10.5546875" customWidth="1"/>
    <col min="13" max="13" width="14.33203125" customWidth="1"/>
    <col min="14" max="14" width="14.109375" customWidth="1"/>
    <col min="15" max="15" width="14" customWidth="1"/>
    <col min="16" max="16" width="14.5546875" customWidth="1"/>
    <col min="17" max="17" width="14.5546875" hidden="1" customWidth="1"/>
    <col min="18" max="18" width="17.6640625" hidden="1" customWidth="1"/>
    <col min="19" max="19" width="12.6640625" customWidth="1"/>
    <col min="20" max="20" width="8.33203125" customWidth="1"/>
    <col min="21" max="38" width="9.33203125" customWidth="1"/>
  </cols>
  <sheetData>
    <row r="1" spans="1:2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305</v>
      </c>
      <c r="N5" s="1"/>
      <c r="O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89" t="s">
        <v>880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45440</v>
      </c>
      <c r="N7" s="1"/>
      <c r="O7" s="1"/>
      <c r="R7" s="1"/>
      <c r="S7" s="1"/>
      <c r="T7" s="1"/>
      <c r="U7" s="1"/>
      <c r="V7" s="1"/>
      <c r="W7" s="1"/>
      <c r="X7" s="1"/>
      <c r="Y7" s="1"/>
    </row>
    <row r="8" spans="1:26" ht="12.75" customHeight="1">
      <c r="B8" s="91" t="s">
        <v>532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1"/>
      <c r="T8" s="1"/>
      <c r="U8" s="1"/>
      <c r="V8" s="1"/>
      <c r="W8" s="1"/>
      <c r="X8" s="1"/>
      <c r="Y8" s="1"/>
      <c r="Z8" s="1"/>
    </row>
    <row r="9" spans="1:26" ht="38.25" customHeight="1">
      <c r="A9" s="92" t="s">
        <v>16</v>
      </c>
      <c r="B9" s="93" t="s">
        <v>522</v>
      </c>
      <c r="C9" s="93"/>
      <c r="D9" s="94" t="s">
        <v>533</v>
      </c>
      <c r="E9" s="93" t="s">
        <v>534</v>
      </c>
      <c r="F9" s="93" t="s">
        <v>535</v>
      </c>
      <c r="G9" s="93" t="s">
        <v>536</v>
      </c>
      <c r="H9" s="93" t="s">
        <v>537</v>
      </c>
      <c r="I9" s="93" t="s">
        <v>538</v>
      </c>
      <c r="J9" s="92" t="s">
        <v>539</v>
      </c>
      <c r="K9" s="93" t="s">
        <v>540</v>
      </c>
      <c r="L9" s="95" t="s">
        <v>541</v>
      </c>
      <c r="M9" s="95" t="s">
        <v>542</v>
      </c>
      <c r="N9" s="93" t="s">
        <v>543</v>
      </c>
      <c r="O9" s="238" t="s">
        <v>544</v>
      </c>
      <c r="P9" s="195" t="s">
        <v>545</v>
      </c>
      <c r="Q9" s="195" t="s">
        <v>813</v>
      </c>
      <c r="R9" s="1"/>
      <c r="S9" s="1"/>
      <c r="T9" s="1"/>
      <c r="U9" s="1"/>
      <c r="V9" s="1"/>
      <c r="W9" s="1"/>
      <c r="X9" s="1"/>
    </row>
    <row r="10" spans="1:26" ht="15" customHeight="1">
      <c r="A10" s="187">
        <v>1</v>
      </c>
      <c r="B10" s="184">
        <v>45362</v>
      </c>
      <c r="C10" s="188"/>
      <c r="D10" s="192" t="s">
        <v>184</v>
      </c>
      <c r="E10" s="189" t="s">
        <v>546</v>
      </c>
      <c r="F10" s="183" t="s">
        <v>844</v>
      </c>
      <c r="G10" s="185">
        <v>2390</v>
      </c>
      <c r="H10" s="183"/>
      <c r="I10" s="183" t="s">
        <v>845</v>
      </c>
      <c r="J10" s="185" t="s">
        <v>547</v>
      </c>
      <c r="K10" s="185"/>
      <c r="L10" s="186"/>
      <c r="M10" s="190"/>
      <c r="N10" s="185"/>
      <c r="O10" s="191"/>
      <c r="P10" s="186">
        <f>VLOOKUP(D10,'MidCap Intra'!$B$11:$C$571,2,0)</f>
        <v>2459.9</v>
      </c>
      <c r="Q10" s="228"/>
      <c r="R10" s="54" t="s">
        <v>1008</v>
      </c>
    </row>
    <row r="11" spans="1:26" ht="15" customHeight="1">
      <c r="A11" s="187">
        <v>2</v>
      </c>
      <c r="B11" s="184">
        <v>45373</v>
      </c>
      <c r="C11" s="188"/>
      <c r="D11" s="192" t="s">
        <v>224</v>
      </c>
      <c r="E11" s="189" t="s">
        <v>998</v>
      </c>
      <c r="F11" s="183" t="s">
        <v>999</v>
      </c>
      <c r="G11" s="185">
        <v>3612</v>
      </c>
      <c r="H11" s="183"/>
      <c r="I11" s="183" t="s">
        <v>1000</v>
      </c>
      <c r="J11" s="185" t="s">
        <v>547</v>
      </c>
      <c r="K11" s="185"/>
      <c r="L11" s="186"/>
      <c r="M11" s="190"/>
      <c r="N11" s="185"/>
      <c r="O11" s="191"/>
      <c r="P11" s="186">
        <f>VLOOKUP(D11,'MidCap Intra'!$B$11:$C$571,2,0)</f>
        <v>3847.05</v>
      </c>
      <c r="Q11" s="228"/>
      <c r="R11" s="54" t="s">
        <v>1008</v>
      </c>
    </row>
    <row r="12" spans="1:26" ht="15" customHeight="1">
      <c r="A12" s="305">
        <v>3</v>
      </c>
      <c r="B12" s="306">
        <v>45385</v>
      </c>
      <c r="C12" s="307"/>
      <c r="D12" s="308" t="s">
        <v>84</v>
      </c>
      <c r="E12" s="309" t="s">
        <v>546</v>
      </c>
      <c r="F12" s="260">
        <v>4760</v>
      </c>
      <c r="G12" s="261">
        <v>4580</v>
      </c>
      <c r="H12" s="260">
        <v>4965</v>
      </c>
      <c r="I12" s="260" t="s">
        <v>850</v>
      </c>
      <c r="J12" s="255" t="s">
        <v>897</v>
      </c>
      <c r="K12" s="255">
        <f t="shared" ref="K12" si="0">H12-F12</f>
        <v>205</v>
      </c>
      <c r="L12" s="301">
        <f t="shared" ref="L12" si="1">(F12*-0.3)/100</f>
        <v>-14.28</v>
      </c>
      <c r="M12" s="302">
        <f t="shared" ref="M12" si="2">(K12+L12)/F12</f>
        <v>4.00672268907563E-2</v>
      </c>
      <c r="N12" s="255" t="s">
        <v>548</v>
      </c>
      <c r="O12" s="303">
        <v>45418</v>
      </c>
      <c r="P12" s="304"/>
      <c r="Q12" s="228"/>
      <c r="R12" s="54" t="s">
        <v>1008</v>
      </c>
    </row>
    <row r="13" spans="1:26" ht="15" customHeight="1">
      <c r="A13" s="305">
        <v>4</v>
      </c>
      <c r="B13" s="306">
        <v>45394</v>
      </c>
      <c r="C13" s="307"/>
      <c r="D13" s="308" t="s">
        <v>272</v>
      </c>
      <c r="E13" s="309" t="s">
        <v>546</v>
      </c>
      <c r="F13" s="260">
        <v>1727.5</v>
      </c>
      <c r="G13" s="261">
        <v>1625</v>
      </c>
      <c r="H13" s="260">
        <v>1827</v>
      </c>
      <c r="I13" s="260" t="s">
        <v>853</v>
      </c>
      <c r="J13" s="255" t="s">
        <v>1077</v>
      </c>
      <c r="K13" s="255">
        <f t="shared" ref="K13" si="3">H13-F13</f>
        <v>99.5</v>
      </c>
      <c r="L13" s="301">
        <f t="shared" ref="L13" si="4">(F13*-0.3)/100</f>
        <v>-5.1825000000000001</v>
      </c>
      <c r="M13" s="302">
        <f t="shared" ref="M13" si="5">(K13+L13)/F13</f>
        <v>5.4597684515195366E-2</v>
      </c>
      <c r="N13" s="255" t="s">
        <v>548</v>
      </c>
      <c r="O13" s="303">
        <v>45434</v>
      </c>
      <c r="P13" s="304"/>
      <c r="Q13" s="228"/>
      <c r="R13" s="54" t="s">
        <v>1009</v>
      </c>
    </row>
    <row r="14" spans="1:26" ht="15" customHeight="1">
      <c r="A14" s="305">
        <v>5</v>
      </c>
      <c r="B14" s="306">
        <v>45397</v>
      </c>
      <c r="C14" s="307"/>
      <c r="D14" s="308" t="s">
        <v>126</v>
      </c>
      <c r="E14" s="309" t="s">
        <v>998</v>
      </c>
      <c r="F14" s="260">
        <v>1451.5</v>
      </c>
      <c r="G14" s="261">
        <v>1357.5</v>
      </c>
      <c r="H14" s="260">
        <v>1535</v>
      </c>
      <c r="I14" s="260" t="s">
        <v>1001</v>
      </c>
      <c r="J14" s="255" t="s">
        <v>1139</v>
      </c>
      <c r="K14" s="255">
        <f t="shared" ref="K14" si="6">H14-F14</f>
        <v>83.5</v>
      </c>
      <c r="L14" s="301">
        <f t="shared" ref="L14" si="7">(F14*-0.3)/100</f>
        <v>-4.3544999999999998</v>
      </c>
      <c r="M14" s="302">
        <f t="shared" ref="M14" si="8">(K14+L14)/F14</f>
        <v>5.4526696520840509E-2</v>
      </c>
      <c r="N14" s="255" t="s">
        <v>548</v>
      </c>
      <c r="O14" s="303">
        <v>45439</v>
      </c>
      <c r="P14" s="304"/>
      <c r="Q14" s="228"/>
      <c r="R14" s="54" t="s">
        <v>1008</v>
      </c>
    </row>
    <row r="15" spans="1:26" ht="15" customHeight="1">
      <c r="A15" s="320">
        <v>6</v>
      </c>
      <c r="B15" s="321">
        <v>45405</v>
      </c>
      <c r="C15" s="322"/>
      <c r="D15" s="323" t="s">
        <v>457</v>
      </c>
      <c r="E15" s="324" t="s">
        <v>546</v>
      </c>
      <c r="F15" s="286">
        <v>161</v>
      </c>
      <c r="G15" s="287">
        <v>149.5</v>
      </c>
      <c r="H15" s="286">
        <v>148.5</v>
      </c>
      <c r="I15" s="286" t="s">
        <v>855</v>
      </c>
      <c r="J15" s="279" t="s">
        <v>965</v>
      </c>
      <c r="K15" s="279">
        <f t="shared" ref="K15" si="9">H15-F15</f>
        <v>-12.5</v>
      </c>
      <c r="L15" s="325">
        <f t="shared" ref="L15" si="10">(F15*-0.3)/100</f>
        <v>-0.48299999999999998</v>
      </c>
      <c r="M15" s="326">
        <f t="shared" ref="M15" si="11">(K15+L15)/F15</f>
        <v>-8.0639751552795028E-2</v>
      </c>
      <c r="N15" s="279" t="s">
        <v>558</v>
      </c>
      <c r="O15" s="327">
        <v>45425</v>
      </c>
      <c r="P15" s="328"/>
      <c r="Q15" s="228"/>
      <c r="R15" s="54" t="s">
        <v>1008</v>
      </c>
    </row>
    <row r="16" spans="1:26" ht="15" customHeight="1">
      <c r="A16" s="305">
        <v>7</v>
      </c>
      <c r="B16" s="306">
        <v>45411</v>
      </c>
      <c r="C16" s="307"/>
      <c r="D16" s="308" t="s">
        <v>216</v>
      </c>
      <c r="E16" s="309" t="s">
        <v>546</v>
      </c>
      <c r="F16" s="260">
        <v>642.5</v>
      </c>
      <c r="G16" s="261">
        <v>618</v>
      </c>
      <c r="H16" s="260">
        <v>669.5</v>
      </c>
      <c r="I16" s="260" t="s">
        <v>864</v>
      </c>
      <c r="J16" s="255" t="s">
        <v>959</v>
      </c>
      <c r="K16" s="255">
        <f t="shared" ref="K16" si="12">H16-F16</f>
        <v>27</v>
      </c>
      <c r="L16" s="301">
        <f t="shared" ref="L16" si="13">(F16*-0.3)/100</f>
        <v>-1.9275</v>
      </c>
      <c r="M16" s="302">
        <f t="shared" ref="M16" si="14">(K16+L16)/F16</f>
        <v>3.9023346303501946E-2</v>
      </c>
      <c r="N16" s="255" t="s">
        <v>548</v>
      </c>
      <c r="O16" s="303">
        <v>45422</v>
      </c>
      <c r="P16" s="304"/>
      <c r="Q16" s="228"/>
      <c r="R16" s="54" t="s">
        <v>1008</v>
      </c>
    </row>
    <row r="17" spans="1:38" ht="15" customHeight="1">
      <c r="A17" s="320">
        <v>8</v>
      </c>
      <c r="B17" s="321">
        <v>45412</v>
      </c>
      <c r="C17" s="322"/>
      <c r="D17" s="323" t="s">
        <v>858</v>
      </c>
      <c r="E17" s="324" t="s">
        <v>546</v>
      </c>
      <c r="F17" s="286">
        <v>165.5</v>
      </c>
      <c r="G17" s="287">
        <v>159</v>
      </c>
      <c r="H17" s="286">
        <v>158.5</v>
      </c>
      <c r="I17" s="286" t="s">
        <v>865</v>
      </c>
      <c r="J17" s="279" t="s">
        <v>952</v>
      </c>
      <c r="K17" s="279">
        <f t="shared" ref="K17:K18" si="15">H17-F17</f>
        <v>-7</v>
      </c>
      <c r="L17" s="325">
        <f t="shared" ref="L17:L18" si="16">(F17*-0.3)/100</f>
        <v>-0.4965</v>
      </c>
      <c r="M17" s="326">
        <f t="shared" ref="M17:M18" si="17">(K17+L17)/F17</f>
        <v>-4.5296072507552874E-2</v>
      </c>
      <c r="N17" s="279" t="s">
        <v>558</v>
      </c>
      <c r="O17" s="327">
        <v>45421</v>
      </c>
      <c r="P17" s="328"/>
      <c r="Q17" s="228"/>
      <c r="R17" s="54" t="s">
        <v>1008</v>
      </c>
    </row>
    <row r="18" spans="1:38" ht="15" customHeight="1">
      <c r="A18" s="305">
        <v>9</v>
      </c>
      <c r="B18" s="306">
        <v>45412</v>
      </c>
      <c r="C18" s="307"/>
      <c r="D18" s="308" t="s">
        <v>417</v>
      </c>
      <c r="E18" s="309" t="s">
        <v>546</v>
      </c>
      <c r="F18" s="260">
        <v>1480</v>
      </c>
      <c r="G18" s="261">
        <v>1360</v>
      </c>
      <c r="H18" s="260">
        <v>1548</v>
      </c>
      <c r="I18" s="260" t="s">
        <v>866</v>
      </c>
      <c r="J18" s="255" t="s">
        <v>682</v>
      </c>
      <c r="K18" s="255">
        <f t="shared" si="15"/>
        <v>68</v>
      </c>
      <c r="L18" s="301">
        <f t="shared" si="16"/>
        <v>-4.4400000000000004</v>
      </c>
      <c r="M18" s="302">
        <f t="shared" si="17"/>
        <v>4.2945945945945946E-2</v>
      </c>
      <c r="N18" s="255" t="s">
        <v>548</v>
      </c>
      <c r="O18" s="303">
        <v>45428</v>
      </c>
      <c r="P18" s="304"/>
      <c r="Q18" s="228"/>
      <c r="R18" s="54" t="s">
        <v>1008</v>
      </c>
    </row>
    <row r="19" spans="1:38" ht="15" customHeight="1">
      <c r="A19" s="187">
        <v>10</v>
      </c>
      <c r="B19" s="184">
        <v>45414</v>
      </c>
      <c r="C19" s="188"/>
      <c r="D19" s="192" t="s">
        <v>124</v>
      </c>
      <c r="E19" s="189" t="s">
        <v>998</v>
      </c>
      <c r="F19" s="183" t="s">
        <v>1003</v>
      </c>
      <c r="G19" s="185">
        <v>1267</v>
      </c>
      <c r="H19" s="183"/>
      <c r="I19" s="183" t="s">
        <v>1004</v>
      </c>
      <c r="J19" s="185" t="s">
        <v>547</v>
      </c>
      <c r="K19" s="185"/>
      <c r="L19" s="186"/>
      <c r="M19" s="190"/>
      <c r="N19" s="185"/>
      <c r="O19" s="191"/>
      <c r="P19" s="186">
        <f>VLOOKUP(D19,'MidCap Intra'!$B$11:$C$571,2,0)</f>
        <v>1353.3</v>
      </c>
      <c r="Q19" s="228"/>
      <c r="R19" s="54" t="s">
        <v>1008</v>
      </c>
    </row>
    <row r="20" spans="1:38" ht="15" customHeight="1">
      <c r="A20" s="305">
        <v>11</v>
      </c>
      <c r="B20" s="306">
        <v>45418</v>
      </c>
      <c r="C20" s="307"/>
      <c r="D20" s="308" t="s">
        <v>92</v>
      </c>
      <c r="E20" s="309" t="s">
        <v>546</v>
      </c>
      <c r="F20" s="260">
        <v>450</v>
      </c>
      <c r="G20" s="261">
        <v>428</v>
      </c>
      <c r="H20" s="260">
        <v>474.5</v>
      </c>
      <c r="I20" s="260" t="s">
        <v>895</v>
      </c>
      <c r="J20" s="255" t="s">
        <v>1015</v>
      </c>
      <c r="K20" s="255">
        <f t="shared" ref="K20" si="18">H20-F20</f>
        <v>24.5</v>
      </c>
      <c r="L20" s="301">
        <f t="shared" ref="L20" si="19">(F20*-0.3)/100</f>
        <v>-1.35</v>
      </c>
      <c r="M20" s="302">
        <f t="shared" ref="M20" si="20">(K20+L20)/F20</f>
        <v>5.1444444444444438E-2</v>
      </c>
      <c r="N20" s="255" t="s">
        <v>548</v>
      </c>
      <c r="O20" s="303">
        <v>45428</v>
      </c>
      <c r="P20" s="304"/>
      <c r="Q20" s="228"/>
      <c r="R20" s="54" t="s">
        <v>1008</v>
      </c>
    </row>
    <row r="21" spans="1:38" ht="15" customHeight="1">
      <c r="A21" s="187">
        <v>12</v>
      </c>
      <c r="B21" s="184">
        <v>45419</v>
      </c>
      <c r="C21" s="188"/>
      <c r="D21" s="192" t="s">
        <v>154</v>
      </c>
      <c r="E21" s="189" t="s">
        <v>546</v>
      </c>
      <c r="F21" s="183" t="s">
        <v>907</v>
      </c>
      <c r="G21" s="185">
        <v>416</v>
      </c>
      <c r="H21" s="183"/>
      <c r="I21" s="183" t="s">
        <v>908</v>
      </c>
      <c r="J21" s="185" t="s">
        <v>547</v>
      </c>
      <c r="K21" s="185"/>
      <c r="L21" s="186"/>
      <c r="M21" s="190"/>
      <c r="N21" s="185"/>
      <c r="O21" s="191"/>
      <c r="P21" s="186">
        <f>VLOOKUP(D21,'MidCap Intra'!$B$11:$C$571,2,0)</f>
        <v>431.5</v>
      </c>
      <c r="Q21" s="228"/>
      <c r="R21" s="54" t="s">
        <v>1008</v>
      </c>
    </row>
    <row r="22" spans="1:38" ht="15" customHeight="1">
      <c r="A22" s="305">
        <v>13</v>
      </c>
      <c r="B22" s="306">
        <v>45426</v>
      </c>
      <c r="C22" s="307"/>
      <c r="D22" s="308" t="s">
        <v>222</v>
      </c>
      <c r="E22" s="309" t="s">
        <v>546</v>
      </c>
      <c r="F22" s="260">
        <v>420</v>
      </c>
      <c r="G22" s="261">
        <v>395</v>
      </c>
      <c r="H22" s="260">
        <v>439</v>
      </c>
      <c r="I22" s="260" t="s">
        <v>982</v>
      </c>
      <c r="J22" s="255" t="s">
        <v>1007</v>
      </c>
      <c r="K22" s="255">
        <f t="shared" ref="K22" si="21">H22-F22</f>
        <v>19</v>
      </c>
      <c r="L22" s="301">
        <f t="shared" ref="L22" si="22">(F22*-0.3)/100</f>
        <v>-1.26</v>
      </c>
      <c r="M22" s="302">
        <f t="shared" ref="M22" si="23">(K22+L22)/F22</f>
        <v>4.2238095238095234E-2</v>
      </c>
      <c r="N22" s="255" t="s">
        <v>548</v>
      </c>
      <c r="O22" s="303">
        <v>45427</v>
      </c>
      <c r="P22" s="304"/>
      <c r="Q22" s="228"/>
      <c r="R22" s="54" t="s">
        <v>1008</v>
      </c>
    </row>
    <row r="23" spans="1:38" ht="15" customHeight="1">
      <c r="A23" s="187">
        <v>14</v>
      </c>
      <c r="B23" s="184">
        <v>45428</v>
      </c>
      <c r="C23" s="188"/>
      <c r="D23" s="192" t="s">
        <v>133</v>
      </c>
      <c r="E23" s="189" t="s">
        <v>546</v>
      </c>
      <c r="F23" s="183" t="s">
        <v>1025</v>
      </c>
      <c r="G23" s="185">
        <v>2185</v>
      </c>
      <c r="H23" s="183"/>
      <c r="I23" s="183" t="s">
        <v>1020</v>
      </c>
      <c r="J23" s="185" t="s">
        <v>547</v>
      </c>
      <c r="K23" s="185"/>
      <c r="L23" s="186"/>
      <c r="M23" s="190"/>
      <c r="N23" s="185"/>
      <c r="O23" s="191"/>
      <c r="P23" s="186">
        <f>VLOOKUP(D23,'MidCap Intra'!$B$11:$C$571,2,0)</f>
        <v>2384.5</v>
      </c>
      <c r="Q23" s="228"/>
      <c r="R23" s="54" t="s">
        <v>1008</v>
      </c>
    </row>
    <row r="24" spans="1:38" ht="15" customHeight="1">
      <c r="A24" s="320">
        <v>15</v>
      </c>
      <c r="B24" s="321">
        <v>45433</v>
      </c>
      <c r="C24" s="322"/>
      <c r="D24" s="323" t="s">
        <v>1066</v>
      </c>
      <c r="E24" s="324" t="s">
        <v>546</v>
      </c>
      <c r="F24" s="286">
        <v>758</v>
      </c>
      <c r="G24" s="287">
        <v>720</v>
      </c>
      <c r="H24" s="286">
        <v>715</v>
      </c>
      <c r="I24" s="286" t="s">
        <v>1067</v>
      </c>
      <c r="J24" s="279" t="s">
        <v>1090</v>
      </c>
      <c r="K24" s="279">
        <f t="shared" ref="K24" si="24">H24-F24</f>
        <v>-43</v>
      </c>
      <c r="L24" s="325">
        <f t="shared" ref="L24" si="25">(F24*-0.3)/100</f>
        <v>-2.274</v>
      </c>
      <c r="M24" s="326">
        <f t="shared" ref="M24" si="26">(K24+L24)/F24</f>
        <v>-5.9728232189973619E-2</v>
      </c>
      <c r="N24" s="279" t="s">
        <v>558</v>
      </c>
      <c r="O24" s="327">
        <v>45435</v>
      </c>
      <c r="P24" s="328"/>
      <c r="Q24" s="228"/>
      <c r="R24" s="54" t="s">
        <v>1008</v>
      </c>
    </row>
    <row r="25" spans="1:38" ht="15" customHeight="1">
      <c r="A25" s="187">
        <v>16</v>
      </c>
      <c r="B25" s="184">
        <v>45434</v>
      </c>
      <c r="C25" s="188"/>
      <c r="D25" s="192" t="s">
        <v>83</v>
      </c>
      <c r="E25" s="189" t="s">
        <v>546</v>
      </c>
      <c r="F25" s="183" t="s">
        <v>1082</v>
      </c>
      <c r="G25" s="185">
        <v>588</v>
      </c>
      <c r="H25" s="183"/>
      <c r="I25" s="183" t="s">
        <v>1083</v>
      </c>
      <c r="J25" s="185" t="s">
        <v>547</v>
      </c>
      <c r="K25" s="185"/>
      <c r="L25" s="186"/>
      <c r="M25" s="190"/>
      <c r="N25" s="185"/>
      <c r="O25" s="191"/>
      <c r="P25" s="186">
        <f>VLOOKUP(D25,'MidCap Intra'!$B$11:$C$571,2,0)</f>
        <v>656.05</v>
      </c>
      <c r="Q25" s="228"/>
      <c r="R25" s="54" t="s">
        <v>1008</v>
      </c>
    </row>
    <row r="26" spans="1:38" ht="15" customHeight="1">
      <c r="A26" s="187">
        <v>17</v>
      </c>
      <c r="B26" s="184">
        <v>45436</v>
      </c>
      <c r="C26" s="188"/>
      <c r="D26" s="192" t="s">
        <v>48</v>
      </c>
      <c r="E26" s="189" t="s">
        <v>546</v>
      </c>
      <c r="F26" s="183" t="s">
        <v>1104</v>
      </c>
      <c r="G26" s="185">
        <v>2460</v>
      </c>
      <c r="H26" s="183"/>
      <c r="I26" s="183" t="s">
        <v>1105</v>
      </c>
      <c r="J26" s="185" t="s">
        <v>547</v>
      </c>
      <c r="K26" s="185"/>
      <c r="L26" s="186"/>
      <c r="M26" s="190"/>
      <c r="N26" s="185"/>
      <c r="O26" s="191"/>
      <c r="P26" s="186">
        <f>VLOOKUP(D26,'MidCap Intra'!$B$11:$C$571,2,0)</f>
        <v>2585.1</v>
      </c>
      <c r="Q26" s="228"/>
      <c r="R26" s="54" t="s">
        <v>1008</v>
      </c>
    </row>
    <row r="27" spans="1:38" ht="15" customHeight="1">
      <c r="A27" s="187">
        <v>18</v>
      </c>
      <c r="B27" s="184">
        <v>45439</v>
      </c>
      <c r="C27" s="188"/>
      <c r="D27" s="192" t="s">
        <v>193</v>
      </c>
      <c r="E27" s="189" t="s">
        <v>546</v>
      </c>
      <c r="F27" s="183" t="s">
        <v>1142</v>
      </c>
      <c r="G27" s="185">
        <v>3455</v>
      </c>
      <c r="H27" s="183"/>
      <c r="I27" s="183" t="s">
        <v>1143</v>
      </c>
      <c r="J27" s="185" t="s">
        <v>547</v>
      </c>
      <c r="K27" s="185"/>
      <c r="L27" s="186"/>
      <c r="M27" s="190"/>
      <c r="N27" s="185"/>
      <c r="O27" s="191"/>
      <c r="P27" s="186">
        <f>VLOOKUP(D27,'MidCap Intra'!$B$11:$C$571,2,0)</f>
        <v>3736.7</v>
      </c>
      <c r="Q27" s="228"/>
    </row>
    <row r="28" spans="1:38" ht="15" customHeight="1">
      <c r="A28" s="187"/>
      <c r="B28" s="184"/>
      <c r="C28" s="188"/>
      <c r="D28" s="192"/>
      <c r="E28" s="189"/>
      <c r="F28" s="183"/>
      <c r="G28" s="185"/>
      <c r="H28" s="183"/>
      <c r="I28" s="183"/>
      <c r="J28" s="185"/>
      <c r="K28" s="185"/>
      <c r="L28" s="186"/>
      <c r="M28" s="190"/>
      <c r="N28" s="185"/>
      <c r="O28" s="191"/>
      <c r="P28" s="186"/>
      <c r="Q28" s="228"/>
    </row>
    <row r="29" spans="1:38" ht="15" customHeight="1">
      <c r="A29" s="187"/>
      <c r="B29" s="184"/>
      <c r="C29" s="188"/>
      <c r="D29" s="192"/>
      <c r="E29" s="189"/>
      <c r="F29" s="183"/>
      <c r="G29" s="185"/>
      <c r="H29" s="183"/>
      <c r="I29" s="183"/>
      <c r="J29" s="185"/>
      <c r="K29" s="185"/>
      <c r="L29" s="186"/>
      <c r="M29" s="190"/>
      <c r="N29" s="185"/>
      <c r="O29" s="191"/>
      <c r="P29" s="186"/>
      <c r="Q29" s="228"/>
    </row>
    <row r="30" spans="1:38" ht="15" customHeight="1">
      <c r="G30" s="54"/>
      <c r="H30" s="54"/>
      <c r="I30" s="54"/>
      <c r="J30" s="54"/>
      <c r="K30" s="54"/>
      <c r="L30" s="54"/>
      <c r="M30" s="54"/>
      <c r="N30" s="54"/>
      <c r="O30" s="54"/>
      <c r="P30" s="54"/>
    </row>
    <row r="31" spans="1:38" ht="14.25" customHeight="1">
      <c r="A31" s="96"/>
      <c r="B31" s="97"/>
      <c r="C31" s="98"/>
      <c r="D31" s="99"/>
      <c r="E31" s="100"/>
      <c r="F31" s="100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102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</row>
    <row r="32" spans="1:38" ht="12" customHeight="1">
      <c r="A32" s="103" t="s">
        <v>549</v>
      </c>
      <c r="B32" s="104"/>
      <c r="C32" s="105"/>
      <c r="E32" s="106"/>
      <c r="F32" s="106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</row>
    <row r="33" spans="1:38" ht="12" customHeight="1">
      <c r="A33" s="107" t="s">
        <v>550</v>
      </c>
      <c r="B33" s="103"/>
      <c r="C33" s="103"/>
      <c r="D33" s="103"/>
      <c r="E33" s="37"/>
      <c r="F33" s="108" t="s">
        <v>551</v>
      </c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</row>
    <row r="34" spans="1:38" ht="12" customHeight="1">
      <c r="A34" s="103" t="s">
        <v>552</v>
      </c>
      <c r="B34" s="103"/>
      <c r="C34" s="103"/>
      <c r="D34" s="103" t="s">
        <v>553</v>
      </c>
      <c r="E34" s="6"/>
      <c r="F34" s="108" t="s">
        <v>554</v>
      </c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</row>
    <row r="35" spans="1:38" ht="12" customHeight="1">
      <c r="A35" s="103"/>
      <c r="B35" s="103"/>
      <c r="C35" s="103"/>
      <c r="D35" s="103"/>
      <c r="E35" s="6"/>
      <c r="F35" s="6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</row>
    <row r="36" spans="1:38" ht="12" customHeight="1">
      <c r="A36" s="196"/>
      <c r="B36" s="196"/>
      <c r="C36" s="196"/>
      <c r="D36" s="196"/>
      <c r="E36" s="197"/>
      <c r="F36" s="197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</row>
    <row r="37" spans="1:38" ht="14.25" customHeight="1">
      <c r="A37" s="103"/>
      <c r="B37" s="103"/>
      <c r="C37" s="103"/>
      <c r="D37" s="103"/>
      <c r="E37" s="6"/>
      <c r="F37" s="6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</row>
    <row r="38" spans="1:38" ht="12.75" customHeight="1">
      <c r="A38" s="115" t="s">
        <v>559</v>
      </c>
      <c r="B38" s="115"/>
      <c r="C38" s="115"/>
      <c r="D38" s="115"/>
      <c r="E38" s="6"/>
      <c r="F38" s="6"/>
      <c r="G38" s="54"/>
      <c r="H38" s="54"/>
      <c r="I38" s="54"/>
      <c r="J38" s="54"/>
      <c r="K38" s="54"/>
      <c r="L38" s="54"/>
      <c r="M38" s="54"/>
      <c r="N38" s="54"/>
      <c r="O38" s="54"/>
      <c r="P38" s="54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</row>
    <row r="39" spans="1:38" ht="38.25" customHeight="1">
      <c r="A39" s="93" t="s">
        <v>16</v>
      </c>
      <c r="B39" s="93" t="s">
        <v>522</v>
      </c>
      <c r="C39" s="93"/>
      <c r="D39" s="94" t="s">
        <v>533</v>
      </c>
      <c r="E39" s="93" t="s">
        <v>534</v>
      </c>
      <c r="F39" s="93" t="s">
        <v>535</v>
      </c>
      <c r="G39" s="93" t="s">
        <v>555</v>
      </c>
      <c r="H39" s="93" t="s">
        <v>537</v>
      </c>
      <c r="I39" s="193" t="s">
        <v>538</v>
      </c>
      <c r="J39" s="195" t="s">
        <v>539</v>
      </c>
      <c r="K39" s="194" t="s">
        <v>560</v>
      </c>
      <c r="L39" s="95" t="s">
        <v>541</v>
      </c>
      <c r="M39" s="116" t="s">
        <v>561</v>
      </c>
      <c r="N39" s="93" t="s">
        <v>562</v>
      </c>
      <c r="O39" s="92" t="s">
        <v>543</v>
      </c>
      <c r="P39" s="277" t="s">
        <v>544</v>
      </c>
      <c r="Q39" s="230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</row>
    <row r="40" spans="1:38" ht="12.75" customHeight="1">
      <c r="A40" s="260">
        <v>1</v>
      </c>
      <c r="B40" s="258">
        <v>45408</v>
      </c>
      <c r="C40" s="259"/>
      <c r="D40" s="259" t="s">
        <v>859</v>
      </c>
      <c r="E40" s="260" t="s">
        <v>557</v>
      </c>
      <c r="F40" s="260">
        <v>1102.5</v>
      </c>
      <c r="G40" s="260">
        <v>1078</v>
      </c>
      <c r="H40" s="260">
        <v>1114</v>
      </c>
      <c r="I40" s="261" t="s">
        <v>860</v>
      </c>
      <c r="J40" s="294" t="s">
        <v>892</v>
      </c>
      <c r="K40" s="295">
        <f t="shared" ref="K40" si="27">H40-F40</f>
        <v>11.5</v>
      </c>
      <c r="L40" s="296">
        <f t="shared" ref="L40" si="28">(H40*N40)*0.03%</f>
        <v>150.38999999999999</v>
      </c>
      <c r="M40" s="297">
        <f t="shared" ref="M40" si="29">(K40*N40)-L40</f>
        <v>5024.6099999999997</v>
      </c>
      <c r="N40" s="295">
        <v>450</v>
      </c>
      <c r="O40" s="298" t="s">
        <v>548</v>
      </c>
      <c r="P40" s="299">
        <v>45415</v>
      </c>
      <c r="Q40" s="226"/>
      <c r="R40" s="54" t="s">
        <v>1008</v>
      </c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118"/>
      <c r="AG40" s="119"/>
      <c r="AH40" s="117"/>
      <c r="AI40" s="117"/>
      <c r="AJ40" s="118"/>
      <c r="AK40" s="118"/>
      <c r="AL40" s="118"/>
    </row>
    <row r="41" spans="1:38" ht="12.75" customHeight="1">
      <c r="A41" s="260">
        <v>2</v>
      </c>
      <c r="B41" s="258">
        <v>45414</v>
      </c>
      <c r="C41" s="259"/>
      <c r="D41" s="259" t="s">
        <v>876</v>
      </c>
      <c r="E41" s="260" t="s">
        <v>557</v>
      </c>
      <c r="F41" s="260">
        <v>457</v>
      </c>
      <c r="G41" s="260">
        <v>448</v>
      </c>
      <c r="H41" s="260">
        <v>465.5</v>
      </c>
      <c r="I41" s="261" t="s">
        <v>877</v>
      </c>
      <c r="J41" s="294" t="s">
        <v>891</v>
      </c>
      <c r="K41" s="295">
        <f t="shared" ref="K41" si="30">H41-F41</f>
        <v>8.5</v>
      </c>
      <c r="L41" s="296">
        <f t="shared" ref="L41" si="31">(H41*N41)*0.03%</f>
        <v>174.56249999999997</v>
      </c>
      <c r="M41" s="297">
        <f t="shared" ref="M41" si="32">(K41*N41)-L41</f>
        <v>10450.4375</v>
      </c>
      <c r="N41" s="295">
        <v>1250</v>
      </c>
      <c r="O41" s="298" t="s">
        <v>548</v>
      </c>
      <c r="P41" s="299">
        <v>45415</v>
      </c>
      <c r="Q41" s="226"/>
      <c r="R41" s="54" t="s">
        <v>1008</v>
      </c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118"/>
      <c r="AG41" s="119"/>
      <c r="AH41" s="117"/>
      <c r="AI41" s="117"/>
      <c r="AJ41" s="118"/>
      <c r="AK41" s="118"/>
      <c r="AL41" s="118"/>
    </row>
    <row r="42" spans="1:38" ht="12.75" customHeight="1">
      <c r="A42" s="286">
        <v>3</v>
      </c>
      <c r="B42" s="282">
        <v>45414</v>
      </c>
      <c r="C42" s="285"/>
      <c r="D42" s="285" t="s">
        <v>878</v>
      </c>
      <c r="E42" s="286" t="s">
        <v>557</v>
      </c>
      <c r="F42" s="286">
        <v>3002.5</v>
      </c>
      <c r="G42" s="286">
        <v>2950</v>
      </c>
      <c r="H42" s="286">
        <v>2950</v>
      </c>
      <c r="I42" s="287" t="s">
        <v>879</v>
      </c>
      <c r="J42" s="288" t="s">
        <v>890</v>
      </c>
      <c r="K42" s="289">
        <f>H42-F42</f>
        <v>-52.5</v>
      </c>
      <c r="L42" s="290">
        <f t="shared" ref="L42:L43" si="33">(H42*N42)*0.03%</f>
        <v>176.99999999999997</v>
      </c>
      <c r="M42" s="291">
        <f t="shared" ref="M42:M43" si="34">(K42*N42)-L42</f>
        <v>-10677</v>
      </c>
      <c r="N42" s="289">
        <v>200</v>
      </c>
      <c r="O42" s="292" t="s">
        <v>558</v>
      </c>
      <c r="P42" s="293">
        <v>45415</v>
      </c>
      <c r="Q42" s="226"/>
      <c r="R42" s="54" t="s">
        <v>1010</v>
      </c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118"/>
      <c r="AG42" s="119"/>
      <c r="AH42" s="117"/>
      <c r="AI42" s="117"/>
      <c r="AJ42" s="118"/>
      <c r="AK42" s="118"/>
      <c r="AL42" s="118"/>
    </row>
    <row r="43" spans="1:38" ht="12.75" customHeight="1">
      <c r="A43" s="260">
        <v>4</v>
      </c>
      <c r="B43" s="258">
        <v>45418</v>
      </c>
      <c r="C43" s="259"/>
      <c r="D43" s="259" t="s">
        <v>876</v>
      </c>
      <c r="E43" s="260" t="s">
        <v>557</v>
      </c>
      <c r="F43" s="260">
        <v>455</v>
      </c>
      <c r="G43" s="260">
        <v>446</v>
      </c>
      <c r="H43" s="260">
        <v>465.5</v>
      </c>
      <c r="I43" s="261" t="s">
        <v>894</v>
      </c>
      <c r="J43" s="294" t="s">
        <v>896</v>
      </c>
      <c r="K43" s="295">
        <f t="shared" ref="K43" si="35">H43-F43</f>
        <v>10.5</v>
      </c>
      <c r="L43" s="296">
        <f t="shared" si="33"/>
        <v>174.56249999999997</v>
      </c>
      <c r="M43" s="297">
        <f t="shared" si="34"/>
        <v>12950.4375</v>
      </c>
      <c r="N43" s="295">
        <v>1250</v>
      </c>
      <c r="O43" s="298" t="s">
        <v>548</v>
      </c>
      <c r="P43" s="299">
        <v>45418</v>
      </c>
      <c r="Q43" s="226"/>
      <c r="R43" s="54" t="s">
        <v>1008</v>
      </c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118"/>
      <c r="AG43" s="119"/>
      <c r="AH43" s="117"/>
      <c r="AI43" s="117"/>
      <c r="AJ43" s="118"/>
      <c r="AK43" s="118"/>
      <c r="AL43" s="118"/>
    </row>
    <row r="44" spans="1:38" ht="12.75" customHeight="1">
      <c r="A44" s="286">
        <v>5</v>
      </c>
      <c r="B44" s="282">
        <v>45418</v>
      </c>
      <c r="C44" s="285"/>
      <c r="D44" s="285" t="s">
        <v>898</v>
      </c>
      <c r="E44" s="286" t="s">
        <v>557</v>
      </c>
      <c r="F44" s="286">
        <v>805</v>
      </c>
      <c r="G44" s="286">
        <v>790</v>
      </c>
      <c r="H44" s="286">
        <v>790</v>
      </c>
      <c r="I44" s="287" t="s">
        <v>899</v>
      </c>
      <c r="J44" s="288" t="s">
        <v>912</v>
      </c>
      <c r="K44" s="289">
        <f>H44-F44</f>
        <v>-15</v>
      </c>
      <c r="L44" s="290">
        <f t="shared" ref="L44" si="36">(H44*N44)*0.03%</f>
        <v>177.74999999999997</v>
      </c>
      <c r="M44" s="291">
        <f t="shared" ref="M44" si="37">(K44*N44)-L44</f>
        <v>-11427.75</v>
      </c>
      <c r="N44" s="289">
        <v>750</v>
      </c>
      <c r="O44" s="292" t="s">
        <v>558</v>
      </c>
      <c r="P44" s="293">
        <v>45419</v>
      </c>
      <c r="Q44" s="226"/>
      <c r="R44" s="54" t="s">
        <v>1008</v>
      </c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118"/>
      <c r="AG44" s="119"/>
      <c r="AH44" s="117"/>
      <c r="AI44" s="117"/>
      <c r="AJ44" s="118"/>
      <c r="AK44" s="118"/>
      <c r="AL44" s="118"/>
    </row>
    <row r="45" spans="1:38" ht="12.75" customHeight="1">
      <c r="A45" s="310">
        <v>6</v>
      </c>
      <c r="B45" s="311">
        <v>45419</v>
      </c>
      <c r="C45" s="312"/>
      <c r="D45" s="312" t="s">
        <v>903</v>
      </c>
      <c r="E45" s="310" t="s">
        <v>819</v>
      </c>
      <c r="F45" s="310">
        <v>561</v>
      </c>
      <c r="G45" s="310">
        <v>571</v>
      </c>
      <c r="H45" s="310">
        <v>560.5</v>
      </c>
      <c r="I45" s="313" t="s">
        <v>904</v>
      </c>
      <c r="J45" s="314" t="s">
        <v>924</v>
      </c>
      <c r="K45" s="315">
        <f>F45-H45</f>
        <v>0.5</v>
      </c>
      <c r="L45" s="316">
        <f t="shared" ref="L45:L46" si="38">(H45*N45)*0.03%</f>
        <v>184.96499999999997</v>
      </c>
      <c r="M45" s="317">
        <f t="shared" ref="M45:M46" si="39">(K45*N45)-L45</f>
        <v>365.03500000000003</v>
      </c>
      <c r="N45" s="315">
        <v>1100</v>
      </c>
      <c r="O45" s="318" t="s">
        <v>565</v>
      </c>
      <c r="P45" s="319">
        <v>45419</v>
      </c>
      <c r="Q45" s="226"/>
      <c r="R45" s="54" t="s">
        <v>1008</v>
      </c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118"/>
      <c r="AG45" s="119"/>
      <c r="AH45" s="117"/>
      <c r="AI45" s="117"/>
      <c r="AJ45" s="118"/>
      <c r="AK45" s="118"/>
      <c r="AL45" s="118"/>
    </row>
    <row r="46" spans="1:38" ht="12.75" customHeight="1">
      <c r="A46" s="286">
        <v>7</v>
      </c>
      <c r="B46" s="282">
        <v>45419</v>
      </c>
      <c r="C46" s="285"/>
      <c r="D46" s="285" t="s">
        <v>913</v>
      </c>
      <c r="E46" s="286" t="s">
        <v>819</v>
      </c>
      <c r="F46" s="286">
        <v>474</v>
      </c>
      <c r="G46" s="286">
        <v>482</v>
      </c>
      <c r="H46" s="286">
        <v>482</v>
      </c>
      <c r="I46" s="287" t="s">
        <v>914</v>
      </c>
      <c r="J46" s="288" t="s">
        <v>928</v>
      </c>
      <c r="K46" s="289">
        <f>F46-H46</f>
        <v>-8</v>
      </c>
      <c r="L46" s="290">
        <f t="shared" si="38"/>
        <v>187.98</v>
      </c>
      <c r="M46" s="291">
        <f t="shared" si="39"/>
        <v>-10587.98</v>
      </c>
      <c r="N46" s="289">
        <v>1300</v>
      </c>
      <c r="O46" s="292" t="s">
        <v>558</v>
      </c>
      <c r="P46" s="293">
        <v>45420</v>
      </c>
      <c r="Q46" s="226"/>
      <c r="R46" s="54" t="s">
        <v>1009</v>
      </c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118"/>
      <c r="AG46" s="119"/>
      <c r="AH46" s="117"/>
      <c r="AI46" s="117"/>
      <c r="AJ46" s="118"/>
      <c r="AK46" s="118"/>
      <c r="AL46" s="118"/>
    </row>
    <row r="47" spans="1:38" ht="12.75" customHeight="1">
      <c r="A47" s="260">
        <v>8</v>
      </c>
      <c r="B47" s="258">
        <v>45419</v>
      </c>
      <c r="C47" s="259"/>
      <c r="D47" s="259" t="s">
        <v>915</v>
      </c>
      <c r="E47" s="260" t="s">
        <v>557</v>
      </c>
      <c r="F47" s="260">
        <v>1680</v>
      </c>
      <c r="G47" s="260">
        <v>1660</v>
      </c>
      <c r="H47" s="260">
        <v>1697</v>
      </c>
      <c r="I47" s="261" t="s">
        <v>916</v>
      </c>
      <c r="J47" s="294" t="s">
        <v>925</v>
      </c>
      <c r="K47" s="295">
        <f t="shared" ref="K47" si="40">H47-F47</f>
        <v>17</v>
      </c>
      <c r="L47" s="296">
        <f t="shared" ref="L47:L48" si="41">(H47*N47)*0.03%</f>
        <v>254.54999999999998</v>
      </c>
      <c r="M47" s="297">
        <f t="shared" ref="M47:M48" si="42">(K47*N47)-L47</f>
        <v>8245.4500000000007</v>
      </c>
      <c r="N47" s="295">
        <v>500</v>
      </c>
      <c r="O47" s="298" t="s">
        <v>548</v>
      </c>
      <c r="P47" s="299">
        <v>45420</v>
      </c>
      <c r="Q47" s="226"/>
      <c r="R47" s="54" t="s">
        <v>1010</v>
      </c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118"/>
      <c r="AG47" s="119"/>
      <c r="AH47" s="117"/>
      <c r="AI47" s="117"/>
      <c r="AJ47" s="118"/>
      <c r="AK47" s="118"/>
      <c r="AL47" s="118"/>
    </row>
    <row r="48" spans="1:38" ht="12.75" customHeight="1">
      <c r="A48" s="286">
        <v>9</v>
      </c>
      <c r="B48" s="282">
        <v>45419</v>
      </c>
      <c r="C48" s="285"/>
      <c r="D48" s="285" t="s">
        <v>917</v>
      </c>
      <c r="E48" s="286" t="s">
        <v>557</v>
      </c>
      <c r="F48" s="286">
        <v>161.25</v>
      </c>
      <c r="G48" s="286">
        <v>159</v>
      </c>
      <c r="H48" s="286">
        <v>158.75</v>
      </c>
      <c r="I48" s="287" t="s">
        <v>918</v>
      </c>
      <c r="J48" s="288" t="s">
        <v>933</v>
      </c>
      <c r="K48" s="289">
        <f>H48-F48</f>
        <v>-2.5</v>
      </c>
      <c r="L48" s="290">
        <f t="shared" si="41"/>
        <v>238.12499999999997</v>
      </c>
      <c r="M48" s="291">
        <f t="shared" si="42"/>
        <v>-12738.125</v>
      </c>
      <c r="N48" s="289">
        <v>5000</v>
      </c>
      <c r="O48" s="292" t="s">
        <v>558</v>
      </c>
      <c r="P48" s="293">
        <v>45420</v>
      </c>
      <c r="Q48" s="226"/>
      <c r="R48" s="54" t="s">
        <v>1009</v>
      </c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118"/>
      <c r="AG48" s="119"/>
      <c r="AH48" s="117"/>
      <c r="AI48" s="117"/>
      <c r="AJ48" s="118"/>
      <c r="AK48" s="118"/>
      <c r="AL48" s="118"/>
    </row>
    <row r="49" spans="1:38" ht="12.75" customHeight="1">
      <c r="A49" s="310">
        <v>10</v>
      </c>
      <c r="B49" s="311">
        <v>45420</v>
      </c>
      <c r="C49" s="312"/>
      <c r="D49" s="312" t="s">
        <v>926</v>
      </c>
      <c r="E49" s="310" t="s">
        <v>557</v>
      </c>
      <c r="F49" s="310">
        <v>1131</v>
      </c>
      <c r="G49" s="310">
        <v>1115</v>
      </c>
      <c r="H49" s="310">
        <v>1133</v>
      </c>
      <c r="I49" s="313" t="s">
        <v>927</v>
      </c>
      <c r="J49" s="314" t="s">
        <v>953</v>
      </c>
      <c r="K49" s="315">
        <f t="shared" ref="K49" si="43">H49-F49</f>
        <v>2</v>
      </c>
      <c r="L49" s="316">
        <f t="shared" ref="L49" si="44">(H49*N49)*0.03%</f>
        <v>212.43749999999997</v>
      </c>
      <c r="M49" s="317">
        <f t="shared" ref="M49" si="45">(K49*N49)-L49</f>
        <v>1037.5625</v>
      </c>
      <c r="N49" s="315">
        <v>625</v>
      </c>
      <c r="O49" s="318" t="s">
        <v>565</v>
      </c>
      <c r="P49" s="319">
        <v>45422</v>
      </c>
      <c r="Q49" s="226"/>
      <c r="R49" s="54" t="s">
        <v>1008</v>
      </c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118"/>
      <c r="AG49" s="119"/>
      <c r="AH49" s="117"/>
      <c r="AI49" s="117"/>
      <c r="AJ49" s="118"/>
      <c r="AK49" s="118"/>
      <c r="AL49" s="118"/>
    </row>
    <row r="50" spans="1:38" ht="12.75" customHeight="1">
      <c r="A50" s="310">
        <v>11</v>
      </c>
      <c r="B50" s="311">
        <v>45421</v>
      </c>
      <c r="C50" s="312"/>
      <c r="D50" s="312" t="s">
        <v>937</v>
      </c>
      <c r="E50" s="310" t="s">
        <v>557</v>
      </c>
      <c r="F50" s="310">
        <v>2822</v>
      </c>
      <c r="G50" s="310">
        <v>2778</v>
      </c>
      <c r="H50" s="310">
        <v>2825</v>
      </c>
      <c r="I50" s="313" t="s">
        <v>938</v>
      </c>
      <c r="J50" s="314" t="s">
        <v>957</v>
      </c>
      <c r="K50" s="315">
        <f t="shared" ref="K50" si="46">H50-F50</f>
        <v>3</v>
      </c>
      <c r="L50" s="316">
        <f t="shared" ref="L50" si="47">(H50*N50)*0.03%</f>
        <v>211.87499999999997</v>
      </c>
      <c r="M50" s="317">
        <f t="shared" ref="M50" si="48">(K50*N50)-L50</f>
        <v>538.125</v>
      </c>
      <c r="N50" s="315">
        <v>250</v>
      </c>
      <c r="O50" s="318" t="s">
        <v>565</v>
      </c>
      <c r="P50" s="319">
        <v>45422</v>
      </c>
      <c r="Q50" s="226"/>
      <c r="R50" s="54" t="s">
        <v>1008</v>
      </c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118"/>
      <c r="AG50" s="119"/>
      <c r="AH50" s="117"/>
      <c r="AI50" s="117"/>
      <c r="AJ50" s="118"/>
      <c r="AK50" s="118"/>
      <c r="AL50" s="118"/>
    </row>
    <row r="51" spans="1:38" ht="12.75" customHeight="1">
      <c r="A51" s="283">
        <v>12</v>
      </c>
      <c r="B51" s="284">
        <v>45421</v>
      </c>
      <c r="C51" s="285"/>
      <c r="D51" s="285" t="s">
        <v>945</v>
      </c>
      <c r="E51" s="286" t="s">
        <v>557</v>
      </c>
      <c r="F51" s="286">
        <v>8435</v>
      </c>
      <c r="G51" s="286">
        <v>8330</v>
      </c>
      <c r="H51" s="286">
        <v>8330</v>
      </c>
      <c r="I51" s="287" t="s">
        <v>946</v>
      </c>
      <c r="J51" s="288" t="s">
        <v>902</v>
      </c>
      <c r="K51" s="289">
        <f>H51-F51</f>
        <v>-105</v>
      </c>
      <c r="L51" s="290">
        <f t="shared" ref="L51" si="49">(H51*N51)*0.03%</f>
        <v>249.89999999999998</v>
      </c>
      <c r="M51" s="291">
        <f t="shared" ref="M51" si="50">(K51*N51)-L51</f>
        <v>-10749.9</v>
      </c>
      <c r="N51" s="289">
        <v>100</v>
      </c>
      <c r="O51" s="292" t="s">
        <v>558</v>
      </c>
      <c r="P51" s="293">
        <v>45421</v>
      </c>
      <c r="Q51" s="226"/>
      <c r="R51" s="54" t="s">
        <v>1009</v>
      </c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118"/>
      <c r="AG51" s="119"/>
      <c r="AH51" s="117"/>
      <c r="AI51" s="117"/>
      <c r="AJ51" s="118"/>
      <c r="AK51" s="118"/>
      <c r="AL51" s="118"/>
    </row>
    <row r="52" spans="1:38" ht="12.75" customHeight="1">
      <c r="A52" s="310">
        <v>13</v>
      </c>
      <c r="B52" s="311">
        <v>45421</v>
      </c>
      <c r="C52" s="312"/>
      <c r="D52" s="312" t="s">
        <v>947</v>
      </c>
      <c r="E52" s="310" t="s">
        <v>557</v>
      </c>
      <c r="F52" s="310">
        <v>2077</v>
      </c>
      <c r="G52" s="310">
        <v>2050</v>
      </c>
      <c r="H52" s="310">
        <v>2081</v>
      </c>
      <c r="I52" s="313" t="s">
        <v>948</v>
      </c>
      <c r="J52" s="314" t="s">
        <v>950</v>
      </c>
      <c r="K52" s="315">
        <f t="shared" ref="K52:K53" si="51">H52-F52</f>
        <v>4</v>
      </c>
      <c r="L52" s="316">
        <f t="shared" ref="L52:L53" si="52">(H52*N52)*0.03%</f>
        <v>229.11809999999997</v>
      </c>
      <c r="M52" s="317">
        <f t="shared" ref="M52:M53" si="53">(K52*N52)-L52</f>
        <v>1238.8819000000001</v>
      </c>
      <c r="N52" s="315">
        <v>367</v>
      </c>
      <c r="O52" s="318" t="s">
        <v>565</v>
      </c>
      <c r="P52" s="319">
        <v>45421</v>
      </c>
      <c r="Q52" s="226"/>
      <c r="R52" s="54" t="s">
        <v>1010</v>
      </c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118"/>
      <c r="AG52" s="119"/>
      <c r="AH52" s="117"/>
      <c r="AI52" s="117"/>
      <c r="AJ52" s="118"/>
      <c r="AK52" s="118"/>
      <c r="AL52" s="118"/>
    </row>
    <row r="53" spans="1:38" ht="12.75" customHeight="1">
      <c r="A53" s="260">
        <v>14</v>
      </c>
      <c r="B53" s="258">
        <v>45425</v>
      </c>
      <c r="C53" s="259"/>
      <c r="D53" s="259" t="s">
        <v>915</v>
      </c>
      <c r="E53" s="260" t="s">
        <v>557</v>
      </c>
      <c r="F53" s="260">
        <v>1681</v>
      </c>
      <c r="G53" s="260">
        <v>1660</v>
      </c>
      <c r="H53" s="260">
        <v>1697</v>
      </c>
      <c r="I53" s="355" t="s">
        <v>916</v>
      </c>
      <c r="J53" s="344" t="s">
        <v>963</v>
      </c>
      <c r="K53" s="345">
        <f t="shared" si="51"/>
        <v>16</v>
      </c>
      <c r="L53" s="346">
        <f t="shared" si="52"/>
        <v>254.54999999999998</v>
      </c>
      <c r="M53" s="347">
        <f t="shared" si="53"/>
        <v>7745.45</v>
      </c>
      <c r="N53" s="345">
        <v>500</v>
      </c>
      <c r="O53" s="348" t="s">
        <v>548</v>
      </c>
      <c r="P53" s="349">
        <v>45425</v>
      </c>
      <c r="Q53" s="226"/>
      <c r="R53" s="54" t="s">
        <v>1010</v>
      </c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118"/>
      <c r="AG53" s="119"/>
      <c r="AH53" s="117"/>
      <c r="AI53" s="117"/>
      <c r="AJ53" s="118"/>
      <c r="AK53" s="118"/>
      <c r="AL53" s="118"/>
    </row>
    <row r="54" spans="1:38" ht="12.75" customHeight="1">
      <c r="A54" s="331">
        <v>15</v>
      </c>
      <c r="B54" s="333">
        <v>45425</v>
      </c>
      <c r="C54" s="352"/>
      <c r="D54" s="352" t="s">
        <v>976</v>
      </c>
      <c r="E54" s="331" t="s">
        <v>557</v>
      </c>
      <c r="F54" s="331">
        <v>937</v>
      </c>
      <c r="G54" s="331">
        <v>918</v>
      </c>
      <c r="H54" s="331">
        <v>939.5</v>
      </c>
      <c r="I54" s="313" t="s">
        <v>977</v>
      </c>
      <c r="J54" s="350" t="s">
        <v>978</v>
      </c>
      <c r="K54" s="329">
        <f t="shared" ref="K54" si="54">H54-F54</f>
        <v>2.5</v>
      </c>
      <c r="L54" s="330">
        <f t="shared" ref="L54:L56" si="55">(H54*N54)*0.03%</f>
        <v>176.15624999999997</v>
      </c>
      <c r="M54" s="351">
        <f t="shared" ref="M54:M56" si="56">(K54*N54)-L54</f>
        <v>1386.34375</v>
      </c>
      <c r="N54" s="329">
        <v>625</v>
      </c>
      <c r="O54" s="354" t="s">
        <v>548</v>
      </c>
      <c r="P54" s="353">
        <v>45425</v>
      </c>
      <c r="Q54" s="226"/>
      <c r="R54" s="54" t="s">
        <v>1010</v>
      </c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118"/>
      <c r="AK54" s="118"/>
      <c r="AL54" s="118"/>
    </row>
    <row r="55" spans="1:38" ht="12.75" customHeight="1">
      <c r="A55" s="357">
        <v>16</v>
      </c>
      <c r="B55" s="358">
        <v>45425</v>
      </c>
      <c r="C55" s="359"/>
      <c r="D55" s="359" t="s">
        <v>979</v>
      </c>
      <c r="E55" s="357" t="s">
        <v>557</v>
      </c>
      <c r="F55" s="357">
        <v>3512.5</v>
      </c>
      <c r="G55" s="357">
        <v>3475</v>
      </c>
      <c r="H55" s="357">
        <v>3475</v>
      </c>
      <c r="I55" s="360" t="s">
        <v>980</v>
      </c>
      <c r="J55" s="383" t="s">
        <v>1063</v>
      </c>
      <c r="K55" s="289">
        <f>H55-F55</f>
        <v>-37.5</v>
      </c>
      <c r="L55" s="290">
        <f t="shared" si="55"/>
        <v>312.75</v>
      </c>
      <c r="M55" s="291">
        <f t="shared" si="56"/>
        <v>-11562.75</v>
      </c>
      <c r="N55" s="289">
        <v>300</v>
      </c>
      <c r="O55" s="292" t="s">
        <v>558</v>
      </c>
      <c r="P55" s="293">
        <v>45426</v>
      </c>
      <c r="Q55" s="226"/>
      <c r="R55" s="54" t="s">
        <v>1010</v>
      </c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118"/>
      <c r="AK55" s="118"/>
      <c r="AL55" s="118"/>
    </row>
    <row r="56" spans="1:38" ht="12.75" customHeight="1">
      <c r="A56" s="356">
        <v>17</v>
      </c>
      <c r="B56" s="361">
        <v>45425</v>
      </c>
      <c r="C56" s="362"/>
      <c r="D56" s="362" t="s">
        <v>990</v>
      </c>
      <c r="E56" s="356" t="s">
        <v>557</v>
      </c>
      <c r="F56" s="356">
        <v>1320</v>
      </c>
      <c r="G56" s="356">
        <v>1288</v>
      </c>
      <c r="H56" s="356">
        <v>1339.5</v>
      </c>
      <c r="I56" s="355" t="s">
        <v>991</v>
      </c>
      <c r="J56" s="254" t="s">
        <v>995</v>
      </c>
      <c r="K56" s="382">
        <f t="shared" ref="K56" si="57">H56-F56</f>
        <v>19.5</v>
      </c>
      <c r="L56" s="346">
        <f t="shared" si="55"/>
        <v>140.64749999999998</v>
      </c>
      <c r="M56" s="347">
        <f t="shared" si="56"/>
        <v>6684.3525</v>
      </c>
      <c r="N56" s="345">
        <v>350</v>
      </c>
      <c r="O56" s="348" t="s">
        <v>548</v>
      </c>
      <c r="P56" s="349">
        <v>45427</v>
      </c>
      <c r="Q56" s="226"/>
      <c r="R56" s="54" t="s">
        <v>1008</v>
      </c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118"/>
      <c r="AK56" s="118"/>
      <c r="AL56" s="118"/>
    </row>
    <row r="57" spans="1:38" ht="12.75" customHeight="1">
      <c r="A57" s="370">
        <v>18</v>
      </c>
      <c r="B57" s="372">
        <v>45426</v>
      </c>
      <c r="C57" s="362"/>
      <c r="D57" s="362" t="s">
        <v>926</v>
      </c>
      <c r="E57" s="370" t="s">
        <v>557</v>
      </c>
      <c r="F57" s="370">
        <v>1128.5</v>
      </c>
      <c r="G57" s="370">
        <v>1110</v>
      </c>
      <c r="H57" s="370">
        <v>1141.25</v>
      </c>
      <c r="I57" s="374" t="s">
        <v>927</v>
      </c>
      <c r="J57" s="344" t="s">
        <v>1021</v>
      </c>
      <c r="K57" s="345">
        <f t="shared" ref="K57" si="58">H57-F57</f>
        <v>12.75</v>
      </c>
      <c r="L57" s="346">
        <f t="shared" ref="L57" si="59">(H57*N57)*0.03%</f>
        <v>213.98437499999997</v>
      </c>
      <c r="M57" s="347">
        <f t="shared" ref="M57" si="60">(K57*N57)-L57</f>
        <v>7754.765625</v>
      </c>
      <c r="N57" s="345">
        <v>625</v>
      </c>
      <c r="O57" s="348" t="s">
        <v>548</v>
      </c>
      <c r="P57" s="349">
        <v>45428</v>
      </c>
      <c r="Q57" s="226"/>
      <c r="R57" s="54" t="s">
        <v>1008</v>
      </c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118"/>
      <c r="AK57" s="118"/>
      <c r="AL57" s="118"/>
    </row>
    <row r="58" spans="1:38" ht="12.75" customHeight="1">
      <c r="A58" s="415">
        <v>19</v>
      </c>
      <c r="B58" s="417">
        <v>45426</v>
      </c>
      <c r="C58" s="259"/>
      <c r="D58" s="259" t="s">
        <v>984</v>
      </c>
      <c r="E58" s="356" t="s">
        <v>557</v>
      </c>
      <c r="F58" s="356">
        <v>22190</v>
      </c>
      <c r="G58" s="356">
        <v>21890</v>
      </c>
      <c r="H58" s="356">
        <v>22320</v>
      </c>
      <c r="I58" s="355"/>
      <c r="J58" s="432" t="s">
        <v>986</v>
      </c>
      <c r="K58" s="345">
        <f t="shared" ref="K58" si="61">H58-F58</f>
        <v>130</v>
      </c>
      <c r="L58" s="346">
        <f t="shared" ref="L58" si="62">(H58*N58)*0.03%</f>
        <v>167.39999999999998</v>
      </c>
      <c r="M58" s="442">
        <v>2495.1</v>
      </c>
      <c r="N58" s="260">
        <v>25</v>
      </c>
      <c r="O58" s="419" t="s">
        <v>548</v>
      </c>
      <c r="P58" s="417">
        <v>45426</v>
      </c>
      <c r="Q58" s="226"/>
      <c r="R58" s="54" t="s">
        <v>1008</v>
      </c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118"/>
      <c r="AK58" s="118"/>
      <c r="AL58" s="118"/>
    </row>
    <row r="59" spans="1:38" ht="12.75" customHeight="1">
      <c r="A59" s="416"/>
      <c r="B59" s="418"/>
      <c r="C59" s="259"/>
      <c r="D59" s="259" t="s">
        <v>985</v>
      </c>
      <c r="E59" s="356" t="s">
        <v>819</v>
      </c>
      <c r="F59" s="356">
        <v>51</v>
      </c>
      <c r="G59" s="356"/>
      <c r="H59" s="356">
        <v>72.5</v>
      </c>
      <c r="I59" s="355"/>
      <c r="J59" s="433"/>
      <c r="K59" s="255">
        <f>F59-H59</f>
        <v>-21.5</v>
      </c>
      <c r="L59" s="256">
        <v>50</v>
      </c>
      <c r="M59" s="443"/>
      <c r="N59" s="260">
        <v>25</v>
      </c>
      <c r="O59" s="420"/>
      <c r="P59" s="418"/>
      <c r="Q59" s="226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118"/>
      <c r="AK59" s="118"/>
      <c r="AL59" s="118"/>
    </row>
    <row r="60" spans="1:38" ht="12.75" customHeight="1">
      <c r="A60" s="357">
        <v>20</v>
      </c>
      <c r="B60" s="358">
        <v>45427</v>
      </c>
      <c r="C60" s="359"/>
      <c r="D60" s="359" t="s">
        <v>989</v>
      </c>
      <c r="E60" s="357" t="s">
        <v>557</v>
      </c>
      <c r="F60" s="357">
        <v>2125</v>
      </c>
      <c r="G60" s="357">
        <v>2096</v>
      </c>
      <c r="H60" s="357">
        <v>2096</v>
      </c>
      <c r="I60" s="360" t="s">
        <v>992</v>
      </c>
      <c r="J60" s="383" t="s">
        <v>996</v>
      </c>
      <c r="K60" s="289">
        <f>H60-F60</f>
        <v>-29</v>
      </c>
      <c r="L60" s="290">
        <f t="shared" ref="L60:L61" si="63">(H60*N60)*0.03%</f>
        <v>220.07999999999998</v>
      </c>
      <c r="M60" s="363">
        <f t="shared" ref="M60:M61" si="64">(K60*N60)-L60</f>
        <v>-10370.08</v>
      </c>
      <c r="N60" s="289">
        <v>350</v>
      </c>
      <c r="O60" s="292" t="s">
        <v>558</v>
      </c>
      <c r="P60" s="293">
        <v>45427</v>
      </c>
      <c r="Q60" s="226"/>
      <c r="R60" s="54" t="s">
        <v>1008</v>
      </c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118"/>
      <c r="AK60" s="118"/>
      <c r="AL60" s="118"/>
    </row>
    <row r="61" spans="1:38" ht="12.75" customHeight="1">
      <c r="A61" s="370">
        <v>21</v>
      </c>
      <c r="B61" s="372">
        <v>45428</v>
      </c>
      <c r="C61" s="362"/>
      <c r="D61" s="362" t="s">
        <v>898</v>
      </c>
      <c r="E61" s="370" t="s">
        <v>557</v>
      </c>
      <c r="F61" s="370">
        <v>790</v>
      </c>
      <c r="G61" s="370">
        <v>775</v>
      </c>
      <c r="H61" s="370">
        <v>800</v>
      </c>
      <c r="I61" s="374" t="s">
        <v>1019</v>
      </c>
      <c r="J61" s="254" t="s">
        <v>1022</v>
      </c>
      <c r="K61" s="382">
        <f t="shared" ref="K61" si="65">H61-F61</f>
        <v>10</v>
      </c>
      <c r="L61" s="346">
        <f t="shared" si="63"/>
        <v>179.99999999999997</v>
      </c>
      <c r="M61" s="347">
        <f t="shared" si="64"/>
        <v>7320</v>
      </c>
      <c r="N61" s="345">
        <v>750</v>
      </c>
      <c r="O61" s="348" t="s">
        <v>548</v>
      </c>
      <c r="P61" s="349">
        <v>45428</v>
      </c>
      <c r="Q61" s="226"/>
      <c r="R61" s="54" t="s">
        <v>1008</v>
      </c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118"/>
      <c r="AK61" s="118"/>
      <c r="AL61" s="118"/>
    </row>
    <row r="62" spans="1:38" ht="12.75" customHeight="1">
      <c r="A62" s="385">
        <v>22</v>
      </c>
      <c r="B62" s="384">
        <v>45428</v>
      </c>
      <c r="C62" s="362"/>
      <c r="D62" s="362" t="s">
        <v>1023</v>
      </c>
      <c r="E62" s="385" t="s">
        <v>557</v>
      </c>
      <c r="F62" s="385">
        <v>1455</v>
      </c>
      <c r="G62" s="385">
        <v>1430</v>
      </c>
      <c r="H62" s="385">
        <v>1462.5</v>
      </c>
      <c r="I62" s="386" t="s">
        <v>1024</v>
      </c>
      <c r="J62" s="254" t="s">
        <v>1022</v>
      </c>
      <c r="K62" s="382">
        <f t="shared" ref="K62" si="66">H62-F62</f>
        <v>7.5</v>
      </c>
      <c r="L62" s="346">
        <f t="shared" ref="L62" si="67">(H62*N62)*0.03%</f>
        <v>175.49999999999997</v>
      </c>
      <c r="M62" s="347">
        <f t="shared" ref="M62" si="68">(K62*N62)-L62</f>
        <v>2824.5</v>
      </c>
      <c r="N62" s="345">
        <v>400</v>
      </c>
      <c r="O62" s="348" t="s">
        <v>548</v>
      </c>
      <c r="P62" s="349">
        <v>45434</v>
      </c>
      <c r="Q62" s="226"/>
      <c r="R62" s="54" t="s">
        <v>1008</v>
      </c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118"/>
      <c r="AK62" s="118"/>
      <c r="AL62" s="118"/>
    </row>
    <row r="63" spans="1:38" ht="12.75" customHeight="1">
      <c r="A63" s="380">
        <v>23</v>
      </c>
      <c r="B63" s="379">
        <v>45429</v>
      </c>
      <c r="C63" s="362"/>
      <c r="D63" s="362" t="s">
        <v>984</v>
      </c>
      <c r="E63" s="380" t="s">
        <v>557</v>
      </c>
      <c r="F63" s="380">
        <v>22410</v>
      </c>
      <c r="G63" s="380">
        <v>22290</v>
      </c>
      <c r="H63" s="380">
        <v>22497.5</v>
      </c>
      <c r="I63" s="381" t="s">
        <v>1057</v>
      </c>
      <c r="J63" s="254" t="s">
        <v>1058</v>
      </c>
      <c r="K63" s="382">
        <f t="shared" ref="K63" si="69">H63-F63</f>
        <v>87.5</v>
      </c>
      <c r="L63" s="346">
        <f t="shared" ref="L63" si="70">(H63*N63)*0.03%</f>
        <v>168.73124999999999</v>
      </c>
      <c r="M63" s="347">
        <f t="shared" ref="M63" si="71">(K63*N63)-L63</f>
        <v>2018.76875</v>
      </c>
      <c r="N63" s="345">
        <v>25</v>
      </c>
      <c r="O63" s="348" t="s">
        <v>548</v>
      </c>
      <c r="P63" s="349">
        <v>45429</v>
      </c>
      <c r="Q63" s="226"/>
      <c r="R63" s="54" t="s">
        <v>1008</v>
      </c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118"/>
      <c r="AK63" s="118"/>
      <c r="AL63" s="118"/>
    </row>
    <row r="64" spans="1:38" ht="12.75" customHeight="1">
      <c r="A64" s="385">
        <v>24</v>
      </c>
      <c r="B64" s="384">
        <v>45433</v>
      </c>
      <c r="C64" s="362"/>
      <c r="D64" s="362" t="s">
        <v>1068</v>
      </c>
      <c r="E64" s="385" t="s">
        <v>557</v>
      </c>
      <c r="F64" s="385">
        <v>2667.5</v>
      </c>
      <c r="G64" s="385">
        <v>2635</v>
      </c>
      <c r="H64" s="385">
        <v>2692.5</v>
      </c>
      <c r="I64" s="386" t="s">
        <v>1070</v>
      </c>
      <c r="J64" s="254" t="s">
        <v>715</v>
      </c>
      <c r="K64" s="382">
        <f t="shared" ref="K64" si="72">H64-F64</f>
        <v>25</v>
      </c>
      <c r="L64" s="346">
        <f t="shared" ref="L64" si="73">(H64*N64)*0.03%</f>
        <v>282.71249999999998</v>
      </c>
      <c r="M64" s="347">
        <f t="shared" ref="M64" si="74">(K64*N64)-L64</f>
        <v>8467.2875000000004</v>
      </c>
      <c r="N64" s="345">
        <v>350</v>
      </c>
      <c r="O64" s="348" t="s">
        <v>548</v>
      </c>
      <c r="P64" s="349">
        <v>45434</v>
      </c>
      <c r="Q64" s="226"/>
      <c r="R64" s="54" t="s">
        <v>1009</v>
      </c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118"/>
      <c r="AK64" s="118"/>
      <c r="AL64" s="118"/>
    </row>
    <row r="65" spans="1:38" ht="12.75" customHeight="1">
      <c r="A65" s="385">
        <v>25</v>
      </c>
      <c r="B65" s="384">
        <v>45433</v>
      </c>
      <c r="C65" s="362"/>
      <c r="D65" s="362" t="s">
        <v>1069</v>
      </c>
      <c r="E65" s="385" t="s">
        <v>557</v>
      </c>
      <c r="F65" s="385">
        <v>1445</v>
      </c>
      <c r="G65" s="385">
        <v>1430</v>
      </c>
      <c r="H65" s="385">
        <v>1461.5</v>
      </c>
      <c r="I65" s="386" t="s">
        <v>1071</v>
      </c>
      <c r="J65" s="254" t="s">
        <v>1078</v>
      </c>
      <c r="K65" s="382">
        <f t="shared" ref="K65" si="75">H65-F65</f>
        <v>16.5</v>
      </c>
      <c r="L65" s="346">
        <f t="shared" ref="L65" si="76">(H65*N65)*0.03%</f>
        <v>284.99249999999995</v>
      </c>
      <c r="M65" s="347">
        <f t="shared" ref="M65" si="77">(K65*N65)-L65</f>
        <v>10440.0075</v>
      </c>
      <c r="N65" s="345">
        <v>650</v>
      </c>
      <c r="O65" s="348" t="s">
        <v>548</v>
      </c>
      <c r="P65" s="349">
        <v>45434</v>
      </c>
      <c r="Q65" s="226"/>
      <c r="R65" s="54" t="s">
        <v>1009</v>
      </c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118"/>
      <c r="AK65" s="118"/>
      <c r="AL65" s="118"/>
    </row>
    <row r="66" spans="1:38" ht="12.75" customHeight="1">
      <c r="A66" s="385">
        <v>26</v>
      </c>
      <c r="B66" s="384">
        <v>45434</v>
      </c>
      <c r="C66" s="362"/>
      <c r="D66" s="362" t="s">
        <v>1079</v>
      </c>
      <c r="E66" s="385" t="s">
        <v>557</v>
      </c>
      <c r="F66" s="385">
        <v>1170</v>
      </c>
      <c r="G66" s="385">
        <v>1155</v>
      </c>
      <c r="H66" s="385">
        <v>1182.5</v>
      </c>
      <c r="I66" s="386" t="s">
        <v>1081</v>
      </c>
      <c r="J66" s="254" t="s">
        <v>1080</v>
      </c>
      <c r="K66" s="382">
        <f t="shared" ref="K66" si="78">H66-F66</f>
        <v>12.5</v>
      </c>
      <c r="L66" s="346">
        <f t="shared" ref="L66" si="79">(H66*N66)*0.03%</f>
        <v>248.32499999999999</v>
      </c>
      <c r="M66" s="347">
        <f t="shared" ref="M66" si="80">(K66*N66)-L66</f>
        <v>8501.6749999999993</v>
      </c>
      <c r="N66" s="345">
        <v>700</v>
      </c>
      <c r="O66" s="348" t="s">
        <v>548</v>
      </c>
      <c r="P66" s="349">
        <v>45434</v>
      </c>
      <c r="Q66" s="226"/>
      <c r="R66" s="54" t="s">
        <v>1009</v>
      </c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118"/>
      <c r="AK66" s="118"/>
      <c r="AL66" s="118"/>
    </row>
    <row r="67" spans="1:38" ht="12.75" customHeight="1">
      <c r="A67" s="395">
        <v>27</v>
      </c>
      <c r="B67" s="396">
        <v>45435</v>
      </c>
      <c r="C67" s="362"/>
      <c r="D67" s="362" t="s">
        <v>1091</v>
      </c>
      <c r="E67" s="395" t="s">
        <v>557</v>
      </c>
      <c r="F67" s="395">
        <v>1364</v>
      </c>
      <c r="G67" s="395">
        <v>1340</v>
      </c>
      <c r="H67" s="395">
        <v>1388</v>
      </c>
      <c r="I67" s="398" t="s">
        <v>1092</v>
      </c>
      <c r="J67" s="254" t="s">
        <v>856</v>
      </c>
      <c r="K67" s="382">
        <f t="shared" ref="K67" si="81">H67-F67</f>
        <v>24</v>
      </c>
      <c r="L67" s="346">
        <f t="shared" ref="L67" si="82">(H67*N67)*0.03%</f>
        <v>197.79</v>
      </c>
      <c r="M67" s="347">
        <f t="shared" ref="M67" si="83">(K67*N67)-L67</f>
        <v>11202.21</v>
      </c>
      <c r="N67" s="345">
        <v>475</v>
      </c>
      <c r="O67" s="348" t="s">
        <v>548</v>
      </c>
      <c r="P67" s="349">
        <v>45436</v>
      </c>
      <c r="Q67" s="226"/>
      <c r="R67" s="54" t="s">
        <v>1009</v>
      </c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118"/>
      <c r="AK67" s="118"/>
      <c r="AL67" s="118"/>
    </row>
    <row r="68" spans="1:38" ht="12.75" customHeight="1">
      <c r="A68" s="395">
        <v>28</v>
      </c>
      <c r="B68" s="396">
        <v>45435</v>
      </c>
      <c r="C68" s="362"/>
      <c r="D68" s="362" t="s">
        <v>1079</v>
      </c>
      <c r="E68" s="395" t="s">
        <v>557</v>
      </c>
      <c r="F68" s="395">
        <v>1170</v>
      </c>
      <c r="G68" s="395">
        <v>1154</v>
      </c>
      <c r="H68" s="395">
        <v>1179</v>
      </c>
      <c r="I68" s="398" t="s">
        <v>1093</v>
      </c>
      <c r="J68" s="254" t="s">
        <v>758</v>
      </c>
      <c r="K68" s="382">
        <f t="shared" ref="K68" si="84">H68-F68</f>
        <v>9</v>
      </c>
      <c r="L68" s="346">
        <f t="shared" ref="L68" si="85">(H68*N68)*0.03%</f>
        <v>247.58999999999997</v>
      </c>
      <c r="M68" s="347">
        <f t="shared" ref="M68" si="86">(K68*N68)-L68</f>
        <v>6052.41</v>
      </c>
      <c r="N68" s="345">
        <v>700</v>
      </c>
      <c r="O68" s="348" t="s">
        <v>548</v>
      </c>
      <c r="P68" s="349">
        <v>45436</v>
      </c>
      <c r="Q68" s="226"/>
      <c r="R68" s="54" t="s">
        <v>1009</v>
      </c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118"/>
      <c r="AK68" s="118"/>
      <c r="AL68" s="118"/>
    </row>
    <row r="69" spans="1:38" ht="12.75" customHeight="1">
      <c r="A69" s="388">
        <v>29</v>
      </c>
      <c r="B69" s="390">
        <v>45435</v>
      </c>
      <c r="C69" s="335"/>
      <c r="D69" s="335" t="s">
        <v>1023</v>
      </c>
      <c r="E69" s="388" t="s">
        <v>557</v>
      </c>
      <c r="F69" s="388" t="s">
        <v>1094</v>
      </c>
      <c r="G69" s="388">
        <v>1440</v>
      </c>
      <c r="H69" s="388"/>
      <c r="I69" s="393" t="s">
        <v>1095</v>
      </c>
      <c r="J69" s="185" t="s">
        <v>547</v>
      </c>
      <c r="K69" s="183"/>
      <c r="L69" s="186"/>
      <c r="M69" s="343"/>
      <c r="N69" s="183"/>
      <c r="O69" s="185"/>
      <c r="P69" s="231"/>
      <c r="Q69" s="226"/>
      <c r="R69" s="54" t="s">
        <v>1009</v>
      </c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118"/>
      <c r="AK69" s="118"/>
      <c r="AL69" s="118"/>
    </row>
    <row r="70" spans="1:38" ht="12.75" customHeight="1">
      <c r="A70" s="399">
        <v>30</v>
      </c>
      <c r="B70" s="397">
        <v>45435</v>
      </c>
      <c r="C70" s="359"/>
      <c r="D70" s="359" t="s">
        <v>1096</v>
      </c>
      <c r="E70" s="399" t="s">
        <v>557</v>
      </c>
      <c r="F70" s="399">
        <v>1440</v>
      </c>
      <c r="G70" s="399">
        <v>1410</v>
      </c>
      <c r="H70" s="399">
        <v>1410</v>
      </c>
      <c r="I70" s="360" t="s">
        <v>1097</v>
      </c>
      <c r="J70" s="383" t="s">
        <v>1106</v>
      </c>
      <c r="K70" s="289">
        <f>H70-F70</f>
        <v>-30</v>
      </c>
      <c r="L70" s="290">
        <f t="shared" ref="L70" si="87">(H70*N70)*0.03%</f>
        <v>169.2</v>
      </c>
      <c r="M70" s="363">
        <f t="shared" ref="M70" si="88">(K70*N70)-L70</f>
        <v>-12169.2</v>
      </c>
      <c r="N70" s="289">
        <v>400</v>
      </c>
      <c r="O70" s="292" t="s">
        <v>558</v>
      </c>
      <c r="P70" s="293">
        <v>45436</v>
      </c>
      <c r="Q70" s="226"/>
      <c r="R70" s="54" t="s">
        <v>1008</v>
      </c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118"/>
      <c r="AK70" s="118"/>
      <c r="AL70" s="118"/>
    </row>
    <row r="71" spans="1:38" ht="12.75" customHeight="1">
      <c r="A71" s="388">
        <v>31</v>
      </c>
      <c r="B71" s="390">
        <v>45439</v>
      </c>
      <c r="C71" s="335"/>
      <c r="D71" s="335" t="s">
        <v>1136</v>
      </c>
      <c r="E71" s="388" t="s">
        <v>557</v>
      </c>
      <c r="F71" s="388" t="s">
        <v>1137</v>
      </c>
      <c r="G71" s="388">
        <v>12790</v>
      </c>
      <c r="H71" s="388"/>
      <c r="I71" s="393" t="s">
        <v>1138</v>
      </c>
      <c r="J71" s="185" t="s">
        <v>547</v>
      </c>
      <c r="K71" s="183"/>
      <c r="L71" s="186"/>
      <c r="M71" s="343"/>
      <c r="N71" s="183"/>
      <c r="O71" s="185"/>
      <c r="P71" s="231"/>
      <c r="Q71" s="226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118"/>
      <c r="AK71" s="118"/>
      <c r="AL71" s="118"/>
    </row>
    <row r="72" spans="1:38" ht="12.75" customHeight="1">
      <c r="A72" s="388"/>
      <c r="B72" s="390"/>
      <c r="C72" s="335"/>
      <c r="D72" s="335"/>
      <c r="E72" s="388"/>
      <c r="F72" s="388"/>
      <c r="G72" s="388"/>
      <c r="H72" s="388"/>
      <c r="I72" s="393"/>
      <c r="J72" s="185"/>
      <c r="K72" s="183"/>
      <c r="L72" s="186"/>
      <c r="M72" s="343"/>
      <c r="N72" s="183"/>
      <c r="O72" s="185"/>
      <c r="P72" s="231"/>
      <c r="Q72" s="226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118"/>
      <c r="AK72" s="118"/>
      <c r="AL72" s="118"/>
    </row>
    <row r="73" spans="1:38" s="338" customFormat="1" ht="12.75" customHeight="1">
      <c r="A73" s="183"/>
      <c r="B73" s="231"/>
      <c r="C73" s="227"/>
      <c r="D73" s="227"/>
      <c r="E73" s="183"/>
      <c r="F73" s="183"/>
      <c r="G73" s="183"/>
      <c r="H73" s="183"/>
      <c r="I73" s="185"/>
      <c r="J73" s="185"/>
      <c r="K73" s="183"/>
      <c r="L73" s="186"/>
      <c r="M73" s="343"/>
      <c r="N73" s="183"/>
      <c r="O73" s="185"/>
      <c r="P73" s="231"/>
      <c r="Q73" s="226"/>
      <c r="R73" s="336"/>
      <c r="S73" s="336"/>
      <c r="T73" s="336"/>
      <c r="U73" s="336"/>
      <c r="V73" s="336"/>
      <c r="W73" s="336"/>
      <c r="X73" s="336"/>
      <c r="Y73" s="336"/>
      <c r="Z73" s="336"/>
      <c r="AA73" s="336"/>
      <c r="AB73" s="336"/>
      <c r="AC73" s="336"/>
      <c r="AD73" s="336"/>
      <c r="AE73" s="336"/>
      <c r="AF73" s="336"/>
      <c r="AG73" s="336"/>
      <c r="AH73" s="336"/>
      <c r="AI73" s="336"/>
      <c r="AJ73" s="337"/>
      <c r="AK73" s="337"/>
      <c r="AL73" s="337"/>
    </row>
    <row r="74" spans="1:38" s="338" customFormat="1" ht="15" customHeight="1">
      <c r="A74" s="337"/>
      <c r="B74" s="226"/>
      <c r="C74" s="339"/>
      <c r="D74" s="339"/>
      <c r="E74" s="337"/>
      <c r="F74" s="337"/>
      <c r="G74" s="337"/>
      <c r="H74" s="337"/>
      <c r="I74" s="340"/>
      <c r="J74" s="340"/>
      <c r="K74" s="337"/>
      <c r="L74" s="341"/>
      <c r="M74" s="342"/>
      <c r="N74" s="337"/>
      <c r="O74" s="340"/>
      <c r="P74" s="226"/>
      <c r="R74" s="336"/>
      <c r="S74" s="336"/>
      <c r="T74" s="336"/>
      <c r="U74" s="336"/>
      <c r="V74" s="336"/>
      <c r="W74" s="336"/>
      <c r="X74" s="336"/>
      <c r="Y74" s="336"/>
      <c r="Z74" s="336"/>
      <c r="AA74" s="336"/>
      <c r="AB74" s="336"/>
      <c r="AC74" s="336"/>
      <c r="AD74" s="336"/>
      <c r="AE74" s="336"/>
      <c r="AF74" s="336"/>
      <c r="AG74" s="336"/>
      <c r="AH74" s="336"/>
      <c r="AI74" s="336"/>
    </row>
    <row r="75" spans="1:38" ht="12.75" customHeight="1">
      <c r="A75" s="118"/>
      <c r="B75" s="120"/>
      <c r="C75" s="117"/>
      <c r="D75" s="117"/>
      <c r="E75" s="118"/>
      <c r="F75" s="118"/>
      <c r="G75" s="118"/>
      <c r="H75" s="121"/>
      <c r="I75" s="121"/>
      <c r="J75" s="121"/>
      <c r="K75" s="117"/>
      <c r="L75" s="118"/>
      <c r="M75" s="118"/>
      <c r="N75" s="118"/>
      <c r="O75" s="121"/>
      <c r="P75" s="121"/>
      <c r="Q75" s="121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118"/>
      <c r="AK75" s="118"/>
      <c r="AL75" s="118"/>
    </row>
    <row r="76" spans="1:38" ht="13.8">
      <c r="A76" s="122" t="s">
        <v>563</v>
      </c>
      <c r="B76" s="122"/>
      <c r="C76" s="122"/>
      <c r="D76" s="122"/>
      <c r="E76" s="123"/>
      <c r="F76" s="101"/>
      <c r="G76" s="101"/>
      <c r="H76" s="101"/>
      <c r="I76" s="101"/>
      <c r="J76" s="1"/>
      <c r="K76" s="6"/>
      <c r="L76" s="6"/>
      <c r="M76" s="6"/>
      <c r="N76" s="1"/>
      <c r="O76" s="1"/>
      <c r="P76" s="37"/>
      <c r="Q76" s="37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37"/>
      <c r="AK76" s="37"/>
      <c r="AL76" s="37"/>
    </row>
    <row r="77" spans="1:38" ht="39.6">
      <c r="A77" s="93" t="s">
        <v>16</v>
      </c>
      <c r="B77" s="93" t="s">
        <v>522</v>
      </c>
      <c r="C77" s="93"/>
      <c r="D77" s="94" t="s">
        <v>533</v>
      </c>
      <c r="E77" s="93" t="s">
        <v>534</v>
      </c>
      <c r="F77" s="93" t="s">
        <v>535</v>
      </c>
      <c r="G77" s="93" t="s">
        <v>555</v>
      </c>
      <c r="H77" s="93" t="s">
        <v>537</v>
      </c>
      <c r="I77" s="93" t="s">
        <v>538</v>
      </c>
      <c r="J77" s="92" t="s">
        <v>539</v>
      </c>
      <c r="K77" s="92" t="s">
        <v>564</v>
      </c>
      <c r="L77" s="95" t="s">
        <v>541</v>
      </c>
      <c r="M77" s="116" t="s">
        <v>561</v>
      </c>
      <c r="N77" s="93" t="s">
        <v>562</v>
      </c>
      <c r="O77" s="93" t="s">
        <v>543</v>
      </c>
      <c r="P77" s="94" t="s">
        <v>544</v>
      </c>
      <c r="Q77" s="229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37"/>
      <c r="AK77" s="37"/>
      <c r="AL77" s="37"/>
    </row>
    <row r="78" spans="1:38" ht="12.75" customHeight="1">
      <c r="A78" s="415">
        <v>1</v>
      </c>
      <c r="B78" s="417">
        <v>45411</v>
      </c>
      <c r="C78" s="259"/>
      <c r="D78" s="259" t="s">
        <v>862</v>
      </c>
      <c r="E78" s="260" t="s">
        <v>819</v>
      </c>
      <c r="F78" s="260">
        <v>81</v>
      </c>
      <c r="G78" s="260"/>
      <c r="H78" s="260">
        <v>45</v>
      </c>
      <c r="I78" s="261"/>
      <c r="J78" s="419" t="s">
        <v>588</v>
      </c>
      <c r="K78" s="255">
        <f>F78-H78</f>
        <v>36</v>
      </c>
      <c r="L78" s="256">
        <v>50</v>
      </c>
      <c r="M78" s="421">
        <v>900</v>
      </c>
      <c r="N78" s="255">
        <v>25</v>
      </c>
      <c r="O78" s="419" t="s">
        <v>548</v>
      </c>
      <c r="P78" s="423">
        <v>45420</v>
      </c>
      <c r="Q78" s="226"/>
      <c r="R78" s="54" t="s">
        <v>1008</v>
      </c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118"/>
      <c r="AK78" s="118"/>
      <c r="AL78" s="118"/>
    </row>
    <row r="79" spans="1:38" ht="12.75" customHeight="1">
      <c r="A79" s="416"/>
      <c r="B79" s="418"/>
      <c r="C79" s="259"/>
      <c r="D79" s="259" t="s">
        <v>863</v>
      </c>
      <c r="E79" s="260" t="s">
        <v>819</v>
      </c>
      <c r="F79" s="260">
        <v>95</v>
      </c>
      <c r="G79" s="260"/>
      <c r="H79" s="260">
        <v>91</v>
      </c>
      <c r="I79" s="261"/>
      <c r="J79" s="420"/>
      <c r="K79" s="255">
        <f>F79-H79</f>
        <v>4</v>
      </c>
      <c r="L79" s="256">
        <v>50</v>
      </c>
      <c r="M79" s="422"/>
      <c r="N79" s="255">
        <v>25</v>
      </c>
      <c r="O79" s="420"/>
      <c r="P79" s="423"/>
      <c r="Q79" s="226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118"/>
      <c r="AK79" s="118"/>
      <c r="AL79" s="118"/>
    </row>
    <row r="80" spans="1:38" ht="12.75" customHeight="1">
      <c r="A80" s="415">
        <v>2</v>
      </c>
      <c r="B80" s="417">
        <v>45414</v>
      </c>
      <c r="C80" s="259"/>
      <c r="D80" s="259" t="s">
        <v>868</v>
      </c>
      <c r="E80" s="260" t="s">
        <v>557</v>
      </c>
      <c r="F80" s="260">
        <v>32</v>
      </c>
      <c r="G80" s="260"/>
      <c r="H80" s="260">
        <v>44</v>
      </c>
      <c r="I80" s="261"/>
      <c r="J80" s="419" t="s">
        <v>870</v>
      </c>
      <c r="K80" s="255">
        <f>H80-F80</f>
        <v>12</v>
      </c>
      <c r="L80" s="256">
        <v>50</v>
      </c>
      <c r="M80" s="421">
        <v>2700</v>
      </c>
      <c r="N80" s="255">
        <v>400</v>
      </c>
      <c r="O80" s="419" t="s">
        <v>548</v>
      </c>
      <c r="P80" s="417">
        <v>45414</v>
      </c>
      <c r="Q80" s="226"/>
      <c r="R80" s="54" t="s">
        <v>1008</v>
      </c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118"/>
      <c r="AK80" s="118"/>
      <c r="AL80" s="118"/>
    </row>
    <row r="81" spans="1:38" ht="12.75" customHeight="1">
      <c r="A81" s="416"/>
      <c r="B81" s="418"/>
      <c r="C81" s="259"/>
      <c r="D81" s="259" t="s">
        <v>869</v>
      </c>
      <c r="E81" s="260" t="s">
        <v>819</v>
      </c>
      <c r="F81" s="260">
        <v>16</v>
      </c>
      <c r="G81" s="260"/>
      <c r="H81" s="260">
        <v>21</v>
      </c>
      <c r="I81" s="261"/>
      <c r="J81" s="420"/>
      <c r="K81" s="255">
        <f>F81-H81</f>
        <v>-5</v>
      </c>
      <c r="L81" s="256">
        <v>50</v>
      </c>
      <c r="M81" s="422"/>
      <c r="N81" s="255">
        <v>400</v>
      </c>
      <c r="O81" s="420"/>
      <c r="P81" s="418"/>
      <c r="Q81" s="226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118"/>
      <c r="AK81" s="118"/>
      <c r="AL81" s="118"/>
    </row>
    <row r="82" spans="1:38" ht="12.75" customHeight="1">
      <c r="A82" s="273">
        <v>3</v>
      </c>
      <c r="B82" s="274">
        <v>45414</v>
      </c>
      <c r="C82" s="259"/>
      <c r="D82" s="259" t="s">
        <v>871</v>
      </c>
      <c r="E82" s="260" t="s">
        <v>557</v>
      </c>
      <c r="F82" s="260">
        <v>40</v>
      </c>
      <c r="G82" s="260">
        <v>10</v>
      </c>
      <c r="H82" s="260">
        <v>65.5</v>
      </c>
      <c r="I82" s="261" t="s">
        <v>872</v>
      </c>
      <c r="J82" s="254" t="s">
        <v>873</v>
      </c>
      <c r="K82" s="255">
        <f>H82-F82</f>
        <v>25.5</v>
      </c>
      <c r="L82" s="256">
        <v>50</v>
      </c>
      <c r="M82" s="257">
        <f t="shared" ref="M82" si="89">(K82*N82)-L82</f>
        <v>587.5</v>
      </c>
      <c r="N82" s="255">
        <v>25</v>
      </c>
      <c r="O82" s="272" t="s">
        <v>548</v>
      </c>
      <c r="P82" s="274">
        <v>45414</v>
      </c>
      <c r="Q82" s="226"/>
      <c r="R82" s="54" t="s">
        <v>1008</v>
      </c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118"/>
      <c r="AK82" s="118"/>
      <c r="AL82" s="118"/>
    </row>
    <row r="83" spans="1:38" ht="12.75" customHeight="1">
      <c r="A83" s="260">
        <v>4</v>
      </c>
      <c r="B83" s="258">
        <v>45414</v>
      </c>
      <c r="C83" s="259"/>
      <c r="D83" s="259" t="s">
        <v>871</v>
      </c>
      <c r="E83" s="260" t="s">
        <v>557</v>
      </c>
      <c r="F83" s="260">
        <v>37.5</v>
      </c>
      <c r="G83" s="260">
        <v>10</v>
      </c>
      <c r="H83" s="260">
        <v>57.5</v>
      </c>
      <c r="I83" s="261" t="s">
        <v>872</v>
      </c>
      <c r="J83" s="254" t="s">
        <v>849</v>
      </c>
      <c r="K83" s="255">
        <f>H83-F83</f>
        <v>20</v>
      </c>
      <c r="L83" s="256">
        <v>50</v>
      </c>
      <c r="M83" s="257">
        <f t="shared" ref="M83" si="90">(K83*N83)-L83</f>
        <v>450</v>
      </c>
      <c r="N83" s="255">
        <v>25</v>
      </c>
      <c r="O83" s="254" t="s">
        <v>548</v>
      </c>
      <c r="P83" s="258">
        <v>45414</v>
      </c>
      <c r="Q83" s="226"/>
      <c r="R83" s="54" t="s">
        <v>1008</v>
      </c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118"/>
      <c r="AK83" s="118"/>
      <c r="AL83" s="118"/>
    </row>
    <row r="84" spans="1:38" ht="12.75" customHeight="1">
      <c r="A84" s="440">
        <v>5</v>
      </c>
      <c r="B84" s="428">
        <v>45414</v>
      </c>
      <c r="C84" s="285"/>
      <c r="D84" s="285" t="s">
        <v>868</v>
      </c>
      <c r="E84" s="286" t="s">
        <v>557</v>
      </c>
      <c r="F84" s="286">
        <v>39</v>
      </c>
      <c r="G84" s="286"/>
      <c r="H84" s="286">
        <v>30.5</v>
      </c>
      <c r="I84" s="287"/>
      <c r="J84" s="426" t="s">
        <v>893</v>
      </c>
      <c r="K84" s="279">
        <f>H84-F84</f>
        <v>-8.5</v>
      </c>
      <c r="L84" s="280">
        <v>50</v>
      </c>
      <c r="M84" s="424">
        <v>-1700</v>
      </c>
      <c r="N84" s="300">
        <v>400</v>
      </c>
      <c r="O84" s="426" t="s">
        <v>558</v>
      </c>
      <c r="P84" s="428">
        <v>45415</v>
      </c>
      <c r="Q84" s="226"/>
      <c r="R84" s="54" t="s">
        <v>1008</v>
      </c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118"/>
      <c r="AK84" s="118"/>
      <c r="AL84" s="118"/>
    </row>
    <row r="85" spans="1:38" ht="12.75" customHeight="1">
      <c r="A85" s="441"/>
      <c r="B85" s="429"/>
      <c r="C85" s="285"/>
      <c r="D85" s="285" t="s">
        <v>869</v>
      </c>
      <c r="E85" s="286" t="s">
        <v>819</v>
      </c>
      <c r="F85" s="286">
        <v>19</v>
      </c>
      <c r="G85" s="286"/>
      <c r="H85" s="286">
        <v>14.5</v>
      </c>
      <c r="I85" s="287"/>
      <c r="J85" s="427"/>
      <c r="K85" s="279">
        <f>F85-H85</f>
        <v>4.5</v>
      </c>
      <c r="L85" s="280">
        <v>50</v>
      </c>
      <c r="M85" s="425"/>
      <c r="N85" s="279">
        <v>400</v>
      </c>
      <c r="O85" s="427"/>
      <c r="P85" s="429"/>
      <c r="Q85" s="226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118"/>
      <c r="AK85" s="118"/>
      <c r="AL85" s="118"/>
    </row>
    <row r="86" spans="1:38" ht="12.75" customHeight="1">
      <c r="A86" s="415">
        <v>6</v>
      </c>
      <c r="B86" s="417">
        <v>45415</v>
      </c>
      <c r="C86" s="259"/>
      <c r="D86" s="259" t="s">
        <v>874</v>
      </c>
      <c r="E86" s="260" t="s">
        <v>819</v>
      </c>
      <c r="F86" s="260">
        <v>132</v>
      </c>
      <c r="G86" s="260"/>
      <c r="H86" s="260">
        <v>87</v>
      </c>
      <c r="I86" s="261"/>
      <c r="J86" s="419" t="s">
        <v>856</v>
      </c>
      <c r="K86" s="255">
        <f>F86-H86</f>
        <v>45</v>
      </c>
      <c r="L86" s="256">
        <v>50</v>
      </c>
      <c r="M86" s="421">
        <v>500</v>
      </c>
      <c r="N86" s="255">
        <v>25</v>
      </c>
      <c r="O86" s="419" t="s">
        <v>548</v>
      </c>
      <c r="P86" s="423">
        <v>45414</v>
      </c>
      <c r="Q86" s="226"/>
      <c r="R86" s="54" t="s">
        <v>1010</v>
      </c>
      <c r="S86" s="54"/>
      <c r="T86" s="37"/>
      <c r="U86" s="54"/>
      <c r="V86" s="37"/>
      <c r="W86" s="54"/>
      <c r="X86" s="37"/>
      <c r="Y86" s="54"/>
      <c r="Z86" s="37"/>
      <c r="AA86" s="54"/>
      <c r="AB86" s="37"/>
      <c r="AC86" s="54"/>
      <c r="AD86" s="37"/>
      <c r="AE86" s="54"/>
      <c r="AF86" s="37"/>
      <c r="AG86" s="119"/>
      <c r="AH86" s="117"/>
      <c r="AI86" s="117"/>
      <c r="AJ86" s="118"/>
      <c r="AK86" s="118"/>
      <c r="AL86" s="118"/>
    </row>
    <row r="87" spans="1:38" ht="12.75" customHeight="1">
      <c r="A87" s="416"/>
      <c r="B87" s="418"/>
      <c r="C87" s="259"/>
      <c r="D87" s="259" t="s">
        <v>875</v>
      </c>
      <c r="E87" s="260" t="s">
        <v>557</v>
      </c>
      <c r="F87" s="260">
        <v>26</v>
      </c>
      <c r="G87" s="260"/>
      <c r="H87" s="260">
        <v>5</v>
      </c>
      <c r="I87" s="261"/>
      <c r="J87" s="420"/>
      <c r="K87" s="255">
        <f>H87-F87</f>
        <v>-21</v>
      </c>
      <c r="L87" s="256">
        <v>50</v>
      </c>
      <c r="M87" s="422"/>
      <c r="N87" s="255">
        <v>25</v>
      </c>
      <c r="O87" s="420"/>
      <c r="P87" s="423"/>
      <c r="Q87" s="226"/>
      <c r="R87" s="54"/>
      <c r="S87" s="54"/>
      <c r="T87" s="37"/>
      <c r="U87" s="54"/>
      <c r="V87" s="37"/>
      <c r="W87" s="54"/>
      <c r="X87" s="37"/>
      <c r="Y87" s="54"/>
      <c r="Z87" s="37"/>
      <c r="AA87" s="54"/>
      <c r="AB87" s="37"/>
      <c r="AC87" s="54"/>
      <c r="AD87" s="37"/>
      <c r="AE87" s="54"/>
      <c r="AF87" s="37"/>
      <c r="AG87" s="119"/>
      <c r="AH87" s="117"/>
      <c r="AI87" s="117"/>
      <c r="AJ87" s="118"/>
      <c r="AK87" s="118"/>
      <c r="AL87" s="118"/>
    </row>
    <row r="88" spans="1:38" ht="12.75" customHeight="1">
      <c r="A88" s="415">
        <v>7</v>
      </c>
      <c r="B88" s="417">
        <v>45415</v>
      </c>
      <c r="C88" s="259"/>
      <c r="D88" s="259" t="s">
        <v>881</v>
      </c>
      <c r="E88" s="260" t="s">
        <v>557</v>
      </c>
      <c r="F88" s="260">
        <v>130</v>
      </c>
      <c r="G88" s="260"/>
      <c r="H88" s="260">
        <v>212.5</v>
      </c>
      <c r="I88" s="261"/>
      <c r="J88" s="419" t="s">
        <v>883</v>
      </c>
      <c r="K88" s="255">
        <f>H88-F88</f>
        <v>82.5</v>
      </c>
      <c r="L88" s="256">
        <v>50</v>
      </c>
      <c r="M88" s="421">
        <v>725</v>
      </c>
      <c r="N88" s="255">
        <v>25</v>
      </c>
      <c r="O88" s="419" t="s">
        <v>548</v>
      </c>
      <c r="P88" s="423">
        <v>45415</v>
      </c>
      <c r="Q88" s="226"/>
      <c r="R88" s="54"/>
      <c r="S88" s="54"/>
      <c r="T88" s="37"/>
      <c r="U88" s="54"/>
      <c r="V88" s="37"/>
      <c r="W88" s="54"/>
      <c r="X88" s="37"/>
      <c r="Y88" s="54"/>
      <c r="Z88" s="37"/>
      <c r="AA88" s="54"/>
      <c r="AB88" s="37"/>
      <c r="AC88" s="54"/>
      <c r="AD88" s="37"/>
      <c r="AE88" s="54"/>
      <c r="AF88" s="37"/>
      <c r="AG88" s="119"/>
      <c r="AH88" s="117"/>
      <c r="AI88" s="117"/>
      <c r="AJ88" s="118"/>
      <c r="AK88" s="118"/>
      <c r="AL88" s="118"/>
    </row>
    <row r="89" spans="1:38" ht="12.75" customHeight="1">
      <c r="A89" s="416"/>
      <c r="B89" s="418"/>
      <c r="C89" s="259"/>
      <c r="D89" s="259" t="s">
        <v>882</v>
      </c>
      <c r="E89" s="260" t="s">
        <v>819</v>
      </c>
      <c r="F89" s="260">
        <v>63</v>
      </c>
      <c r="G89" s="260"/>
      <c r="H89" s="260">
        <v>112.5</v>
      </c>
      <c r="I89" s="261"/>
      <c r="J89" s="420"/>
      <c r="K89" s="255">
        <f>F89-H89</f>
        <v>-49.5</v>
      </c>
      <c r="L89" s="256">
        <v>50</v>
      </c>
      <c r="M89" s="422"/>
      <c r="N89" s="255">
        <v>25</v>
      </c>
      <c r="O89" s="420"/>
      <c r="P89" s="423"/>
      <c r="Q89" s="226"/>
      <c r="R89" s="54"/>
      <c r="S89" s="54"/>
      <c r="T89" s="37"/>
      <c r="U89" s="54"/>
      <c r="V89" s="37"/>
      <c r="W89" s="54"/>
      <c r="X89" s="37"/>
      <c r="Y89" s="54"/>
      <c r="Z89" s="37"/>
      <c r="AA89" s="54"/>
      <c r="AB89" s="37"/>
      <c r="AC89" s="54"/>
      <c r="AD89" s="37"/>
      <c r="AE89" s="54"/>
      <c r="AF89" s="37"/>
      <c r="AG89" s="119"/>
      <c r="AH89" s="117"/>
      <c r="AI89" s="117"/>
      <c r="AJ89" s="118"/>
      <c r="AK89" s="118"/>
      <c r="AL89" s="118"/>
    </row>
    <row r="90" spans="1:38" ht="12.75" customHeight="1">
      <c r="A90" s="283">
        <v>8</v>
      </c>
      <c r="B90" s="284">
        <v>45415</v>
      </c>
      <c r="C90" s="285"/>
      <c r="D90" s="285" t="s">
        <v>884</v>
      </c>
      <c r="E90" s="286" t="s">
        <v>557</v>
      </c>
      <c r="F90" s="286">
        <v>122</v>
      </c>
      <c r="G90" s="286">
        <v>80</v>
      </c>
      <c r="H90" s="286">
        <v>80</v>
      </c>
      <c r="I90" s="287" t="s">
        <v>885</v>
      </c>
      <c r="J90" s="278" t="s">
        <v>889</v>
      </c>
      <c r="K90" s="279">
        <f t="shared" ref="K90:K95" si="91">H90-F90</f>
        <v>-42</v>
      </c>
      <c r="L90" s="280">
        <v>50</v>
      </c>
      <c r="M90" s="281">
        <f t="shared" ref="M90" si="92">(K90*N90)-L90</f>
        <v>-1730</v>
      </c>
      <c r="N90" s="279">
        <v>40</v>
      </c>
      <c r="O90" s="278" t="s">
        <v>558</v>
      </c>
      <c r="P90" s="282">
        <v>45415</v>
      </c>
      <c r="Q90" s="226"/>
      <c r="R90" s="54" t="s">
        <v>1010</v>
      </c>
      <c r="S90" s="54"/>
      <c r="T90" s="37"/>
      <c r="U90" s="54"/>
      <c r="V90" s="37"/>
      <c r="W90" s="54"/>
      <c r="X90" s="37"/>
      <c r="Y90" s="54"/>
      <c r="Z90" s="37"/>
      <c r="AA90" s="54"/>
      <c r="AB90" s="37"/>
      <c r="AC90" s="54"/>
      <c r="AD90" s="37"/>
      <c r="AE90" s="54"/>
      <c r="AF90" s="37"/>
      <c r="AG90" s="119"/>
      <c r="AH90" s="117"/>
      <c r="AI90" s="117"/>
      <c r="AJ90" s="118"/>
      <c r="AK90" s="118"/>
      <c r="AL90" s="118"/>
    </row>
    <row r="91" spans="1:38" ht="12.75" customHeight="1">
      <c r="A91" s="276">
        <v>9</v>
      </c>
      <c r="B91" s="275">
        <v>45415</v>
      </c>
      <c r="C91" s="259"/>
      <c r="D91" s="259" t="s">
        <v>886</v>
      </c>
      <c r="E91" s="260" t="s">
        <v>557</v>
      </c>
      <c r="F91" s="260">
        <v>295</v>
      </c>
      <c r="G91" s="260">
        <v>190</v>
      </c>
      <c r="H91" s="260">
        <v>360</v>
      </c>
      <c r="I91" s="261" t="s">
        <v>887</v>
      </c>
      <c r="J91" s="254" t="s">
        <v>888</v>
      </c>
      <c r="K91" s="255">
        <f t="shared" si="91"/>
        <v>65</v>
      </c>
      <c r="L91" s="256">
        <v>50</v>
      </c>
      <c r="M91" s="257">
        <f t="shared" ref="M91:M92" si="93">(K91*N91)-L91</f>
        <v>925</v>
      </c>
      <c r="N91" s="255">
        <v>15</v>
      </c>
      <c r="O91" s="254" t="s">
        <v>548</v>
      </c>
      <c r="P91" s="258">
        <v>45415</v>
      </c>
      <c r="Q91" s="226"/>
      <c r="R91" s="54" t="s">
        <v>1008</v>
      </c>
      <c r="S91" s="54"/>
      <c r="T91" s="37"/>
      <c r="U91" s="54"/>
      <c r="V91" s="37"/>
      <c r="W91" s="54"/>
      <c r="X91" s="37"/>
      <c r="Y91" s="54"/>
      <c r="Z91" s="37"/>
      <c r="AA91" s="54"/>
      <c r="AB91" s="37"/>
      <c r="AC91" s="54"/>
      <c r="AD91" s="37"/>
      <c r="AE91" s="54"/>
      <c r="AF91" s="37"/>
      <c r="AG91" s="119"/>
      <c r="AH91" s="117"/>
      <c r="AI91" s="117"/>
      <c r="AJ91" s="118"/>
      <c r="AK91" s="118"/>
      <c r="AL91" s="118"/>
    </row>
    <row r="92" spans="1:38" ht="12.75" customHeight="1">
      <c r="A92" s="283">
        <v>10</v>
      </c>
      <c r="B92" s="284">
        <v>45418</v>
      </c>
      <c r="C92" s="285"/>
      <c r="D92" s="285" t="s">
        <v>900</v>
      </c>
      <c r="E92" s="286" t="s">
        <v>557</v>
      </c>
      <c r="F92" s="286">
        <v>385</v>
      </c>
      <c r="G92" s="286">
        <v>280</v>
      </c>
      <c r="H92" s="286">
        <v>280</v>
      </c>
      <c r="I92" s="287" t="s">
        <v>901</v>
      </c>
      <c r="J92" s="278" t="s">
        <v>902</v>
      </c>
      <c r="K92" s="279">
        <f t="shared" si="91"/>
        <v>-105</v>
      </c>
      <c r="L92" s="280">
        <v>50</v>
      </c>
      <c r="M92" s="281">
        <f t="shared" si="93"/>
        <v>-1625</v>
      </c>
      <c r="N92" s="279">
        <v>15</v>
      </c>
      <c r="O92" s="278" t="s">
        <v>558</v>
      </c>
      <c r="P92" s="282">
        <v>45418</v>
      </c>
      <c r="Q92" s="226"/>
      <c r="R92" s="54" t="s">
        <v>1009</v>
      </c>
      <c r="S92" s="54"/>
      <c r="T92" s="37"/>
      <c r="U92" s="54"/>
      <c r="V92" s="37"/>
      <c r="W92" s="54"/>
      <c r="X92" s="37"/>
      <c r="Y92" s="54"/>
      <c r="Z92" s="37"/>
      <c r="AA92" s="54"/>
      <c r="AB92" s="37"/>
      <c r="AC92" s="54"/>
      <c r="AD92" s="37"/>
      <c r="AE92" s="54"/>
      <c r="AF92" s="37"/>
      <c r="AG92" s="119"/>
      <c r="AH92" s="117"/>
      <c r="AI92" s="117"/>
      <c r="AJ92" s="118"/>
      <c r="AK92" s="118"/>
      <c r="AL92" s="118"/>
    </row>
    <row r="93" spans="1:38" ht="12.75" customHeight="1">
      <c r="A93" s="276">
        <v>11</v>
      </c>
      <c r="B93" s="275">
        <v>45419</v>
      </c>
      <c r="C93" s="259"/>
      <c r="D93" s="259" t="s">
        <v>905</v>
      </c>
      <c r="E93" s="260" t="s">
        <v>557</v>
      </c>
      <c r="F93" s="260">
        <v>82</v>
      </c>
      <c r="G93" s="260">
        <v>49</v>
      </c>
      <c r="H93" s="260">
        <v>102</v>
      </c>
      <c r="I93" s="261" t="s">
        <v>906</v>
      </c>
      <c r="J93" s="254" t="s">
        <v>849</v>
      </c>
      <c r="K93" s="255">
        <f t="shared" si="91"/>
        <v>20</v>
      </c>
      <c r="L93" s="256">
        <v>50</v>
      </c>
      <c r="M93" s="257">
        <f t="shared" ref="M93:M94" si="94">(K93*N93)-L93</f>
        <v>450</v>
      </c>
      <c r="N93" s="255">
        <v>25</v>
      </c>
      <c r="O93" s="254" t="s">
        <v>548</v>
      </c>
      <c r="P93" s="258">
        <v>45419</v>
      </c>
      <c r="Q93" s="226"/>
      <c r="R93" s="54" t="s">
        <v>1008</v>
      </c>
      <c r="S93" s="54"/>
      <c r="T93" s="37"/>
      <c r="U93" s="54"/>
      <c r="V93" s="37"/>
      <c r="W93" s="54"/>
      <c r="X93" s="37"/>
      <c r="Y93" s="54"/>
      <c r="Z93" s="37"/>
      <c r="AA93" s="54"/>
      <c r="AB93" s="37"/>
      <c r="AC93" s="54"/>
      <c r="AD93" s="37"/>
      <c r="AE93" s="54"/>
      <c r="AF93" s="37"/>
      <c r="AG93" s="119"/>
      <c r="AH93" s="117"/>
      <c r="AI93" s="117"/>
      <c r="AJ93" s="118"/>
      <c r="AK93" s="118"/>
      <c r="AL93" s="118"/>
    </row>
    <row r="94" spans="1:38" ht="12.75" customHeight="1">
      <c r="A94" s="283">
        <v>12</v>
      </c>
      <c r="B94" s="284">
        <v>45419</v>
      </c>
      <c r="C94" s="285"/>
      <c r="D94" s="285" t="s">
        <v>909</v>
      </c>
      <c r="E94" s="286" t="s">
        <v>557</v>
      </c>
      <c r="F94" s="286">
        <v>45</v>
      </c>
      <c r="G94" s="286">
        <v>9</v>
      </c>
      <c r="H94" s="286">
        <v>9</v>
      </c>
      <c r="I94" s="287" t="s">
        <v>910</v>
      </c>
      <c r="J94" s="278" t="s">
        <v>911</v>
      </c>
      <c r="K94" s="279">
        <f t="shared" si="91"/>
        <v>-36</v>
      </c>
      <c r="L94" s="280">
        <v>50</v>
      </c>
      <c r="M94" s="281">
        <f t="shared" si="94"/>
        <v>-1490</v>
      </c>
      <c r="N94" s="279">
        <v>40</v>
      </c>
      <c r="O94" s="278" t="s">
        <v>558</v>
      </c>
      <c r="P94" s="282">
        <v>45419</v>
      </c>
      <c r="Q94" s="226"/>
      <c r="R94" s="54" t="s">
        <v>1010</v>
      </c>
      <c r="S94" s="54"/>
      <c r="T94" s="37"/>
      <c r="U94" s="54"/>
      <c r="V94" s="37"/>
      <c r="W94" s="54"/>
      <c r="X94" s="37"/>
      <c r="Y94" s="54"/>
      <c r="Z94" s="37"/>
      <c r="AA94" s="54"/>
      <c r="AB94" s="37"/>
      <c r="AC94" s="54"/>
      <c r="AD94" s="37"/>
      <c r="AE94" s="54"/>
      <c r="AF94" s="37"/>
      <c r="AG94" s="119"/>
      <c r="AH94" s="117"/>
      <c r="AI94" s="117"/>
      <c r="AJ94" s="118"/>
      <c r="AK94" s="118"/>
      <c r="AL94" s="118"/>
    </row>
    <row r="95" spans="1:38" ht="12.75" customHeight="1">
      <c r="A95" s="415">
        <v>13</v>
      </c>
      <c r="B95" s="417">
        <v>45419</v>
      </c>
      <c r="C95" s="259"/>
      <c r="D95" s="259" t="s">
        <v>919</v>
      </c>
      <c r="E95" s="260" t="s">
        <v>557</v>
      </c>
      <c r="F95" s="260">
        <v>11.6</v>
      </c>
      <c r="G95" s="260"/>
      <c r="H95" s="260">
        <v>14.2</v>
      </c>
      <c r="I95" s="261"/>
      <c r="J95" s="419" t="s">
        <v>921</v>
      </c>
      <c r="K95" s="255">
        <f t="shared" si="91"/>
        <v>2.5999999999999996</v>
      </c>
      <c r="L95" s="256">
        <v>50</v>
      </c>
      <c r="M95" s="421">
        <v>1970</v>
      </c>
      <c r="N95" s="255">
        <v>2300</v>
      </c>
      <c r="O95" s="419" t="s">
        <v>548</v>
      </c>
      <c r="P95" s="417">
        <v>45419</v>
      </c>
      <c r="Q95" s="226"/>
      <c r="R95" s="54" t="s">
        <v>1008</v>
      </c>
      <c r="S95" s="54"/>
      <c r="T95" s="37"/>
      <c r="U95" s="54"/>
      <c r="V95" s="37"/>
      <c r="W95" s="54"/>
      <c r="X95" s="37"/>
      <c r="Y95" s="54"/>
      <c r="Z95" s="37"/>
      <c r="AA95" s="54"/>
      <c r="AB95" s="37"/>
      <c r="AC95" s="54"/>
      <c r="AD95" s="37"/>
      <c r="AE95" s="54"/>
      <c r="AF95" s="37"/>
      <c r="AG95" s="119"/>
      <c r="AH95" s="117"/>
      <c r="AI95" s="117"/>
      <c r="AJ95" s="118"/>
      <c r="AK95" s="118"/>
      <c r="AL95" s="118"/>
    </row>
    <row r="96" spans="1:38" ht="12.75" customHeight="1">
      <c r="A96" s="416"/>
      <c r="B96" s="418"/>
      <c r="C96" s="259"/>
      <c r="D96" s="259" t="s">
        <v>920</v>
      </c>
      <c r="E96" s="260" t="s">
        <v>819</v>
      </c>
      <c r="F96" s="260">
        <v>8.1999999999999993</v>
      </c>
      <c r="G96" s="260"/>
      <c r="H96" s="260">
        <v>9.9</v>
      </c>
      <c r="I96" s="261"/>
      <c r="J96" s="420"/>
      <c r="K96" s="255">
        <f>F96-H96</f>
        <v>-1.7000000000000011</v>
      </c>
      <c r="L96" s="256">
        <v>50</v>
      </c>
      <c r="M96" s="422"/>
      <c r="N96" s="255">
        <v>2300</v>
      </c>
      <c r="O96" s="420"/>
      <c r="P96" s="418"/>
      <c r="Q96" s="226"/>
      <c r="R96" s="54"/>
      <c r="S96" s="54"/>
      <c r="T96" s="37"/>
      <c r="U96" s="54"/>
      <c r="V96" s="37"/>
      <c r="W96" s="54"/>
      <c r="X96" s="37"/>
      <c r="Y96" s="54"/>
      <c r="Z96" s="37"/>
      <c r="AA96" s="54"/>
      <c r="AB96" s="37"/>
      <c r="AC96" s="54"/>
      <c r="AD96" s="37"/>
      <c r="AE96" s="54"/>
      <c r="AF96" s="37"/>
      <c r="AG96" s="119"/>
      <c r="AH96" s="117"/>
      <c r="AI96" s="117"/>
      <c r="AJ96" s="118"/>
      <c r="AK96" s="118"/>
      <c r="AL96" s="118"/>
    </row>
    <row r="97" spans="1:38" ht="12.75" customHeight="1">
      <c r="A97" s="276">
        <v>14</v>
      </c>
      <c r="B97" s="275">
        <v>45419</v>
      </c>
      <c r="C97" s="259"/>
      <c r="D97" s="259" t="s">
        <v>922</v>
      </c>
      <c r="E97" s="260" t="s">
        <v>557</v>
      </c>
      <c r="F97" s="260">
        <v>200</v>
      </c>
      <c r="G97" s="260">
        <v>90</v>
      </c>
      <c r="H97" s="260">
        <v>255</v>
      </c>
      <c r="I97" s="261" t="s">
        <v>923</v>
      </c>
      <c r="J97" s="254" t="s">
        <v>683</v>
      </c>
      <c r="K97" s="255">
        <f>H97-F97</f>
        <v>55</v>
      </c>
      <c r="L97" s="256">
        <v>50</v>
      </c>
      <c r="M97" s="257">
        <f t="shared" ref="M97" si="95">(K97*N97)-L97</f>
        <v>775</v>
      </c>
      <c r="N97" s="255">
        <v>15</v>
      </c>
      <c r="O97" s="254" t="s">
        <v>548</v>
      </c>
      <c r="P97" s="258">
        <v>45419</v>
      </c>
      <c r="Q97" s="226"/>
      <c r="R97" s="54" t="s">
        <v>1010</v>
      </c>
      <c r="S97" s="54"/>
      <c r="T97" s="37"/>
      <c r="U97" s="54"/>
      <c r="V97" s="37"/>
      <c r="W97" s="54"/>
      <c r="X97" s="37"/>
      <c r="Y97" s="54"/>
      <c r="Z97" s="37"/>
      <c r="AA97" s="54"/>
      <c r="AB97" s="37"/>
      <c r="AC97" s="54"/>
      <c r="AD97" s="37"/>
      <c r="AE97" s="54"/>
      <c r="AF97" s="37"/>
      <c r="AG97" s="119"/>
      <c r="AH97" s="117"/>
      <c r="AI97" s="117"/>
      <c r="AJ97" s="118"/>
      <c r="AK97" s="118"/>
      <c r="AL97" s="118"/>
    </row>
    <row r="98" spans="1:38" ht="12.75" customHeight="1">
      <c r="A98" s="260">
        <v>15</v>
      </c>
      <c r="B98" s="258">
        <v>45420</v>
      </c>
      <c r="C98" s="259"/>
      <c r="D98" s="259" t="s">
        <v>929</v>
      </c>
      <c r="E98" s="260" t="s">
        <v>557</v>
      </c>
      <c r="F98" s="260">
        <v>54</v>
      </c>
      <c r="G98" s="260">
        <v>0</v>
      </c>
      <c r="H98" s="260">
        <v>80</v>
      </c>
      <c r="I98" s="261" t="s">
        <v>930</v>
      </c>
      <c r="J98" s="254" t="s">
        <v>932</v>
      </c>
      <c r="K98" s="255">
        <f>H98-F98</f>
        <v>26</v>
      </c>
      <c r="L98" s="256">
        <v>50</v>
      </c>
      <c r="M98" s="257">
        <f t="shared" ref="M98" si="96">(K98*N98)-L98</f>
        <v>600</v>
      </c>
      <c r="N98" s="255">
        <v>25</v>
      </c>
      <c r="O98" s="254" t="s">
        <v>548</v>
      </c>
      <c r="P98" s="258">
        <v>45420</v>
      </c>
      <c r="Q98" s="226"/>
      <c r="R98" s="54" t="s">
        <v>1008</v>
      </c>
      <c r="S98" s="54"/>
      <c r="T98" s="37"/>
      <c r="U98" s="54"/>
      <c r="V98" s="37"/>
      <c r="W98" s="54"/>
      <c r="X98" s="37"/>
      <c r="Y98" s="54"/>
      <c r="Z98" s="37"/>
      <c r="AA98" s="54"/>
      <c r="AB98" s="37"/>
      <c r="AC98" s="54"/>
      <c r="AD98" s="37"/>
      <c r="AE98" s="54"/>
      <c r="AF98" s="37"/>
      <c r="AG98" s="119"/>
      <c r="AH98" s="117"/>
      <c r="AI98" s="117"/>
      <c r="AJ98" s="118"/>
      <c r="AK98" s="118"/>
      <c r="AL98" s="118"/>
    </row>
    <row r="99" spans="1:38" ht="12.75" customHeight="1">
      <c r="A99" s="434">
        <v>16</v>
      </c>
      <c r="B99" s="436">
        <v>45420</v>
      </c>
      <c r="C99" s="312"/>
      <c r="D99" s="312" t="s">
        <v>862</v>
      </c>
      <c r="E99" s="310" t="s">
        <v>819</v>
      </c>
      <c r="F99" s="310">
        <v>121</v>
      </c>
      <c r="G99" s="310"/>
      <c r="H99" s="310">
        <v>136</v>
      </c>
      <c r="I99" s="313"/>
      <c r="J99" s="438" t="s">
        <v>958</v>
      </c>
      <c r="K99" s="329">
        <f>F99-H99</f>
        <v>-15</v>
      </c>
      <c r="L99" s="330">
        <v>50</v>
      </c>
      <c r="M99" s="430">
        <v>225</v>
      </c>
      <c r="N99" s="329">
        <v>25</v>
      </c>
      <c r="O99" s="438" t="s">
        <v>565</v>
      </c>
      <c r="P99" s="436">
        <v>45422</v>
      </c>
      <c r="Q99" s="226"/>
      <c r="R99" s="54" t="s">
        <v>1008</v>
      </c>
      <c r="S99" s="54"/>
      <c r="T99" s="37"/>
      <c r="U99" s="54"/>
      <c r="V99" s="37"/>
      <c r="W99" s="54"/>
      <c r="X99" s="37"/>
      <c r="Y99" s="54"/>
      <c r="Z99" s="37"/>
      <c r="AA99" s="54"/>
      <c r="AB99" s="37"/>
      <c r="AC99" s="54"/>
      <c r="AD99" s="37"/>
      <c r="AE99" s="54"/>
      <c r="AF99" s="37"/>
      <c r="AG99" s="119"/>
      <c r="AH99" s="117"/>
      <c r="AI99" s="117"/>
      <c r="AJ99" s="118"/>
      <c r="AK99" s="118"/>
      <c r="AL99" s="118"/>
    </row>
    <row r="100" spans="1:38" ht="12.75" customHeight="1">
      <c r="A100" s="435"/>
      <c r="B100" s="437"/>
      <c r="C100" s="312"/>
      <c r="D100" s="312" t="s">
        <v>931</v>
      </c>
      <c r="E100" s="310" t="s">
        <v>819</v>
      </c>
      <c r="F100" s="310">
        <v>69</v>
      </c>
      <c r="G100" s="310"/>
      <c r="H100" s="310">
        <v>41</v>
      </c>
      <c r="I100" s="313"/>
      <c r="J100" s="439"/>
      <c r="K100" s="329">
        <f>F100-H100</f>
        <v>28</v>
      </c>
      <c r="L100" s="330">
        <v>50</v>
      </c>
      <c r="M100" s="431"/>
      <c r="N100" s="329">
        <v>25</v>
      </c>
      <c r="O100" s="439"/>
      <c r="P100" s="437"/>
      <c r="Q100" s="226"/>
      <c r="R100" s="54"/>
      <c r="S100" s="54"/>
      <c r="T100" s="37"/>
      <c r="U100" s="54"/>
      <c r="V100" s="37"/>
      <c r="W100" s="54"/>
      <c r="X100" s="37"/>
      <c r="Y100" s="54"/>
      <c r="Z100" s="37"/>
      <c r="AA100" s="54"/>
      <c r="AB100" s="37"/>
      <c r="AC100" s="54"/>
      <c r="AD100" s="37"/>
      <c r="AE100" s="54"/>
      <c r="AF100" s="37"/>
      <c r="AG100" s="119"/>
      <c r="AH100" s="117"/>
      <c r="AI100" s="117"/>
      <c r="AJ100" s="118"/>
      <c r="AK100" s="118"/>
      <c r="AL100" s="118"/>
    </row>
    <row r="101" spans="1:38" ht="12.75" customHeight="1">
      <c r="A101" s="415">
        <v>17</v>
      </c>
      <c r="B101" s="417">
        <v>45421</v>
      </c>
      <c r="C101" s="259"/>
      <c r="D101" s="259" t="s">
        <v>934</v>
      </c>
      <c r="E101" s="260" t="s">
        <v>557</v>
      </c>
      <c r="F101" s="260">
        <v>51</v>
      </c>
      <c r="G101" s="260"/>
      <c r="H101" s="260">
        <v>112.5</v>
      </c>
      <c r="I101" s="261"/>
      <c r="J101" s="419" t="s">
        <v>936</v>
      </c>
      <c r="K101" s="255">
        <f>H101-F101</f>
        <v>61.5</v>
      </c>
      <c r="L101" s="256">
        <v>50</v>
      </c>
      <c r="M101" s="421">
        <v>887.5</v>
      </c>
      <c r="N101" s="255">
        <v>25</v>
      </c>
      <c r="O101" s="419" t="s">
        <v>548</v>
      </c>
      <c r="P101" s="417">
        <v>45421</v>
      </c>
      <c r="Q101" s="226"/>
      <c r="R101" s="54" t="s">
        <v>1010</v>
      </c>
      <c r="S101" s="54"/>
      <c r="T101" s="37"/>
      <c r="U101" s="54"/>
      <c r="V101" s="37"/>
      <c r="W101" s="54"/>
      <c r="X101" s="37"/>
      <c r="Y101" s="54"/>
      <c r="Z101" s="37"/>
      <c r="AA101" s="54"/>
      <c r="AB101" s="37"/>
      <c r="AC101" s="54"/>
      <c r="AD101" s="37"/>
      <c r="AE101" s="54"/>
      <c r="AF101" s="37"/>
      <c r="AG101" s="119"/>
      <c r="AH101" s="117"/>
      <c r="AI101" s="117"/>
      <c r="AJ101" s="118"/>
      <c r="AK101" s="118"/>
      <c r="AL101" s="118"/>
    </row>
    <row r="102" spans="1:38" ht="12.75" customHeight="1">
      <c r="A102" s="416"/>
      <c r="B102" s="418"/>
      <c r="C102" s="259"/>
      <c r="D102" s="259" t="s">
        <v>935</v>
      </c>
      <c r="E102" s="260" t="s">
        <v>557</v>
      </c>
      <c r="F102" s="260">
        <v>41</v>
      </c>
      <c r="G102" s="260"/>
      <c r="H102" s="260">
        <v>19</v>
      </c>
      <c r="I102" s="261"/>
      <c r="J102" s="420"/>
      <c r="K102" s="255">
        <f>H102-F102</f>
        <v>-22</v>
      </c>
      <c r="L102" s="256">
        <v>50</v>
      </c>
      <c r="M102" s="422"/>
      <c r="N102" s="255">
        <v>25</v>
      </c>
      <c r="O102" s="420"/>
      <c r="P102" s="418"/>
      <c r="Q102" s="226"/>
      <c r="R102" s="54"/>
      <c r="S102" s="54"/>
      <c r="T102" s="37"/>
      <c r="U102" s="54"/>
      <c r="V102" s="37"/>
      <c r="W102" s="54"/>
      <c r="X102" s="37"/>
      <c r="Y102" s="54"/>
      <c r="Z102" s="37"/>
      <c r="AA102" s="54"/>
      <c r="AB102" s="37"/>
      <c r="AC102" s="54"/>
      <c r="AD102" s="37"/>
      <c r="AE102" s="54"/>
      <c r="AF102" s="37"/>
      <c r="AG102" s="119"/>
      <c r="AH102" s="117"/>
      <c r="AI102" s="117"/>
      <c r="AJ102" s="118"/>
      <c r="AK102" s="118"/>
      <c r="AL102" s="118"/>
    </row>
    <row r="103" spans="1:38" ht="12.75" customHeight="1">
      <c r="A103" s="283">
        <v>18</v>
      </c>
      <c r="B103" s="284">
        <v>45421</v>
      </c>
      <c r="C103" s="285"/>
      <c r="D103" s="285" t="s">
        <v>939</v>
      </c>
      <c r="E103" s="286" t="s">
        <v>557</v>
      </c>
      <c r="F103" s="286">
        <v>50</v>
      </c>
      <c r="G103" s="286">
        <v>0</v>
      </c>
      <c r="H103" s="286">
        <v>0</v>
      </c>
      <c r="I103" s="287" t="s">
        <v>940</v>
      </c>
      <c r="J103" s="278" t="s">
        <v>951</v>
      </c>
      <c r="K103" s="279">
        <f t="shared" ref="K103" si="97">H103-F103</f>
        <v>-50</v>
      </c>
      <c r="L103" s="280">
        <v>25</v>
      </c>
      <c r="M103" s="281">
        <f t="shared" ref="M103" si="98">(K103*N103)-L103</f>
        <v>-1275</v>
      </c>
      <c r="N103" s="279">
        <v>25</v>
      </c>
      <c r="O103" s="278" t="s">
        <v>558</v>
      </c>
      <c r="P103" s="282">
        <v>45421</v>
      </c>
      <c r="Q103" s="226"/>
      <c r="R103" s="54" t="s">
        <v>1010</v>
      </c>
      <c r="S103" s="54"/>
      <c r="T103" s="37"/>
      <c r="U103" s="54"/>
      <c r="V103" s="37"/>
      <c r="W103" s="54"/>
      <c r="X103" s="37"/>
      <c r="Y103" s="54"/>
      <c r="Z103" s="37"/>
      <c r="AA103" s="54"/>
      <c r="AB103" s="37"/>
      <c r="AC103" s="54"/>
      <c r="AD103" s="37"/>
      <c r="AE103" s="54"/>
      <c r="AF103" s="37"/>
      <c r="AG103" s="119"/>
      <c r="AH103" s="117"/>
      <c r="AI103" s="117"/>
      <c r="AJ103" s="118"/>
      <c r="AK103" s="118"/>
      <c r="AL103" s="118"/>
    </row>
    <row r="104" spans="1:38" ht="12.75" customHeight="1">
      <c r="A104" s="415">
        <v>19</v>
      </c>
      <c r="B104" s="417">
        <v>45421</v>
      </c>
      <c r="C104" s="259"/>
      <c r="D104" s="259" t="s">
        <v>941</v>
      </c>
      <c r="E104" s="260" t="s">
        <v>557</v>
      </c>
      <c r="F104" s="260">
        <v>66.5</v>
      </c>
      <c r="G104" s="260"/>
      <c r="H104" s="260">
        <v>76</v>
      </c>
      <c r="I104" s="261"/>
      <c r="J104" s="419" t="s">
        <v>997</v>
      </c>
      <c r="K104" s="255">
        <f>H104-F104</f>
        <v>9.5</v>
      </c>
      <c r="L104" s="256">
        <v>50</v>
      </c>
      <c r="M104" s="421">
        <v>1325</v>
      </c>
      <c r="N104" s="255">
        <v>150</v>
      </c>
      <c r="O104" s="419" t="s">
        <v>548</v>
      </c>
      <c r="P104" s="417">
        <v>45427</v>
      </c>
      <c r="Q104" s="226"/>
      <c r="R104" s="54" t="s">
        <v>1010</v>
      </c>
      <c r="S104" s="54"/>
      <c r="T104" s="37"/>
      <c r="U104" s="54"/>
      <c r="V104" s="37"/>
      <c r="W104" s="54"/>
      <c r="X104" s="37"/>
      <c r="Y104" s="54"/>
      <c r="Z104" s="37"/>
      <c r="AA104" s="54"/>
      <c r="AB104" s="37"/>
      <c r="AC104" s="54"/>
      <c r="AD104" s="37"/>
      <c r="AE104" s="54"/>
      <c r="AF104" s="37"/>
      <c r="AG104" s="119"/>
      <c r="AH104" s="117"/>
      <c r="AI104" s="117"/>
      <c r="AJ104" s="118"/>
      <c r="AK104" s="118"/>
      <c r="AL104" s="118"/>
    </row>
    <row r="105" spans="1:38" ht="12.75" customHeight="1">
      <c r="A105" s="416"/>
      <c r="B105" s="418"/>
      <c r="C105" s="259"/>
      <c r="D105" s="259" t="s">
        <v>942</v>
      </c>
      <c r="E105" s="260" t="s">
        <v>819</v>
      </c>
      <c r="F105" s="260">
        <v>40.5</v>
      </c>
      <c r="G105" s="260"/>
      <c r="H105" s="260">
        <v>40.5</v>
      </c>
      <c r="I105" s="261"/>
      <c r="J105" s="420"/>
      <c r="K105" s="255">
        <f>H105-F105</f>
        <v>0</v>
      </c>
      <c r="L105" s="256">
        <v>50</v>
      </c>
      <c r="M105" s="422"/>
      <c r="N105" s="255">
        <v>150</v>
      </c>
      <c r="O105" s="420"/>
      <c r="P105" s="418"/>
      <c r="Q105" s="226"/>
      <c r="R105" s="54"/>
      <c r="S105" s="54"/>
      <c r="T105" s="37"/>
      <c r="U105" s="54"/>
      <c r="V105" s="37"/>
      <c r="W105" s="54"/>
      <c r="X105" s="37"/>
      <c r="Y105" s="54"/>
      <c r="Z105" s="37"/>
      <c r="AA105" s="54"/>
      <c r="AB105" s="37"/>
      <c r="AC105" s="54"/>
      <c r="AD105" s="37"/>
      <c r="AE105" s="54"/>
      <c r="AF105" s="37"/>
      <c r="AG105" s="119"/>
      <c r="AH105" s="117"/>
      <c r="AI105" s="117"/>
      <c r="AJ105" s="118"/>
      <c r="AK105" s="118"/>
      <c r="AL105" s="118"/>
    </row>
    <row r="106" spans="1:38" ht="12.75" customHeight="1">
      <c r="A106" s="283">
        <v>20</v>
      </c>
      <c r="B106" s="284">
        <v>45421</v>
      </c>
      <c r="C106" s="285"/>
      <c r="D106" s="285" t="s">
        <v>943</v>
      </c>
      <c r="E106" s="286" t="s">
        <v>557</v>
      </c>
      <c r="F106" s="286">
        <v>350</v>
      </c>
      <c r="G106" s="286">
        <v>250</v>
      </c>
      <c r="H106" s="286">
        <v>265</v>
      </c>
      <c r="I106" s="287" t="s">
        <v>944</v>
      </c>
      <c r="J106" s="278" t="s">
        <v>949</v>
      </c>
      <c r="K106" s="279">
        <f t="shared" ref="K106" si="99">H106-F106</f>
        <v>-85</v>
      </c>
      <c r="L106" s="280">
        <v>50</v>
      </c>
      <c r="M106" s="281">
        <f t="shared" ref="M106:M107" si="100">(K106*N106)-L106</f>
        <v>-1325</v>
      </c>
      <c r="N106" s="279">
        <v>15</v>
      </c>
      <c r="O106" s="278" t="s">
        <v>558</v>
      </c>
      <c r="P106" s="282">
        <v>45421</v>
      </c>
      <c r="Q106" s="226"/>
      <c r="R106" s="54" t="s">
        <v>1008</v>
      </c>
      <c r="S106" s="54"/>
      <c r="T106" s="37"/>
      <c r="U106" s="54"/>
      <c r="V106" s="37"/>
      <c r="W106" s="54"/>
      <c r="X106" s="37"/>
      <c r="Y106" s="54"/>
      <c r="Z106" s="37"/>
      <c r="AA106" s="54"/>
      <c r="AB106" s="37"/>
      <c r="AC106" s="54"/>
      <c r="AD106" s="37"/>
      <c r="AE106" s="54"/>
      <c r="AF106" s="37"/>
      <c r="AG106" s="119"/>
      <c r="AH106" s="117"/>
      <c r="AI106" s="117"/>
      <c r="AJ106" s="118"/>
      <c r="AK106" s="118"/>
      <c r="AL106" s="118"/>
    </row>
    <row r="107" spans="1:38" ht="12.75" customHeight="1">
      <c r="A107" s="332">
        <v>21</v>
      </c>
      <c r="B107" s="334">
        <v>45422</v>
      </c>
      <c r="C107" s="312"/>
      <c r="D107" s="312" t="s">
        <v>954</v>
      </c>
      <c r="E107" s="310" t="s">
        <v>557</v>
      </c>
      <c r="F107" s="310">
        <v>137.5</v>
      </c>
      <c r="G107" s="310">
        <v>80</v>
      </c>
      <c r="H107" s="310">
        <v>145</v>
      </c>
      <c r="I107" s="313" t="s">
        <v>955</v>
      </c>
      <c r="J107" s="350" t="s">
        <v>964</v>
      </c>
      <c r="K107" s="329">
        <f>H107-F107</f>
        <v>7.5</v>
      </c>
      <c r="L107" s="330">
        <v>50</v>
      </c>
      <c r="M107" s="351">
        <f t="shared" si="100"/>
        <v>137.5</v>
      </c>
      <c r="N107" s="329">
        <v>25</v>
      </c>
      <c r="O107" s="350" t="s">
        <v>565</v>
      </c>
      <c r="P107" s="311">
        <v>45425</v>
      </c>
      <c r="Q107" s="226"/>
      <c r="R107" s="54" t="s">
        <v>1008</v>
      </c>
      <c r="S107" s="54"/>
      <c r="T107" s="37"/>
      <c r="U107" s="54"/>
      <c r="V107" s="37"/>
      <c r="W107" s="54"/>
      <c r="X107" s="37"/>
      <c r="Y107" s="54"/>
      <c r="Z107" s="37"/>
      <c r="AA107" s="54"/>
      <c r="AB107" s="37"/>
      <c r="AC107" s="54"/>
      <c r="AD107" s="37"/>
      <c r="AE107" s="54"/>
      <c r="AF107" s="37"/>
      <c r="AG107" s="119"/>
      <c r="AH107" s="117"/>
      <c r="AI107" s="117"/>
      <c r="AJ107" s="118"/>
      <c r="AK107" s="118"/>
      <c r="AL107" s="118"/>
    </row>
    <row r="108" spans="1:38" ht="12.75" customHeight="1">
      <c r="A108" s="276">
        <v>22</v>
      </c>
      <c r="B108" s="275">
        <v>45422</v>
      </c>
      <c r="C108" s="259"/>
      <c r="D108" s="259" t="s">
        <v>956</v>
      </c>
      <c r="E108" s="260" t="s">
        <v>557</v>
      </c>
      <c r="F108" s="260">
        <v>295</v>
      </c>
      <c r="G108" s="260">
        <v>180</v>
      </c>
      <c r="H108" s="260">
        <v>367.5</v>
      </c>
      <c r="I108" s="261" t="s">
        <v>887</v>
      </c>
      <c r="J108" s="254" t="s">
        <v>960</v>
      </c>
      <c r="K108" s="255">
        <f>H108-F108</f>
        <v>72.5</v>
      </c>
      <c r="L108" s="256">
        <v>50</v>
      </c>
      <c r="M108" s="257">
        <f t="shared" ref="M108" si="101">(K108*N108)-L108</f>
        <v>1037.5</v>
      </c>
      <c r="N108" s="255">
        <v>15</v>
      </c>
      <c r="O108" s="254" t="s">
        <v>548</v>
      </c>
      <c r="P108" s="258">
        <v>45422</v>
      </c>
      <c r="Q108" s="226"/>
      <c r="R108" s="54" t="s">
        <v>1008</v>
      </c>
      <c r="S108" s="54"/>
      <c r="T108" s="37"/>
      <c r="U108" s="54"/>
      <c r="V108" s="37"/>
      <c r="W108" s="54"/>
      <c r="X108" s="37"/>
      <c r="Y108" s="54"/>
      <c r="Z108" s="37"/>
      <c r="AA108" s="54"/>
      <c r="AB108" s="37"/>
      <c r="AC108" s="54"/>
      <c r="AD108" s="37"/>
      <c r="AE108" s="54"/>
      <c r="AF108" s="37"/>
      <c r="AG108" s="119"/>
      <c r="AH108" s="117"/>
      <c r="AI108" s="117"/>
      <c r="AJ108" s="118"/>
      <c r="AK108" s="118"/>
      <c r="AL108" s="118"/>
    </row>
    <row r="109" spans="1:38" ht="12.75" customHeight="1">
      <c r="A109" s="276">
        <v>23</v>
      </c>
      <c r="B109" s="275">
        <v>45395</v>
      </c>
      <c r="C109" s="259"/>
      <c r="D109" s="259" t="s">
        <v>962</v>
      </c>
      <c r="E109" s="260" t="s">
        <v>557</v>
      </c>
      <c r="F109" s="260">
        <v>235</v>
      </c>
      <c r="G109" s="260">
        <v>140</v>
      </c>
      <c r="H109" s="260">
        <v>315</v>
      </c>
      <c r="I109" s="261" t="s">
        <v>923</v>
      </c>
      <c r="J109" s="254" t="s">
        <v>969</v>
      </c>
      <c r="K109" s="255">
        <f>H109-F109</f>
        <v>80</v>
      </c>
      <c r="L109" s="256">
        <v>50</v>
      </c>
      <c r="M109" s="257">
        <f t="shared" ref="M109" si="102">(K109*N109)-L109</f>
        <v>1150</v>
      </c>
      <c r="N109" s="255">
        <v>15</v>
      </c>
      <c r="O109" s="254" t="s">
        <v>548</v>
      </c>
      <c r="P109" s="258">
        <v>45425</v>
      </c>
      <c r="Q109" s="226"/>
      <c r="R109" s="54" t="s">
        <v>1008</v>
      </c>
      <c r="S109" s="54"/>
      <c r="T109" s="37"/>
      <c r="U109" s="54"/>
      <c r="V109" s="37"/>
      <c r="W109" s="54"/>
      <c r="X109" s="37"/>
      <c r="Y109" s="54"/>
      <c r="Z109" s="37"/>
      <c r="AA109" s="54"/>
      <c r="AB109" s="37"/>
      <c r="AC109" s="54"/>
      <c r="AD109" s="37"/>
      <c r="AE109" s="54"/>
      <c r="AF109" s="37"/>
      <c r="AG109" s="119"/>
      <c r="AH109" s="117"/>
      <c r="AI109" s="117"/>
      <c r="AJ109" s="118"/>
      <c r="AK109" s="118"/>
      <c r="AL109" s="118"/>
    </row>
    <row r="110" spans="1:38" ht="12.75" customHeight="1">
      <c r="A110" s="276">
        <v>24</v>
      </c>
      <c r="B110" s="275">
        <v>45425</v>
      </c>
      <c r="C110" s="259"/>
      <c r="D110" s="259" t="s">
        <v>966</v>
      </c>
      <c r="E110" s="260" t="s">
        <v>557</v>
      </c>
      <c r="F110" s="260">
        <v>117.5</v>
      </c>
      <c r="G110" s="260">
        <v>50</v>
      </c>
      <c r="H110" s="260">
        <v>152.5</v>
      </c>
      <c r="I110" s="261" t="s">
        <v>967</v>
      </c>
      <c r="J110" s="254" t="s">
        <v>968</v>
      </c>
      <c r="K110" s="255">
        <f>H110-F110</f>
        <v>35</v>
      </c>
      <c r="L110" s="256">
        <v>50</v>
      </c>
      <c r="M110" s="257">
        <f t="shared" ref="M110" si="103">(K110*N110)-L110</f>
        <v>825</v>
      </c>
      <c r="N110" s="255">
        <v>25</v>
      </c>
      <c r="O110" s="254" t="s">
        <v>548</v>
      </c>
      <c r="P110" s="258">
        <v>45425</v>
      </c>
      <c r="Q110" s="226"/>
      <c r="R110" s="54" t="s">
        <v>1008</v>
      </c>
      <c r="S110" s="54"/>
      <c r="T110" s="37"/>
      <c r="U110" s="54"/>
      <c r="V110" s="37"/>
      <c r="W110" s="54"/>
      <c r="X110" s="37"/>
      <c r="Y110" s="54"/>
      <c r="Z110" s="37"/>
      <c r="AA110" s="54"/>
      <c r="AB110" s="37"/>
      <c r="AC110" s="54"/>
      <c r="AD110" s="37"/>
      <c r="AE110" s="54"/>
      <c r="AF110" s="37"/>
      <c r="AG110" s="119"/>
      <c r="AH110" s="117"/>
      <c r="AI110" s="117"/>
      <c r="AJ110" s="118"/>
      <c r="AK110" s="118"/>
      <c r="AL110" s="118"/>
    </row>
    <row r="111" spans="1:38" ht="12.75" customHeight="1">
      <c r="A111" s="276">
        <v>25</v>
      </c>
      <c r="B111" s="275">
        <v>45425</v>
      </c>
      <c r="C111" s="259"/>
      <c r="D111" s="259" t="s">
        <v>970</v>
      </c>
      <c r="E111" s="260" t="s">
        <v>557</v>
      </c>
      <c r="F111" s="260">
        <v>25.5</v>
      </c>
      <c r="G111" s="260">
        <v>8</v>
      </c>
      <c r="H111" s="260">
        <v>37</v>
      </c>
      <c r="I111" s="261" t="s">
        <v>971</v>
      </c>
      <c r="J111" s="254" t="s">
        <v>972</v>
      </c>
      <c r="K111" s="255">
        <f>H111-F111</f>
        <v>11.5</v>
      </c>
      <c r="L111" s="256">
        <v>50</v>
      </c>
      <c r="M111" s="257">
        <f t="shared" ref="M111:M112" si="104">(K111*N111)-L111</f>
        <v>812.5</v>
      </c>
      <c r="N111" s="255">
        <v>75</v>
      </c>
      <c r="O111" s="254" t="s">
        <v>548</v>
      </c>
      <c r="P111" s="258">
        <v>45425</v>
      </c>
      <c r="Q111" s="226"/>
      <c r="R111" s="54" t="s">
        <v>1010</v>
      </c>
      <c r="S111" s="54"/>
      <c r="T111" s="37"/>
      <c r="U111" s="54"/>
      <c r="V111" s="37"/>
      <c r="W111" s="54"/>
      <c r="X111" s="37"/>
      <c r="Y111" s="54"/>
      <c r="Z111" s="37"/>
      <c r="AA111" s="54"/>
      <c r="AB111" s="37"/>
      <c r="AC111" s="54"/>
      <c r="AD111" s="37"/>
      <c r="AE111" s="54"/>
      <c r="AF111" s="37"/>
      <c r="AG111" s="119"/>
      <c r="AH111" s="117"/>
      <c r="AI111" s="117"/>
      <c r="AJ111" s="118"/>
      <c r="AK111" s="118"/>
      <c r="AL111" s="118"/>
    </row>
    <row r="112" spans="1:38" ht="12.75" customHeight="1">
      <c r="A112" s="283">
        <v>26</v>
      </c>
      <c r="B112" s="284">
        <v>45425</v>
      </c>
      <c r="C112" s="285"/>
      <c r="D112" s="285" t="s">
        <v>973</v>
      </c>
      <c r="E112" s="286" t="s">
        <v>557</v>
      </c>
      <c r="F112" s="286">
        <v>62</v>
      </c>
      <c r="G112" s="286">
        <v>30</v>
      </c>
      <c r="H112" s="286">
        <v>36</v>
      </c>
      <c r="I112" s="287" t="s">
        <v>974</v>
      </c>
      <c r="J112" s="278" t="s">
        <v>975</v>
      </c>
      <c r="K112" s="279">
        <f t="shared" ref="K112:K116" si="105">H112-F112</f>
        <v>-26</v>
      </c>
      <c r="L112" s="280">
        <v>50</v>
      </c>
      <c r="M112" s="281">
        <f t="shared" si="104"/>
        <v>-1090</v>
      </c>
      <c r="N112" s="279">
        <v>40</v>
      </c>
      <c r="O112" s="278" t="s">
        <v>558</v>
      </c>
      <c r="P112" s="282">
        <v>45425</v>
      </c>
      <c r="Q112" s="226"/>
      <c r="R112" s="54" t="s">
        <v>1010</v>
      </c>
      <c r="S112" s="54"/>
      <c r="T112" s="37"/>
      <c r="U112" s="54"/>
      <c r="V112" s="37"/>
      <c r="W112" s="54"/>
      <c r="X112" s="37"/>
      <c r="Y112" s="54"/>
      <c r="Z112" s="37"/>
      <c r="AA112" s="54"/>
      <c r="AB112" s="37"/>
      <c r="AC112" s="54"/>
      <c r="AD112" s="37"/>
      <c r="AE112" s="54"/>
      <c r="AF112" s="37"/>
      <c r="AG112" s="119"/>
      <c r="AH112" s="117"/>
      <c r="AI112" s="117"/>
      <c r="AJ112" s="118"/>
      <c r="AK112" s="118"/>
      <c r="AL112" s="118"/>
    </row>
    <row r="113" spans="1:38" ht="12.75" customHeight="1">
      <c r="A113" s="415">
        <v>27</v>
      </c>
      <c r="B113" s="417">
        <v>45425</v>
      </c>
      <c r="C113" s="259"/>
      <c r="D113" s="259" t="s">
        <v>973</v>
      </c>
      <c r="E113" s="260" t="s">
        <v>557</v>
      </c>
      <c r="F113" s="260">
        <v>96.5</v>
      </c>
      <c r="G113" s="260"/>
      <c r="H113" s="260">
        <v>140</v>
      </c>
      <c r="I113" s="261"/>
      <c r="J113" s="432" t="s">
        <v>988</v>
      </c>
      <c r="K113" s="260">
        <f t="shared" si="105"/>
        <v>43.5</v>
      </c>
      <c r="L113" s="304">
        <v>50</v>
      </c>
      <c r="M113" s="444">
        <v>480</v>
      </c>
      <c r="N113" s="260">
        <v>40</v>
      </c>
      <c r="O113" s="419" t="s">
        <v>548</v>
      </c>
      <c r="P113" s="417">
        <v>45426</v>
      </c>
      <c r="Q113" s="226"/>
      <c r="R113" s="54" t="s">
        <v>1010</v>
      </c>
      <c r="S113" s="54"/>
      <c r="T113" s="37"/>
      <c r="U113" s="54"/>
      <c r="V113" s="37"/>
      <c r="W113" s="54"/>
      <c r="X113" s="37"/>
      <c r="Y113" s="54"/>
      <c r="Z113" s="37"/>
      <c r="AA113" s="54"/>
      <c r="AB113" s="37"/>
      <c r="AC113" s="54"/>
      <c r="AD113" s="37"/>
      <c r="AE113" s="54"/>
      <c r="AF113" s="37"/>
      <c r="AG113" s="119"/>
      <c r="AH113" s="117"/>
      <c r="AI113" s="117"/>
      <c r="AJ113" s="118"/>
      <c r="AK113" s="118"/>
      <c r="AL113" s="118"/>
    </row>
    <row r="114" spans="1:38" ht="12.75" customHeight="1">
      <c r="A114" s="416"/>
      <c r="B114" s="418"/>
      <c r="C114" s="259"/>
      <c r="D114" s="259" t="s">
        <v>981</v>
      </c>
      <c r="E114" s="260" t="s">
        <v>557</v>
      </c>
      <c r="F114" s="260">
        <v>96.5</v>
      </c>
      <c r="G114" s="260"/>
      <c r="H114" s="260">
        <v>67.5</v>
      </c>
      <c r="I114" s="261"/>
      <c r="J114" s="433"/>
      <c r="K114" s="260">
        <f t="shared" si="105"/>
        <v>-29</v>
      </c>
      <c r="L114" s="304">
        <v>50</v>
      </c>
      <c r="M114" s="445"/>
      <c r="N114" s="260">
        <v>40</v>
      </c>
      <c r="O114" s="420"/>
      <c r="P114" s="418"/>
      <c r="Q114" s="226"/>
      <c r="R114" s="54"/>
      <c r="S114" s="54"/>
      <c r="T114" s="37"/>
      <c r="U114" s="54"/>
      <c r="V114" s="37"/>
      <c r="W114" s="54"/>
      <c r="X114" s="37"/>
      <c r="Y114" s="54"/>
      <c r="Z114" s="37"/>
      <c r="AA114" s="54"/>
      <c r="AB114" s="37"/>
      <c r="AC114" s="54"/>
      <c r="AD114" s="37"/>
      <c r="AE114" s="54"/>
      <c r="AF114" s="37"/>
      <c r="AG114" s="119"/>
      <c r="AH114" s="117"/>
      <c r="AI114" s="117"/>
      <c r="AJ114" s="118"/>
      <c r="AK114" s="118"/>
      <c r="AL114" s="118"/>
    </row>
    <row r="115" spans="1:38" ht="12.75" customHeight="1">
      <c r="A115" s="415">
        <v>28</v>
      </c>
      <c r="B115" s="417">
        <v>45426</v>
      </c>
      <c r="C115" s="259"/>
      <c r="D115" s="259" t="s">
        <v>983</v>
      </c>
      <c r="E115" s="260" t="s">
        <v>557</v>
      </c>
      <c r="F115" s="260">
        <v>24</v>
      </c>
      <c r="G115" s="260"/>
      <c r="H115" s="260">
        <v>8</v>
      </c>
      <c r="I115" s="261"/>
      <c r="J115" s="432" t="s">
        <v>873</v>
      </c>
      <c r="K115" s="260">
        <f t="shared" si="105"/>
        <v>-16</v>
      </c>
      <c r="L115" s="304">
        <v>50</v>
      </c>
      <c r="M115" s="444">
        <v>920</v>
      </c>
      <c r="N115" s="260">
        <v>40</v>
      </c>
      <c r="O115" s="419" t="s">
        <v>548</v>
      </c>
      <c r="P115" s="417">
        <v>45426</v>
      </c>
      <c r="Q115" s="226"/>
      <c r="R115" s="54" t="s">
        <v>1010</v>
      </c>
      <c r="S115" s="54"/>
      <c r="T115" s="37"/>
      <c r="U115" s="54"/>
      <c r="V115" s="37"/>
      <c r="W115" s="54"/>
      <c r="X115" s="37"/>
      <c r="Y115" s="54"/>
      <c r="Z115" s="37"/>
      <c r="AA115" s="54"/>
      <c r="AB115" s="37"/>
      <c r="AC115" s="54"/>
      <c r="AD115" s="37"/>
      <c r="AE115" s="54"/>
      <c r="AF115" s="37"/>
      <c r="AG115" s="119"/>
      <c r="AH115" s="117"/>
      <c r="AI115" s="117"/>
      <c r="AJ115" s="118"/>
      <c r="AK115" s="118"/>
      <c r="AL115" s="118"/>
    </row>
    <row r="116" spans="1:38" ht="12.75" customHeight="1">
      <c r="A116" s="416"/>
      <c r="B116" s="418"/>
      <c r="C116" s="259"/>
      <c r="D116" s="259" t="s">
        <v>981</v>
      </c>
      <c r="E116" s="260" t="s">
        <v>557</v>
      </c>
      <c r="F116" s="260">
        <v>46</v>
      </c>
      <c r="G116" s="260"/>
      <c r="H116" s="260">
        <v>87.5</v>
      </c>
      <c r="I116" s="261"/>
      <c r="J116" s="433"/>
      <c r="K116" s="260">
        <f t="shared" si="105"/>
        <v>41.5</v>
      </c>
      <c r="L116" s="304">
        <v>50</v>
      </c>
      <c r="M116" s="445"/>
      <c r="N116" s="260">
        <v>40</v>
      </c>
      <c r="O116" s="420"/>
      <c r="P116" s="418"/>
      <c r="Q116" s="226"/>
      <c r="R116" s="54"/>
      <c r="S116" s="54"/>
      <c r="T116" s="37"/>
      <c r="U116" s="54"/>
      <c r="V116" s="37"/>
      <c r="W116" s="54"/>
      <c r="X116" s="37"/>
      <c r="Y116" s="54"/>
      <c r="Z116" s="37"/>
      <c r="AA116" s="54"/>
      <c r="AB116" s="37"/>
      <c r="AC116" s="54"/>
      <c r="AD116" s="37"/>
      <c r="AE116" s="54"/>
      <c r="AF116" s="37"/>
      <c r="AG116" s="119"/>
      <c r="AH116" s="117"/>
      <c r="AI116" s="117"/>
      <c r="AJ116" s="118"/>
      <c r="AK116" s="118"/>
      <c r="AL116" s="118"/>
    </row>
    <row r="117" spans="1:38" ht="12.75" customHeight="1">
      <c r="A117" s="283">
        <v>29</v>
      </c>
      <c r="B117" s="284">
        <v>45427</v>
      </c>
      <c r="C117" s="285"/>
      <c r="D117" s="285" t="s">
        <v>993</v>
      </c>
      <c r="E117" s="286" t="s">
        <v>557</v>
      </c>
      <c r="F117" s="286">
        <v>87.5</v>
      </c>
      <c r="G117" s="286">
        <v>0</v>
      </c>
      <c r="H117" s="286">
        <v>35</v>
      </c>
      <c r="I117" s="287" t="s">
        <v>994</v>
      </c>
      <c r="J117" s="278" t="s">
        <v>890</v>
      </c>
      <c r="K117" s="279">
        <f t="shared" ref="K117" si="106">H117-F117</f>
        <v>-52.5</v>
      </c>
      <c r="L117" s="280">
        <v>50</v>
      </c>
      <c r="M117" s="281">
        <f t="shared" ref="M117:M118" si="107">(K117*N117)-L117</f>
        <v>-837.5</v>
      </c>
      <c r="N117" s="279">
        <v>15</v>
      </c>
      <c r="O117" s="278" t="s">
        <v>558</v>
      </c>
      <c r="P117" s="282">
        <v>45427</v>
      </c>
      <c r="Q117" s="226"/>
      <c r="R117" s="54" t="s">
        <v>1010</v>
      </c>
      <c r="S117" s="54"/>
      <c r="T117" s="37"/>
      <c r="U117" s="54"/>
      <c r="V117" s="37"/>
      <c r="W117" s="54"/>
      <c r="X117" s="37"/>
      <c r="Y117" s="54"/>
      <c r="Z117" s="37"/>
      <c r="AA117" s="54"/>
      <c r="AB117" s="37"/>
      <c r="AC117" s="54"/>
      <c r="AD117" s="37"/>
      <c r="AE117" s="54"/>
      <c r="AF117" s="37"/>
      <c r="AG117" s="119"/>
      <c r="AH117" s="117"/>
      <c r="AI117" s="117"/>
      <c r="AJ117" s="118"/>
      <c r="AK117" s="118"/>
      <c r="AL117" s="118"/>
    </row>
    <row r="118" spans="1:38" ht="12.75" customHeight="1">
      <c r="A118" s="371">
        <v>30</v>
      </c>
      <c r="B118" s="373">
        <v>45428</v>
      </c>
      <c r="C118" s="259"/>
      <c r="D118" s="259" t="s">
        <v>1016</v>
      </c>
      <c r="E118" s="260" t="s">
        <v>557</v>
      </c>
      <c r="F118" s="260">
        <v>47.5</v>
      </c>
      <c r="G118" s="260">
        <v>0</v>
      </c>
      <c r="H118" s="260">
        <v>117.5</v>
      </c>
      <c r="I118" s="261" t="s">
        <v>940</v>
      </c>
      <c r="J118" s="254" t="s">
        <v>729</v>
      </c>
      <c r="K118" s="255">
        <f>H118-F118</f>
        <v>70</v>
      </c>
      <c r="L118" s="256">
        <v>50</v>
      </c>
      <c r="M118" s="257">
        <f t="shared" si="107"/>
        <v>1700</v>
      </c>
      <c r="N118" s="255">
        <v>25</v>
      </c>
      <c r="O118" s="254" t="s">
        <v>548</v>
      </c>
      <c r="P118" s="375">
        <v>45428</v>
      </c>
      <c r="Q118" s="226"/>
      <c r="R118" s="54" t="s">
        <v>1008</v>
      </c>
      <c r="S118" s="54"/>
      <c r="T118" s="37"/>
      <c r="U118" s="54"/>
      <c r="V118" s="37"/>
      <c r="W118" s="54"/>
      <c r="X118" s="37"/>
      <c r="Y118" s="54"/>
      <c r="Z118" s="37"/>
      <c r="AA118" s="54"/>
      <c r="AB118" s="37"/>
      <c r="AC118" s="54"/>
      <c r="AD118" s="37"/>
      <c r="AE118" s="54"/>
      <c r="AF118" s="37"/>
      <c r="AG118" s="119"/>
      <c r="AH118" s="117"/>
      <c r="AI118" s="117"/>
      <c r="AJ118" s="118"/>
      <c r="AK118" s="118"/>
      <c r="AL118" s="118"/>
    </row>
    <row r="119" spans="1:38" ht="12.75" customHeight="1">
      <c r="A119" s="415">
        <v>31</v>
      </c>
      <c r="B119" s="417">
        <v>45428</v>
      </c>
      <c r="C119" s="259"/>
      <c r="D119" s="259" t="s">
        <v>1017</v>
      </c>
      <c r="E119" s="260" t="s">
        <v>557</v>
      </c>
      <c r="F119" s="260">
        <v>300</v>
      </c>
      <c r="G119" s="260"/>
      <c r="H119" s="260">
        <v>520</v>
      </c>
      <c r="I119" s="261"/>
      <c r="J119" s="419" t="s">
        <v>969</v>
      </c>
      <c r="K119" s="255">
        <f>H119-F119</f>
        <v>220</v>
      </c>
      <c r="L119" s="256">
        <v>50</v>
      </c>
      <c r="M119" s="421">
        <v>1100</v>
      </c>
      <c r="N119" s="255">
        <v>15</v>
      </c>
      <c r="O119" s="419" t="s">
        <v>548</v>
      </c>
      <c r="P119" s="417">
        <v>45428</v>
      </c>
      <c r="Q119" s="226"/>
      <c r="R119" s="54" t="s">
        <v>1008</v>
      </c>
      <c r="S119" s="54"/>
      <c r="T119" s="37"/>
      <c r="U119" s="54"/>
      <c r="V119" s="37"/>
      <c r="W119" s="54"/>
      <c r="X119" s="37"/>
      <c r="Y119" s="54"/>
      <c r="Z119" s="37"/>
      <c r="AA119" s="54"/>
      <c r="AB119" s="37"/>
      <c r="AC119" s="54"/>
      <c r="AD119" s="37"/>
      <c r="AE119" s="54"/>
      <c r="AF119" s="37"/>
      <c r="AG119" s="119"/>
      <c r="AH119" s="117"/>
      <c r="AI119" s="117"/>
      <c r="AJ119" s="118"/>
      <c r="AK119" s="118"/>
      <c r="AL119" s="118"/>
    </row>
    <row r="120" spans="1:38" ht="12.75" customHeight="1">
      <c r="A120" s="416"/>
      <c r="B120" s="418"/>
      <c r="C120" s="259"/>
      <c r="D120" s="259" t="s">
        <v>1018</v>
      </c>
      <c r="E120" s="260" t="s">
        <v>819</v>
      </c>
      <c r="F120" s="260">
        <v>195</v>
      </c>
      <c r="G120" s="260"/>
      <c r="H120" s="260">
        <v>335</v>
      </c>
      <c r="I120" s="261"/>
      <c r="J120" s="420"/>
      <c r="K120" s="255">
        <f>F120-H120</f>
        <v>-140</v>
      </c>
      <c r="L120" s="256">
        <v>50</v>
      </c>
      <c r="M120" s="422"/>
      <c r="N120" s="255">
        <v>15</v>
      </c>
      <c r="O120" s="420"/>
      <c r="P120" s="418"/>
      <c r="Q120" s="226"/>
      <c r="R120" s="54"/>
      <c r="S120" s="54"/>
      <c r="T120" s="37"/>
      <c r="U120" s="54"/>
      <c r="V120" s="37"/>
      <c r="W120" s="54"/>
      <c r="X120" s="37"/>
      <c r="Y120" s="54"/>
      <c r="Z120" s="37"/>
      <c r="AA120" s="54"/>
      <c r="AB120" s="37"/>
      <c r="AC120" s="54"/>
      <c r="AD120" s="37"/>
      <c r="AE120" s="54"/>
      <c r="AF120" s="37"/>
      <c r="AG120" s="119"/>
      <c r="AH120" s="117"/>
      <c r="AI120" s="117"/>
      <c r="AJ120" s="118"/>
      <c r="AK120" s="118"/>
      <c r="AL120" s="118"/>
    </row>
    <row r="121" spans="1:38" ht="12.75" customHeight="1">
      <c r="A121" s="440">
        <v>32</v>
      </c>
      <c r="B121" s="428">
        <v>45429</v>
      </c>
      <c r="C121" s="285"/>
      <c r="D121" s="285" t="s">
        <v>1059</v>
      </c>
      <c r="E121" s="286" t="s">
        <v>557</v>
      </c>
      <c r="F121" s="286">
        <v>205</v>
      </c>
      <c r="G121" s="286"/>
      <c r="H121" s="286">
        <v>49</v>
      </c>
      <c r="I121" s="287"/>
      <c r="J121" s="426" t="s">
        <v>1098</v>
      </c>
      <c r="K121" s="279">
        <f t="shared" ref="K121" si="108">H121-F121</f>
        <v>-156</v>
      </c>
      <c r="L121" s="280">
        <v>50</v>
      </c>
      <c r="M121" s="424">
        <v>-1862.5</v>
      </c>
      <c r="N121" s="279">
        <v>25</v>
      </c>
      <c r="O121" s="426" t="s">
        <v>558</v>
      </c>
      <c r="P121" s="428">
        <v>45435</v>
      </c>
      <c r="Q121" s="226"/>
      <c r="R121" s="54" t="s">
        <v>1008</v>
      </c>
      <c r="S121" s="54"/>
      <c r="T121" s="37"/>
      <c r="U121" s="54"/>
      <c r="V121" s="37"/>
      <c r="W121" s="54"/>
      <c r="X121" s="37"/>
      <c r="Y121" s="54"/>
      <c r="Z121" s="37"/>
      <c r="AA121" s="54"/>
      <c r="AB121" s="37"/>
      <c r="AC121" s="54"/>
      <c r="AD121" s="37"/>
      <c r="AE121" s="54"/>
      <c r="AF121" s="37"/>
      <c r="AG121" s="119"/>
      <c r="AH121" s="117"/>
      <c r="AI121" s="117"/>
      <c r="AJ121" s="118"/>
      <c r="AK121" s="118"/>
      <c r="AL121" s="118"/>
    </row>
    <row r="122" spans="1:38" ht="12.75" customHeight="1">
      <c r="A122" s="441"/>
      <c r="B122" s="429"/>
      <c r="C122" s="285"/>
      <c r="D122" s="285" t="s">
        <v>1060</v>
      </c>
      <c r="E122" s="286" t="s">
        <v>819</v>
      </c>
      <c r="F122" s="286">
        <v>105</v>
      </c>
      <c r="G122" s="286"/>
      <c r="H122" s="286">
        <v>19.5</v>
      </c>
      <c r="I122" s="287"/>
      <c r="J122" s="427"/>
      <c r="K122" s="279">
        <f>F122-H122</f>
        <v>85.5</v>
      </c>
      <c r="L122" s="280">
        <v>50</v>
      </c>
      <c r="M122" s="425"/>
      <c r="N122" s="279">
        <v>25</v>
      </c>
      <c r="O122" s="427"/>
      <c r="P122" s="429"/>
      <c r="Q122" s="226"/>
      <c r="R122" s="54"/>
      <c r="S122" s="54"/>
      <c r="T122" s="37"/>
      <c r="U122" s="54"/>
      <c r="V122" s="37"/>
      <c r="W122" s="54"/>
      <c r="X122" s="37"/>
      <c r="Y122" s="54"/>
      <c r="Z122" s="37"/>
      <c r="AA122" s="54"/>
      <c r="AB122" s="37"/>
      <c r="AC122" s="54"/>
      <c r="AD122" s="37"/>
      <c r="AE122" s="54"/>
      <c r="AF122" s="37"/>
      <c r="AG122" s="119"/>
      <c r="AH122" s="117"/>
      <c r="AI122" s="117"/>
      <c r="AJ122" s="118"/>
      <c r="AK122" s="118"/>
      <c r="AL122" s="118"/>
    </row>
    <row r="123" spans="1:38" ht="12.75" customHeight="1">
      <c r="A123" s="440">
        <v>33</v>
      </c>
      <c r="B123" s="428">
        <v>45429</v>
      </c>
      <c r="C123" s="285"/>
      <c r="D123" s="285" t="s">
        <v>1061</v>
      </c>
      <c r="E123" s="286" t="s">
        <v>557</v>
      </c>
      <c r="F123" s="286">
        <v>295</v>
      </c>
      <c r="G123" s="286"/>
      <c r="H123" s="286">
        <v>195</v>
      </c>
      <c r="I123" s="287"/>
      <c r="J123" s="426" t="s">
        <v>1065</v>
      </c>
      <c r="K123" s="446">
        <v>-25</v>
      </c>
      <c r="L123" s="280">
        <v>50</v>
      </c>
      <c r="M123" s="424">
        <v>-475</v>
      </c>
      <c r="N123" s="279">
        <v>15</v>
      </c>
      <c r="O123" s="426" t="s">
        <v>558</v>
      </c>
      <c r="P123" s="428">
        <v>45433</v>
      </c>
      <c r="Q123" s="226"/>
      <c r="R123" s="54" t="s">
        <v>1008</v>
      </c>
      <c r="S123" s="54"/>
      <c r="T123" s="37"/>
      <c r="U123" s="54"/>
      <c r="V123" s="37"/>
      <c r="W123" s="54"/>
      <c r="X123" s="37"/>
      <c r="Y123" s="54"/>
      <c r="Z123" s="37"/>
      <c r="AA123" s="54"/>
      <c r="AB123" s="37"/>
      <c r="AC123" s="54"/>
      <c r="AD123" s="37"/>
      <c r="AE123" s="54"/>
      <c r="AF123" s="37"/>
      <c r="AG123" s="119"/>
      <c r="AH123" s="117"/>
      <c r="AI123" s="117"/>
      <c r="AJ123" s="118"/>
      <c r="AK123" s="118"/>
      <c r="AL123" s="118"/>
    </row>
    <row r="124" spans="1:38" ht="12.75" customHeight="1">
      <c r="A124" s="441"/>
      <c r="B124" s="429"/>
      <c r="C124" s="285"/>
      <c r="D124" s="285" t="s">
        <v>1062</v>
      </c>
      <c r="E124" s="286" t="s">
        <v>819</v>
      </c>
      <c r="F124" s="286">
        <v>135</v>
      </c>
      <c r="G124" s="286"/>
      <c r="H124" s="286">
        <v>60</v>
      </c>
      <c r="I124" s="287"/>
      <c r="J124" s="427"/>
      <c r="K124" s="447"/>
      <c r="L124" s="280">
        <v>50</v>
      </c>
      <c r="M124" s="425"/>
      <c r="N124" s="279">
        <v>15</v>
      </c>
      <c r="O124" s="427"/>
      <c r="P124" s="429"/>
      <c r="Q124" s="226"/>
      <c r="R124" s="54"/>
      <c r="S124" s="54"/>
      <c r="T124" s="37"/>
      <c r="U124" s="54"/>
      <c r="V124" s="37"/>
      <c r="W124" s="54"/>
      <c r="X124" s="37"/>
      <c r="Y124" s="54"/>
      <c r="Z124" s="37"/>
      <c r="AA124" s="54"/>
      <c r="AB124" s="37"/>
      <c r="AC124" s="54"/>
      <c r="AD124" s="37"/>
      <c r="AE124" s="54"/>
      <c r="AF124" s="37"/>
      <c r="AG124" s="119"/>
      <c r="AH124" s="117"/>
      <c r="AI124" s="117"/>
      <c r="AJ124" s="118"/>
      <c r="AK124" s="118"/>
      <c r="AL124" s="118"/>
    </row>
    <row r="125" spans="1:38" ht="12.75" customHeight="1">
      <c r="A125" s="392">
        <v>34</v>
      </c>
      <c r="B125" s="387">
        <v>45435</v>
      </c>
      <c r="C125" s="285"/>
      <c r="D125" s="285" t="s">
        <v>1088</v>
      </c>
      <c r="E125" s="286" t="s">
        <v>557</v>
      </c>
      <c r="F125" s="286">
        <v>52.5</v>
      </c>
      <c r="G125" s="286">
        <v>0</v>
      </c>
      <c r="H125" s="286">
        <v>10</v>
      </c>
      <c r="I125" s="287" t="s">
        <v>940</v>
      </c>
      <c r="J125" s="278" t="s">
        <v>1089</v>
      </c>
      <c r="K125" s="279">
        <f t="shared" ref="K125" si="109">H125-F125</f>
        <v>-42.5</v>
      </c>
      <c r="L125" s="280">
        <v>50</v>
      </c>
      <c r="M125" s="281">
        <f t="shared" ref="M125:M126" si="110">(K125*N125)-L125</f>
        <v>-1112.5</v>
      </c>
      <c r="N125" s="279">
        <v>25</v>
      </c>
      <c r="O125" s="278" t="s">
        <v>558</v>
      </c>
      <c r="P125" s="282">
        <v>45435</v>
      </c>
      <c r="Q125" s="226"/>
      <c r="R125" s="54" t="s">
        <v>1009</v>
      </c>
      <c r="S125" s="54"/>
      <c r="T125" s="37"/>
      <c r="U125" s="54"/>
      <c r="V125" s="37"/>
      <c r="W125" s="54"/>
      <c r="X125" s="37"/>
      <c r="Y125" s="54"/>
      <c r="Z125" s="37"/>
      <c r="AA125" s="54"/>
      <c r="AB125" s="37"/>
      <c r="AC125" s="54"/>
      <c r="AD125" s="37"/>
      <c r="AE125" s="54"/>
      <c r="AF125" s="37"/>
      <c r="AG125" s="119"/>
      <c r="AH125" s="117"/>
      <c r="AI125" s="117"/>
      <c r="AJ125" s="118"/>
      <c r="AK125" s="118"/>
      <c r="AL125" s="118"/>
    </row>
    <row r="126" spans="1:38" ht="12.75" customHeight="1">
      <c r="A126" s="401">
        <v>35</v>
      </c>
      <c r="B126" s="400">
        <v>45439</v>
      </c>
      <c r="C126" s="259"/>
      <c r="D126" s="259" t="s">
        <v>1140</v>
      </c>
      <c r="E126" s="260" t="s">
        <v>557</v>
      </c>
      <c r="F126" s="260">
        <v>60</v>
      </c>
      <c r="G126" s="260">
        <v>20</v>
      </c>
      <c r="H126" s="260">
        <v>92.5</v>
      </c>
      <c r="I126" s="261" t="s">
        <v>1141</v>
      </c>
      <c r="J126" s="254" t="s">
        <v>710</v>
      </c>
      <c r="K126" s="255">
        <f>H126-F126</f>
        <v>32.5</v>
      </c>
      <c r="L126" s="256">
        <v>50</v>
      </c>
      <c r="M126" s="257">
        <f t="shared" si="110"/>
        <v>1250</v>
      </c>
      <c r="N126" s="255">
        <v>40</v>
      </c>
      <c r="O126" s="254" t="s">
        <v>548</v>
      </c>
      <c r="P126" s="402">
        <v>45439</v>
      </c>
      <c r="Q126" s="226"/>
      <c r="R126" s="54"/>
      <c r="S126" s="54"/>
      <c r="T126" s="37"/>
      <c r="U126" s="54"/>
      <c r="V126" s="37"/>
      <c r="W126" s="54"/>
      <c r="X126" s="37"/>
      <c r="Y126" s="54"/>
      <c r="Z126" s="37"/>
      <c r="AA126" s="54"/>
      <c r="AB126" s="37"/>
      <c r="AC126" s="54"/>
      <c r="AD126" s="37"/>
      <c r="AE126" s="54"/>
      <c r="AF126" s="37"/>
      <c r="AG126" s="119"/>
      <c r="AH126" s="117"/>
      <c r="AI126" s="117"/>
      <c r="AJ126" s="118"/>
      <c r="AK126" s="118"/>
      <c r="AL126" s="118"/>
    </row>
    <row r="127" spans="1:38" ht="12.75" customHeight="1">
      <c r="A127" s="389"/>
      <c r="B127" s="391"/>
      <c r="C127" s="227"/>
      <c r="D127" s="227"/>
      <c r="E127" s="183"/>
      <c r="F127" s="183"/>
      <c r="G127" s="183"/>
      <c r="H127" s="183"/>
      <c r="I127" s="185"/>
      <c r="J127" s="394"/>
      <c r="K127" s="183"/>
      <c r="L127" s="186"/>
      <c r="M127" s="253"/>
      <c r="N127" s="183"/>
      <c r="O127" s="394"/>
      <c r="P127" s="391"/>
      <c r="Q127" s="226"/>
      <c r="R127" s="54"/>
      <c r="S127" s="54"/>
      <c r="T127" s="37"/>
      <c r="U127" s="54"/>
      <c r="V127" s="37"/>
      <c r="W127" s="54"/>
      <c r="X127" s="37"/>
      <c r="Y127" s="54"/>
      <c r="Z127" s="37"/>
      <c r="AA127" s="54"/>
      <c r="AB127" s="37"/>
      <c r="AC127" s="54"/>
      <c r="AD127" s="37"/>
      <c r="AE127" s="54"/>
      <c r="AF127" s="37"/>
      <c r="AG127" s="119"/>
      <c r="AH127" s="117"/>
      <c r="AI127" s="117"/>
      <c r="AJ127" s="118"/>
      <c r="AK127" s="118"/>
      <c r="AL127" s="118"/>
    </row>
    <row r="128" spans="1:38" s="247" customFormat="1" ht="12.75" customHeight="1">
      <c r="A128" s="239"/>
      <c r="B128" s="240"/>
      <c r="C128" s="241"/>
      <c r="D128" s="241"/>
      <c r="E128" s="239"/>
      <c r="F128" s="239"/>
      <c r="G128" s="239"/>
      <c r="H128" s="239"/>
      <c r="I128" s="242"/>
      <c r="J128" s="242"/>
      <c r="K128" s="239"/>
      <c r="L128" s="249"/>
      <c r="M128" s="248"/>
      <c r="N128" s="239"/>
      <c r="O128" s="242"/>
      <c r="P128" s="240"/>
      <c r="Q128" s="243"/>
      <c r="R128" s="54"/>
      <c r="S128" s="54"/>
      <c r="T128" s="37"/>
      <c r="U128" s="54"/>
      <c r="V128" s="37"/>
      <c r="W128" s="54"/>
      <c r="X128" s="37"/>
      <c r="Y128" s="54"/>
      <c r="Z128" s="37"/>
      <c r="AA128" s="54"/>
      <c r="AB128" s="37"/>
      <c r="AC128" s="54"/>
      <c r="AD128" s="37"/>
      <c r="AE128" s="54"/>
      <c r="AF128" s="37"/>
      <c r="AG128" s="246"/>
      <c r="AH128" s="244"/>
      <c r="AI128" s="244"/>
      <c r="AJ128" s="245"/>
      <c r="AK128" s="245"/>
      <c r="AL128" s="245"/>
    </row>
    <row r="129" spans="1:38" ht="38.25" customHeight="1">
      <c r="A129" s="91" t="s">
        <v>569</v>
      </c>
      <c r="B129" s="124"/>
      <c r="C129" s="124"/>
      <c r="D129" s="125"/>
      <c r="E129" s="109"/>
      <c r="F129" s="6"/>
      <c r="G129" s="6"/>
      <c r="H129" s="110"/>
      <c r="I129" s="126"/>
      <c r="J129" s="1"/>
      <c r="K129" s="6"/>
      <c r="L129" s="6"/>
      <c r="M129" s="6"/>
      <c r="N129" s="1"/>
      <c r="O129" s="1"/>
      <c r="R129" s="54"/>
      <c r="S129" s="54"/>
      <c r="T129" s="37"/>
      <c r="U129" s="54"/>
      <c r="V129" s="37"/>
      <c r="W129" s="54"/>
      <c r="X129" s="37"/>
      <c r="Y129" s="54"/>
      <c r="Z129" s="37"/>
      <c r="AA129" s="54"/>
      <c r="AB129" s="37"/>
      <c r="AC129" s="54"/>
      <c r="AD129" s="37"/>
      <c r="AE129" s="54"/>
      <c r="AF129" s="37"/>
      <c r="AG129" s="1"/>
      <c r="AH129" s="1"/>
      <c r="AI129" s="1"/>
      <c r="AJ129" s="6"/>
      <c r="AK129" s="1"/>
    </row>
    <row r="130" spans="1:38" ht="39.6">
      <c r="A130" s="92" t="s">
        <v>16</v>
      </c>
      <c r="B130" s="93" t="s">
        <v>522</v>
      </c>
      <c r="C130" s="93"/>
      <c r="D130" s="94" t="s">
        <v>533</v>
      </c>
      <c r="E130" s="93" t="s">
        <v>534</v>
      </c>
      <c r="F130" s="93" t="s">
        <v>535</v>
      </c>
      <c r="G130" s="93" t="s">
        <v>536</v>
      </c>
      <c r="H130" s="93" t="s">
        <v>537</v>
      </c>
      <c r="I130" s="93" t="s">
        <v>538</v>
      </c>
      <c r="J130" s="92" t="s">
        <v>539</v>
      </c>
      <c r="K130" s="113" t="s">
        <v>556</v>
      </c>
      <c r="L130" s="114" t="s">
        <v>541</v>
      </c>
      <c r="M130" s="95" t="s">
        <v>542</v>
      </c>
      <c r="N130" s="93" t="s">
        <v>543</v>
      </c>
      <c r="O130" s="94" t="s">
        <v>544</v>
      </c>
      <c r="P130" s="193" t="s">
        <v>545</v>
      </c>
      <c r="Q130" s="195" t="s">
        <v>813</v>
      </c>
      <c r="R130" s="54"/>
      <c r="S130" s="54"/>
      <c r="T130" s="37"/>
      <c r="U130" s="54"/>
      <c r="V130" s="37"/>
      <c r="W130" s="54"/>
      <c r="X130" s="37"/>
      <c r="Y130" s="54"/>
      <c r="Z130" s="37"/>
      <c r="AA130" s="54"/>
      <c r="AB130" s="37"/>
      <c r="AC130" s="54"/>
      <c r="AD130" s="37"/>
      <c r="AE130" s="54"/>
      <c r="AF130" s="37"/>
      <c r="AG130" s="37"/>
      <c r="AH130" s="37"/>
      <c r="AI130" s="37"/>
      <c r="AJ130" s="37"/>
      <c r="AK130" s="37"/>
      <c r="AL130" s="37"/>
    </row>
    <row r="131" spans="1:38" ht="12.75" customHeight="1">
      <c r="A131" s="183">
        <v>1</v>
      </c>
      <c r="B131" s="184">
        <v>45356</v>
      </c>
      <c r="C131" s="227"/>
      <c r="D131" s="227" t="s">
        <v>295</v>
      </c>
      <c r="E131" s="183" t="s">
        <v>546</v>
      </c>
      <c r="F131" s="183" t="s">
        <v>843</v>
      </c>
      <c r="G131" s="183">
        <v>35</v>
      </c>
      <c r="H131" s="183"/>
      <c r="I131" s="183" t="s">
        <v>842</v>
      </c>
      <c r="J131" s="183" t="s">
        <v>547</v>
      </c>
      <c r="K131" s="183"/>
      <c r="L131" s="251"/>
      <c r="M131" s="252"/>
      <c r="N131" s="183"/>
      <c r="O131" s="231"/>
      <c r="P131" s="186">
        <f>VLOOKUP(D131,'MidCap Intra'!$B$11:$C$571,2,0)</f>
        <v>37.65</v>
      </c>
      <c r="Q131" s="250"/>
      <c r="R131" s="54" t="s">
        <v>1008</v>
      </c>
      <c r="S131" s="54"/>
      <c r="T131" s="37"/>
      <c r="U131" s="54"/>
      <c r="V131" s="37"/>
      <c r="W131" s="54"/>
      <c r="X131" s="37"/>
      <c r="Y131" s="54"/>
      <c r="Z131" s="37"/>
      <c r="AA131" s="54"/>
      <c r="AB131" s="37"/>
      <c r="AC131" s="54"/>
      <c r="AD131" s="37"/>
      <c r="AE131" s="54"/>
      <c r="AF131" s="37"/>
    </row>
    <row r="132" spans="1:38" ht="12.75" customHeight="1">
      <c r="A132" s="183">
        <v>2</v>
      </c>
      <c r="B132" s="184">
        <v>45390</v>
      </c>
      <c r="C132" s="227"/>
      <c r="D132" s="227" t="s">
        <v>852</v>
      </c>
      <c r="E132" s="183" t="s">
        <v>546</v>
      </c>
      <c r="F132" s="183" t="s">
        <v>1002</v>
      </c>
      <c r="G132" s="183">
        <v>1770</v>
      </c>
      <c r="H132" s="183"/>
      <c r="I132" s="183" t="s">
        <v>847</v>
      </c>
      <c r="J132" s="183" t="s">
        <v>547</v>
      </c>
      <c r="K132" s="183"/>
      <c r="L132" s="251"/>
      <c r="M132" s="252"/>
      <c r="N132" s="183"/>
      <c r="O132" s="231"/>
      <c r="P132" s="186"/>
      <c r="Q132" s="250"/>
      <c r="R132" s="54" t="s">
        <v>1008</v>
      </c>
      <c r="S132" s="54"/>
      <c r="T132" s="37"/>
      <c r="U132" s="54"/>
      <c r="V132" s="37"/>
      <c r="W132" s="54"/>
      <c r="X132" s="37"/>
      <c r="Y132" s="54"/>
      <c r="Z132" s="37"/>
      <c r="AA132" s="54"/>
      <c r="AB132" s="37"/>
      <c r="AC132" s="54"/>
      <c r="AD132" s="37"/>
      <c r="AE132" s="54"/>
      <c r="AF132" s="37"/>
    </row>
    <row r="133" spans="1:38" ht="12.75" customHeight="1">
      <c r="A133" s="183">
        <v>3</v>
      </c>
      <c r="B133" s="184">
        <v>45436</v>
      </c>
      <c r="C133" s="227"/>
      <c r="D133" s="227" t="s">
        <v>148</v>
      </c>
      <c r="E133" s="183" t="s">
        <v>546</v>
      </c>
      <c r="F133" s="183" t="s">
        <v>1107</v>
      </c>
      <c r="G133" s="183">
        <v>290</v>
      </c>
      <c r="H133" s="183"/>
      <c r="I133" s="183" t="s">
        <v>1108</v>
      </c>
      <c r="J133" s="183" t="s">
        <v>547</v>
      </c>
      <c r="K133" s="183"/>
      <c r="L133" s="251"/>
      <c r="M133" s="252"/>
      <c r="N133" s="183"/>
      <c r="O133" s="231"/>
      <c r="P133" s="186">
        <f>VLOOKUP(D133,'MidCap Intra'!$B$11:$C$571,2,0)</f>
        <v>342.75</v>
      </c>
      <c r="Q133" s="250"/>
      <c r="R133" s="54" t="s">
        <v>1008</v>
      </c>
      <c r="S133" s="54"/>
      <c r="T133" s="37"/>
      <c r="U133" s="54"/>
      <c r="V133" s="37"/>
      <c r="W133" s="54"/>
      <c r="X133" s="37"/>
      <c r="Y133" s="54"/>
      <c r="Z133" s="37"/>
      <c r="AA133" s="54"/>
      <c r="AB133" s="37"/>
      <c r="AC133" s="54"/>
      <c r="AD133" s="37"/>
      <c r="AE133" s="54"/>
      <c r="AF133" s="37"/>
    </row>
    <row r="134" spans="1:38" ht="12.75" customHeight="1">
      <c r="A134" s="183"/>
      <c r="B134" s="184"/>
      <c r="C134" s="227"/>
      <c r="D134" s="227"/>
      <c r="E134" s="183"/>
      <c r="F134" s="183"/>
      <c r="G134" s="183"/>
      <c r="H134" s="183"/>
      <c r="I134" s="183"/>
      <c r="J134" s="183"/>
      <c r="K134" s="183"/>
      <c r="L134" s="251"/>
      <c r="M134" s="252"/>
      <c r="N134" s="183"/>
      <c r="O134" s="231"/>
      <c r="P134" s="186"/>
      <c r="Q134" s="250"/>
      <c r="R134" s="54"/>
      <c r="S134" s="54"/>
      <c r="T134" s="37"/>
      <c r="U134" s="54"/>
      <c r="V134" s="37"/>
      <c r="W134" s="54"/>
      <c r="X134" s="37"/>
      <c r="Y134" s="54"/>
      <c r="Z134" s="37"/>
      <c r="AA134" s="54"/>
      <c r="AB134" s="37"/>
      <c r="AC134" s="54"/>
      <c r="AD134" s="37"/>
      <c r="AE134" s="54"/>
      <c r="AF134" s="37"/>
    </row>
    <row r="135" spans="1:38" ht="12.75" customHeight="1">
      <c r="A135" s="183"/>
      <c r="B135" s="184"/>
      <c r="C135" s="227"/>
      <c r="D135" s="227"/>
      <c r="E135" s="183"/>
      <c r="F135" s="183"/>
      <c r="G135" s="183"/>
      <c r="H135" s="183"/>
      <c r="I135" s="183"/>
      <c r="J135" s="183"/>
      <c r="K135" s="183"/>
      <c r="L135" s="251"/>
      <c r="M135" s="252"/>
      <c r="N135" s="183"/>
      <c r="O135" s="231"/>
      <c r="P135" s="184"/>
      <c r="Q135" s="250"/>
      <c r="R135" s="54"/>
      <c r="S135" s="54"/>
      <c r="T135" s="37"/>
      <c r="U135" s="54"/>
      <c r="V135" s="37"/>
      <c r="W135" s="54"/>
      <c r="X135" s="37"/>
      <c r="Y135" s="54"/>
      <c r="Z135" s="37"/>
      <c r="AA135" s="54"/>
      <c r="AB135" s="37"/>
      <c r="AC135" s="54"/>
      <c r="AD135" s="37"/>
      <c r="AE135" s="54"/>
      <c r="AF135" s="37"/>
    </row>
    <row r="136" spans="1:38" ht="12.75" customHeight="1">
      <c r="A136" s="103" t="s">
        <v>549</v>
      </c>
      <c r="B136" s="103"/>
      <c r="C136" s="103"/>
      <c r="D136" s="54"/>
      <c r="E136" s="37"/>
      <c r="F136" s="108" t="s">
        <v>551</v>
      </c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37"/>
      <c r="U136" s="54"/>
      <c r="V136" s="37"/>
      <c r="W136" s="54"/>
      <c r="X136" s="37"/>
      <c r="Y136" s="54"/>
      <c r="Z136" s="37"/>
      <c r="AA136" s="54"/>
      <c r="AB136" s="37"/>
      <c r="AC136" s="54"/>
      <c r="AD136" s="37"/>
      <c r="AE136" s="54"/>
      <c r="AF136" s="37"/>
    </row>
    <row r="137" spans="1:38" ht="12.75" customHeight="1">
      <c r="A137" s="107" t="s">
        <v>550</v>
      </c>
      <c r="B137" s="103"/>
      <c r="C137" s="103"/>
      <c r="D137" s="54"/>
      <c r="E137" s="37"/>
      <c r="F137" s="108" t="s">
        <v>554</v>
      </c>
      <c r="G137" s="54"/>
      <c r="H137" s="54" t="s">
        <v>571</v>
      </c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37"/>
      <c r="U137" s="54"/>
      <c r="V137" s="37"/>
      <c r="W137" s="54"/>
      <c r="X137" s="37"/>
      <c r="Y137" s="54"/>
      <c r="Z137" s="37"/>
      <c r="AA137" s="54"/>
      <c r="AB137" s="37"/>
      <c r="AC137" s="54"/>
      <c r="AD137" s="37"/>
      <c r="AE137" s="54"/>
      <c r="AF137" s="37"/>
    </row>
    <row r="138" spans="1:38" ht="12.75" customHeight="1">
      <c r="A138" s="54"/>
      <c r="B138" s="54"/>
      <c r="C138" s="103"/>
      <c r="D138" s="54"/>
      <c r="E138" s="37"/>
      <c r="F138" s="108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37"/>
      <c r="U138" s="54"/>
      <c r="V138" s="37"/>
      <c r="W138" s="54"/>
      <c r="X138" s="37"/>
      <c r="Y138" s="54"/>
      <c r="Z138" s="37"/>
      <c r="AA138" s="54"/>
      <c r="AB138" s="37"/>
      <c r="AC138" s="54"/>
      <c r="AD138" s="37"/>
      <c r="AE138" s="54"/>
      <c r="AF138" s="37"/>
    </row>
    <row r="139" spans="1:38" ht="12.75" customHeight="1">
      <c r="A139" s="54"/>
      <c r="B139" s="54"/>
      <c r="C139" s="103"/>
      <c r="D139" s="54"/>
      <c r="E139" s="37"/>
      <c r="F139" s="108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37"/>
      <c r="U139" s="54"/>
      <c r="V139" s="37"/>
      <c r="W139" s="54"/>
      <c r="X139" s="37"/>
      <c r="Y139" s="54"/>
      <c r="Z139" s="37"/>
      <c r="AA139" s="54"/>
      <c r="AB139" s="37"/>
      <c r="AC139" s="54"/>
      <c r="AD139" s="37"/>
    </row>
    <row r="140" spans="1:38" ht="12.75" customHeight="1">
      <c r="A140" s="54"/>
      <c r="B140" s="54"/>
      <c r="C140" s="103"/>
      <c r="D140" s="54"/>
      <c r="E140" s="37"/>
      <c r="F140" s="108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37"/>
      <c r="U140" s="54"/>
      <c r="V140" s="37"/>
      <c r="W140" s="54"/>
      <c r="X140" s="37"/>
      <c r="Y140" s="54"/>
      <c r="Z140" s="37"/>
      <c r="AA140" s="54"/>
      <c r="AB140" s="37"/>
      <c r="AC140" s="54"/>
      <c r="AD140" s="37"/>
    </row>
    <row r="141" spans="1:38" ht="12.75" customHeight="1">
      <c r="A141" s="54"/>
      <c r="B141" s="54"/>
      <c r="C141" s="103"/>
      <c r="D141" s="54"/>
      <c r="E141" s="37"/>
      <c r="F141" s="108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37"/>
      <c r="U141" s="54"/>
      <c r="V141" s="37"/>
      <c r="W141" s="54"/>
      <c r="X141" s="37"/>
      <c r="Y141" s="54"/>
      <c r="Z141" s="37"/>
      <c r="AA141" s="54"/>
      <c r="AB141" s="37"/>
      <c r="AC141" s="54"/>
      <c r="AD141" s="37"/>
    </row>
    <row r="142" spans="1:38" ht="12.75" customHeight="1">
      <c r="A142" s="54"/>
      <c r="B142" s="54"/>
      <c r="C142" s="103"/>
      <c r="D142" s="54"/>
      <c r="E142" s="37"/>
      <c r="F142" s="108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37"/>
      <c r="U142" s="54"/>
      <c r="V142" s="37"/>
      <c r="W142" s="54"/>
      <c r="X142" s="37"/>
      <c r="Y142" s="54"/>
      <c r="Z142" s="37"/>
      <c r="AA142" s="54"/>
      <c r="AB142" s="37"/>
      <c r="AC142" s="54"/>
      <c r="AD142" s="37"/>
    </row>
    <row r="143" spans="1:38" ht="12.75" customHeight="1">
      <c r="A143" s="54"/>
      <c r="B143" s="54"/>
      <c r="C143" s="103"/>
      <c r="D143" s="54"/>
      <c r="E143" s="37"/>
      <c r="F143" s="108"/>
      <c r="G143" s="54"/>
      <c r="H143" s="37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37"/>
      <c r="U143" s="54"/>
      <c r="V143" s="37"/>
      <c r="W143" s="54"/>
      <c r="X143" s="37"/>
      <c r="Y143" s="54"/>
      <c r="Z143" s="37"/>
      <c r="AA143" s="54"/>
      <c r="AB143" s="37"/>
      <c r="AC143" s="54"/>
      <c r="AD143" s="37"/>
    </row>
    <row r="144" spans="1:38" ht="12.75" customHeight="1">
      <c r="A144" s="54"/>
      <c r="B144" s="54"/>
      <c r="C144" s="103"/>
      <c r="D144" s="54"/>
      <c r="E144" s="37"/>
      <c r="F144" s="108"/>
      <c r="G144" s="54"/>
      <c r="H144" s="37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37"/>
      <c r="U144" s="54"/>
      <c r="V144" s="37"/>
      <c r="W144" s="54"/>
      <c r="X144" s="37"/>
      <c r="Y144" s="54"/>
      <c r="Z144" s="37"/>
      <c r="AA144" s="54"/>
      <c r="AB144" s="37"/>
      <c r="AC144" s="54"/>
      <c r="AD144" s="37"/>
    </row>
    <row r="145" spans="1:30" ht="12.75" customHeight="1">
      <c r="A145" s="54"/>
      <c r="B145" s="54"/>
      <c r="C145" s="97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37"/>
      <c r="U145" s="54"/>
      <c r="V145" s="37"/>
      <c r="W145" s="54"/>
      <c r="X145" s="37"/>
      <c r="Y145" s="54"/>
      <c r="Z145" s="37"/>
      <c r="AA145" s="54"/>
      <c r="AB145" s="37"/>
      <c r="AC145" s="54"/>
      <c r="AD145" s="37"/>
    </row>
    <row r="146" spans="1:30" ht="38.25" customHeight="1">
      <c r="A146" s="37"/>
      <c r="B146" s="127" t="s">
        <v>572</v>
      </c>
      <c r="C146" s="127"/>
      <c r="D146" s="54"/>
      <c r="E146" s="127"/>
      <c r="F146" s="6"/>
      <c r="G146" s="6"/>
      <c r="H146" s="111"/>
      <c r="I146" s="6"/>
      <c r="J146" s="111"/>
      <c r="K146" s="112"/>
      <c r="L146" s="6"/>
      <c r="M146" s="6"/>
      <c r="N146" s="1"/>
      <c r="O146" s="54"/>
      <c r="P146" s="54"/>
      <c r="Q146" s="198"/>
      <c r="R146" s="54"/>
      <c r="S146" s="54"/>
      <c r="T146" s="37"/>
      <c r="U146" s="54"/>
      <c r="V146" s="37"/>
      <c r="W146" s="54"/>
      <c r="X146" s="37"/>
      <c r="Y146" s="54"/>
      <c r="Z146" s="37"/>
      <c r="AA146" s="54"/>
      <c r="AB146" s="37"/>
      <c r="AC146" s="54"/>
      <c r="AD146" s="37"/>
    </row>
    <row r="147" spans="1:30" ht="12.75" customHeight="1">
      <c r="A147" s="92" t="s">
        <v>16</v>
      </c>
      <c r="B147" s="93" t="s">
        <v>522</v>
      </c>
      <c r="C147" s="93"/>
      <c r="D147" s="94" t="s">
        <v>533</v>
      </c>
      <c r="E147" s="93" t="s">
        <v>534</v>
      </c>
      <c r="F147" s="93" t="s">
        <v>535</v>
      </c>
      <c r="G147" s="93" t="s">
        <v>573</v>
      </c>
      <c r="H147" s="93" t="s">
        <v>574</v>
      </c>
      <c r="I147" s="93" t="s">
        <v>538</v>
      </c>
      <c r="J147" s="128" t="s">
        <v>539</v>
      </c>
      <c r="K147" s="93" t="s">
        <v>540</v>
      </c>
      <c r="L147" s="93" t="s">
        <v>575</v>
      </c>
      <c r="M147" s="93" t="s">
        <v>543</v>
      </c>
      <c r="N147" s="94" t="s">
        <v>544</v>
      </c>
      <c r="O147" s="54"/>
      <c r="P147" s="54"/>
      <c r="Q147" s="198"/>
      <c r="R147" s="54"/>
      <c r="S147" s="54"/>
      <c r="T147" s="37"/>
      <c r="U147" s="54"/>
      <c r="V147" s="37"/>
      <c r="W147" s="54"/>
      <c r="X147" s="37"/>
      <c r="Y147" s="54"/>
      <c r="Z147" s="37"/>
      <c r="AA147" s="54"/>
      <c r="AB147" s="37"/>
      <c r="AC147" s="54"/>
      <c r="AD147" s="37"/>
    </row>
    <row r="148" spans="1:30" ht="12.75" customHeight="1">
      <c r="A148" s="129">
        <v>1</v>
      </c>
      <c r="B148" s="130">
        <v>41579</v>
      </c>
      <c r="C148" s="130"/>
      <c r="D148" s="131" t="s">
        <v>576</v>
      </c>
      <c r="E148" s="132" t="s">
        <v>546</v>
      </c>
      <c r="F148" s="133">
        <v>82</v>
      </c>
      <c r="G148" s="132" t="s">
        <v>577</v>
      </c>
      <c r="H148" s="132">
        <v>100</v>
      </c>
      <c r="I148" s="134">
        <v>100</v>
      </c>
      <c r="J148" s="135" t="s">
        <v>578</v>
      </c>
      <c r="K148" s="136">
        <f t="shared" ref="K148:K179" si="111">H148-F148</f>
        <v>18</v>
      </c>
      <c r="L148" s="137">
        <f t="shared" ref="L148:L179" si="112">K148/F148</f>
        <v>0.21951219512195122</v>
      </c>
      <c r="M148" s="132" t="s">
        <v>548</v>
      </c>
      <c r="N148" s="138">
        <v>42657</v>
      </c>
      <c r="O148" s="54"/>
      <c r="P148" s="54"/>
      <c r="Q148" s="198"/>
      <c r="R148" s="54"/>
      <c r="S148" s="54"/>
      <c r="T148" s="37"/>
      <c r="U148" s="54"/>
      <c r="V148" s="37"/>
      <c r="W148" s="54"/>
      <c r="X148" s="37"/>
      <c r="Y148" s="54"/>
      <c r="Z148" s="37"/>
      <c r="AA148" s="54"/>
      <c r="AB148" s="37"/>
      <c r="AC148" s="54"/>
      <c r="AD148" s="37"/>
    </row>
    <row r="149" spans="1:30" ht="12.75" customHeight="1">
      <c r="A149" s="129">
        <v>2</v>
      </c>
      <c r="B149" s="130">
        <v>41794</v>
      </c>
      <c r="C149" s="130"/>
      <c r="D149" s="131" t="s">
        <v>579</v>
      </c>
      <c r="E149" s="132" t="s">
        <v>557</v>
      </c>
      <c r="F149" s="133">
        <v>257</v>
      </c>
      <c r="G149" s="132" t="s">
        <v>577</v>
      </c>
      <c r="H149" s="132">
        <v>300</v>
      </c>
      <c r="I149" s="134">
        <v>300</v>
      </c>
      <c r="J149" s="135" t="s">
        <v>578</v>
      </c>
      <c r="K149" s="136">
        <f t="shared" si="111"/>
        <v>43</v>
      </c>
      <c r="L149" s="137">
        <f t="shared" si="112"/>
        <v>0.16731517509727625</v>
      </c>
      <c r="M149" s="132" t="s">
        <v>548</v>
      </c>
      <c r="N149" s="138">
        <v>41822</v>
      </c>
      <c r="O149" s="54"/>
      <c r="P149" s="54"/>
      <c r="Q149" s="198"/>
      <c r="R149" s="54"/>
      <c r="S149" s="54"/>
      <c r="T149" s="37"/>
      <c r="U149" s="54"/>
      <c r="V149" s="37"/>
      <c r="W149" s="54"/>
      <c r="X149" s="37"/>
      <c r="Y149" s="54"/>
      <c r="Z149" s="37"/>
      <c r="AA149" s="54"/>
      <c r="AB149" s="37"/>
      <c r="AC149" s="54"/>
      <c r="AD149" s="37"/>
    </row>
    <row r="150" spans="1:30" ht="12.75" customHeight="1">
      <c r="A150" s="129">
        <v>3</v>
      </c>
      <c r="B150" s="130">
        <v>41828</v>
      </c>
      <c r="C150" s="130"/>
      <c r="D150" s="131" t="s">
        <v>580</v>
      </c>
      <c r="E150" s="132" t="s">
        <v>557</v>
      </c>
      <c r="F150" s="133">
        <v>393</v>
      </c>
      <c r="G150" s="132" t="s">
        <v>577</v>
      </c>
      <c r="H150" s="132">
        <v>468</v>
      </c>
      <c r="I150" s="134">
        <v>468</v>
      </c>
      <c r="J150" s="135" t="s">
        <v>578</v>
      </c>
      <c r="K150" s="136">
        <f t="shared" si="111"/>
        <v>75</v>
      </c>
      <c r="L150" s="137">
        <f t="shared" si="112"/>
        <v>0.19083969465648856</v>
      </c>
      <c r="M150" s="132" t="s">
        <v>548</v>
      </c>
      <c r="N150" s="138">
        <v>41863</v>
      </c>
      <c r="O150" s="54"/>
      <c r="P150" s="54"/>
      <c r="Q150" s="198"/>
      <c r="R150" s="54"/>
      <c r="S150" s="54"/>
      <c r="T150" s="37"/>
      <c r="U150" s="54"/>
      <c r="V150" s="37"/>
      <c r="W150" s="54"/>
      <c r="X150" s="37"/>
      <c r="Y150" s="54"/>
      <c r="Z150" s="37"/>
      <c r="AA150" s="54"/>
      <c r="AB150" s="37"/>
      <c r="AC150" s="54"/>
      <c r="AD150" s="37"/>
    </row>
    <row r="151" spans="1:30" ht="12.75" customHeight="1">
      <c r="A151" s="129">
        <v>4</v>
      </c>
      <c r="B151" s="130">
        <v>41857</v>
      </c>
      <c r="C151" s="130"/>
      <c r="D151" s="131" t="s">
        <v>581</v>
      </c>
      <c r="E151" s="132" t="s">
        <v>557</v>
      </c>
      <c r="F151" s="133">
        <v>205</v>
      </c>
      <c r="G151" s="132" t="s">
        <v>577</v>
      </c>
      <c r="H151" s="132">
        <v>275</v>
      </c>
      <c r="I151" s="134">
        <v>250</v>
      </c>
      <c r="J151" s="135" t="s">
        <v>578</v>
      </c>
      <c r="K151" s="136">
        <f t="shared" si="111"/>
        <v>70</v>
      </c>
      <c r="L151" s="137">
        <f t="shared" si="112"/>
        <v>0.34146341463414637</v>
      </c>
      <c r="M151" s="132" t="s">
        <v>548</v>
      </c>
      <c r="N151" s="138">
        <v>41962</v>
      </c>
      <c r="O151" s="54"/>
      <c r="P151" s="54"/>
      <c r="Q151" s="198"/>
      <c r="R151" s="54"/>
      <c r="S151" s="54"/>
      <c r="T151" s="37"/>
      <c r="U151" s="54"/>
      <c r="V151" s="37"/>
      <c r="W151" s="54"/>
      <c r="X151" s="37"/>
      <c r="Y151" s="54"/>
      <c r="Z151" s="37"/>
      <c r="AA151" s="54"/>
      <c r="AB151" s="37"/>
      <c r="AC151" s="54"/>
      <c r="AD151" s="37"/>
    </row>
    <row r="152" spans="1:30" ht="12.75" customHeight="1">
      <c r="A152" s="129">
        <v>5</v>
      </c>
      <c r="B152" s="130">
        <v>41886</v>
      </c>
      <c r="C152" s="130"/>
      <c r="D152" s="131" t="s">
        <v>582</v>
      </c>
      <c r="E152" s="132" t="s">
        <v>557</v>
      </c>
      <c r="F152" s="133">
        <v>162</v>
      </c>
      <c r="G152" s="132" t="s">
        <v>577</v>
      </c>
      <c r="H152" s="132">
        <v>190</v>
      </c>
      <c r="I152" s="134">
        <v>190</v>
      </c>
      <c r="J152" s="135" t="s">
        <v>578</v>
      </c>
      <c r="K152" s="136">
        <f t="shared" si="111"/>
        <v>28</v>
      </c>
      <c r="L152" s="137">
        <f t="shared" si="112"/>
        <v>0.1728395061728395</v>
      </c>
      <c r="M152" s="132" t="s">
        <v>548</v>
      </c>
      <c r="N152" s="138">
        <v>42006</v>
      </c>
      <c r="O152" s="54"/>
      <c r="P152" s="54"/>
      <c r="Q152" s="198"/>
      <c r="R152" s="54"/>
      <c r="S152" s="54"/>
      <c r="T152" s="37"/>
      <c r="U152" s="54"/>
      <c r="V152" s="37"/>
      <c r="W152" s="54"/>
      <c r="X152" s="37"/>
      <c r="Y152" s="54"/>
      <c r="Z152" s="37"/>
      <c r="AA152" s="54"/>
      <c r="AB152" s="37"/>
      <c r="AC152" s="54"/>
      <c r="AD152" s="37"/>
    </row>
    <row r="153" spans="1:30" ht="12.75" customHeight="1">
      <c r="A153" s="129">
        <v>6</v>
      </c>
      <c r="B153" s="130">
        <v>41886</v>
      </c>
      <c r="C153" s="130"/>
      <c r="D153" s="131" t="s">
        <v>583</v>
      </c>
      <c r="E153" s="132" t="s">
        <v>557</v>
      </c>
      <c r="F153" s="133">
        <v>75</v>
      </c>
      <c r="G153" s="132" t="s">
        <v>577</v>
      </c>
      <c r="H153" s="132">
        <v>91.5</v>
      </c>
      <c r="I153" s="134" t="s">
        <v>570</v>
      </c>
      <c r="J153" s="135" t="s">
        <v>584</v>
      </c>
      <c r="K153" s="136">
        <f t="shared" si="111"/>
        <v>16.5</v>
      </c>
      <c r="L153" s="137">
        <f t="shared" si="112"/>
        <v>0.22</v>
      </c>
      <c r="M153" s="132" t="s">
        <v>548</v>
      </c>
      <c r="N153" s="138">
        <v>41954</v>
      </c>
      <c r="O153" s="54"/>
      <c r="P153" s="54"/>
      <c r="Q153" s="198"/>
      <c r="R153" s="54"/>
      <c r="S153" s="54"/>
      <c r="T153" s="37"/>
      <c r="U153" s="54"/>
      <c r="V153" s="37"/>
      <c r="W153" s="54"/>
      <c r="X153" s="37"/>
      <c r="Y153" s="54"/>
      <c r="Z153" s="37"/>
      <c r="AA153" s="54"/>
      <c r="AB153" s="37"/>
      <c r="AC153" s="54"/>
      <c r="AD153" s="37"/>
    </row>
    <row r="154" spans="1:30" ht="12.75" customHeight="1">
      <c r="A154" s="129">
        <v>7</v>
      </c>
      <c r="B154" s="130">
        <v>41913</v>
      </c>
      <c r="C154" s="130"/>
      <c r="D154" s="131" t="s">
        <v>585</v>
      </c>
      <c r="E154" s="132" t="s">
        <v>557</v>
      </c>
      <c r="F154" s="133">
        <v>850</v>
      </c>
      <c r="G154" s="132" t="s">
        <v>577</v>
      </c>
      <c r="H154" s="132">
        <v>982.5</v>
      </c>
      <c r="I154" s="134">
        <v>1050</v>
      </c>
      <c r="J154" s="135" t="s">
        <v>586</v>
      </c>
      <c r="K154" s="136">
        <f t="shared" si="111"/>
        <v>132.5</v>
      </c>
      <c r="L154" s="137">
        <f t="shared" si="112"/>
        <v>0.15588235294117647</v>
      </c>
      <c r="M154" s="132" t="s">
        <v>548</v>
      </c>
      <c r="N154" s="138">
        <v>42039</v>
      </c>
      <c r="O154" s="54"/>
      <c r="P154" s="54"/>
      <c r="Q154" s="198"/>
      <c r="R154" s="54"/>
      <c r="S154" s="54"/>
      <c r="T154" s="37"/>
      <c r="U154" s="54"/>
      <c r="V154" s="37"/>
      <c r="W154" s="54"/>
      <c r="X154" s="37"/>
      <c r="Y154" s="54"/>
      <c r="Z154" s="37"/>
      <c r="AA154" s="54"/>
      <c r="AB154" s="37"/>
      <c r="AC154" s="54"/>
      <c r="AD154" s="37"/>
    </row>
    <row r="155" spans="1:30" ht="12.75" customHeight="1">
      <c r="A155" s="129">
        <v>8</v>
      </c>
      <c r="B155" s="130">
        <v>41913</v>
      </c>
      <c r="C155" s="130"/>
      <c r="D155" s="131" t="s">
        <v>587</v>
      </c>
      <c r="E155" s="132" t="s">
        <v>557</v>
      </c>
      <c r="F155" s="133">
        <v>475</v>
      </c>
      <c r="G155" s="132" t="s">
        <v>577</v>
      </c>
      <c r="H155" s="132">
        <v>515</v>
      </c>
      <c r="I155" s="134">
        <v>600</v>
      </c>
      <c r="J155" s="135" t="s">
        <v>588</v>
      </c>
      <c r="K155" s="136">
        <f t="shared" si="111"/>
        <v>40</v>
      </c>
      <c r="L155" s="137">
        <f t="shared" si="112"/>
        <v>8.4210526315789472E-2</v>
      </c>
      <c r="M155" s="132" t="s">
        <v>548</v>
      </c>
      <c r="N155" s="138">
        <v>41939</v>
      </c>
      <c r="O155" s="54"/>
      <c r="P155" s="54"/>
      <c r="Q155" s="198"/>
      <c r="R155" s="54"/>
      <c r="S155" s="54"/>
      <c r="T155" s="37"/>
      <c r="U155" s="54"/>
      <c r="V155" s="37"/>
      <c r="W155" s="54"/>
      <c r="X155" s="37"/>
      <c r="Y155" s="54"/>
      <c r="Z155" s="37"/>
      <c r="AA155" s="54"/>
      <c r="AB155" s="37"/>
      <c r="AC155" s="54"/>
      <c r="AD155" s="37"/>
    </row>
    <row r="156" spans="1:30" ht="12.75" customHeight="1">
      <c r="A156" s="129">
        <v>9</v>
      </c>
      <c r="B156" s="130">
        <v>41913</v>
      </c>
      <c r="C156" s="130"/>
      <c r="D156" s="131" t="s">
        <v>589</v>
      </c>
      <c r="E156" s="132" t="s">
        <v>557</v>
      </c>
      <c r="F156" s="133">
        <v>86</v>
      </c>
      <c r="G156" s="132" t="s">
        <v>577</v>
      </c>
      <c r="H156" s="132">
        <v>99</v>
      </c>
      <c r="I156" s="134">
        <v>140</v>
      </c>
      <c r="J156" s="135" t="s">
        <v>590</v>
      </c>
      <c r="K156" s="136">
        <f t="shared" si="111"/>
        <v>13</v>
      </c>
      <c r="L156" s="137">
        <f t="shared" si="112"/>
        <v>0.15116279069767441</v>
      </c>
      <c r="M156" s="132" t="s">
        <v>548</v>
      </c>
      <c r="N156" s="138">
        <v>41939</v>
      </c>
      <c r="O156" s="54"/>
      <c r="P156" s="54"/>
      <c r="Q156" s="198"/>
      <c r="R156" s="54"/>
      <c r="S156" s="54"/>
      <c r="T156" s="37"/>
      <c r="U156" s="54"/>
      <c r="V156" s="37"/>
      <c r="W156" s="54"/>
      <c r="X156" s="37"/>
      <c r="Y156" s="54"/>
      <c r="Z156" s="37"/>
      <c r="AA156" s="54"/>
      <c r="AB156" s="37"/>
      <c r="AC156" s="54"/>
      <c r="AD156" s="37"/>
    </row>
    <row r="157" spans="1:30" ht="12.75" customHeight="1">
      <c r="A157" s="129">
        <v>10</v>
      </c>
      <c r="B157" s="130">
        <v>41926</v>
      </c>
      <c r="C157" s="130"/>
      <c r="D157" s="131" t="s">
        <v>591</v>
      </c>
      <c r="E157" s="132" t="s">
        <v>557</v>
      </c>
      <c r="F157" s="133">
        <v>496.6</v>
      </c>
      <c r="G157" s="132" t="s">
        <v>577</v>
      </c>
      <c r="H157" s="132">
        <v>621</v>
      </c>
      <c r="I157" s="134">
        <v>580</v>
      </c>
      <c r="J157" s="135" t="s">
        <v>578</v>
      </c>
      <c r="K157" s="136">
        <f t="shared" si="111"/>
        <v>124.39999999999998</v>
      </c>
      <c r="L157" s="137">
        <f t="shared" si="112"/>
        <v>0.25050342327829234</v>
      </c>
      <c r="M157" s="132" t="s">
        <v>548</v>
      </c>
      <c r="N157" s="138">
        <v>42605</v>
      </c>
      <c r="O157" s="54"/>
      <c r="P157" s="54"/>
      <c r="Q157" s="198"/>
      <c r="R157" s="54"/>
      <c r="S157" s="54"/>
      <c r="T157" s="37"/>
      <c r="U157" s="54"/>
      <c r="V157" s="37"/>
      <c r="W157" s="54"/>
      <c r="X157" s="37"/>
      <c r="Y157" s="54"/>
      <c r="Z157" s="37"/>
      <c r="AA157" s="54"/>
      <c r="AB157" s="37"/>
      <c r="AC157" s="54"/>
      <c r="AD157" s="37"/>
    </row>
    <row r="158" spans="1:30" ht="12.75" customHeight="1">
      <c r="A158" s="129">
        <v>11</v>
      </c>
      <c r="B158" s="130">
        <v>41926</v>
      </c>
      <c r="C158" s="130"/>
      <c r="D158" s="131" t="s">
        <v>592</v>
      </c>
      <c r="E158" s="132" t="s">
        <v>557</v>
      </c>
      <c r="F158" s="133">
        <v>2481.9</v>
      </c>
      <c r="G158" s="132" t="s">
        <v>577</v>
      </c>
      <c r="H158" s="132">
        <v>2840</v>
      </c>
      <c r="I158" s="134">
        <v>2870</v>
      </c>
      <c r="J158" s="135" t="s">
        <v>593</v>
      </c>
      <c r="K158" s="136">
        <f t="shared" si="111"/>
        <v>358.09999999999991</v>
      </c>
      <c r="L158" s="137">
        <f t="shared" si="112"/>
        <v>0.14428462065353154</v>
      </c>
      <c r="M158" s="132" t="s">
        <v>548</v>
      </c>
      <c r="N158" s="138">
        <v>42017</v>
      </c>
      <c r="O158" s="54"/>
      <c r="P158" s="54"/>
      <c r="Q158" s="198"/>
      <c r="R158" s="54"/>
      <c r="S158" s="54"/>
      <c r="T158" s="37"/>
      <c r="U158" s="54"/>
      <c r="V158" s="37"/>
      <c r="W158" s="54"/>
      <c r="X158" s="37"/>
      <c r="Y158" s="54"/>
      <c r="Z158" s="37"/>
      <c r="AA158" s="54"/>
      <c r="AB158" s="37"/>
      <c r="AC158" s="54"/>
      <c r="AD158" s="37"/>
    </row>
    <row r="159" spans="1:30" ht="12.75" customHeight="1">
      <c r="A159" s="129">
        <v>12</v>
      </c>
      <c r="B159" s="130">
        <v>41928</v>
      </c>
      <c r="C159" s="130"/>
      <c r="D159" s="131" t="s">
        <v>594</v>
      </c>
      <c r="E159" s="132" t="s">
        <v>557</v>
      </c>
      <c r="F159" s="133">
        <v>84.5</v>
      </c>
      <c r="G159" s="132" t="s">
        <v>577</v>
      </c>
      <c r="H159" s="132">
        <v>93</v>
      </c>
      <c r="I159" s="134">
        <v>110</v>
      </c>
      <c r="J159" s="135" t="s">
        <v>595</v>
      </c>
      <c r="K159" s="136">
        <f t="shared" si="111"/>
        <v>8.5</v>
      </c>
      <c r="L159" s="137">
        <f t="shared" si="112"/>
        <v>0.10059171597633136</v>
      </c>
      <c r="M159" s="132" t="s">
        <v>548</v>
      </c>
      <c r="N159" s="138">
        <v>41939</v>
      </c>
      <c r="O159" s="54"/>
      <c r="P159" s="54"/>
      <c r="Q159" s="198"/>
      <c r="R159" s="54"/>
      <c r="S159" s="54"/>
      <c r="T159" s="37"/>
      <c r="U159" s="54"/>
      <c r="V159" s="37"/>
      <c r="W159" s="54"/>
      <c r="X159" s="37"/>
      <c r="Y159" s="54"/>
      <c r="Z159" s="37"/>
      <c r="AA159" s="54"/>
      <c r="AB159" s="37"/>
      <c r="AC159" s="54"/>
      <c r="AD159" s="37"/>
    </row>
    <row r="160" spans="1:30" ht="12.75" customHeight="1">
      <c r="A160" s="129">
        <v>13</v>
      </c>
      <c r="B160" s="130">
        <v>41928</v>
      </c>
      <c r="C160" s="130"/>
      <c r="D160" s="131" t="s">
        <v>596</v>
      </c>
      <c r="E160" s="132" t="s">
        <v>557</v>
      </c>
      <c r="F160" s="133">
        <v>401</v>
      </c>
      <c r="G160" s="132" t="s">
        <v>577</v>
      </c>
      <c r="H160" s="132">
        <v>428</v>
      </c>
      <c r="I160" s="134">
        <v>450</v>
      </c>
      <c r="J160" s="135" t="s">
        <v>597</v>
      </c>
      <c r="K160" s="136">
        <f t="shared" si="111"/>
        <v>27</v>
      </c>
      <c r="L160" s="137">
        <f t="shared" si="112"/>
        <v>6.7331670822942641E-2</v>
      </c>
      <c r="M160" s="132" t="s">
        <v>548</v>
      </c>
      <c r="N160" s="138">
        <v>42020</v>
      </c>
      <c r="O160" s="54"/>
      <c r="P160" s="54"/>
      <c r="Q160" s="198"/>
      <c r="R160" s="54"/>
      <c r="S160" s="54"/>
      <c r="T160" s="37"/>
      <c r="U160" s="54"/>
      <c r="V160" s="37"/>
      <c r="W160" s="54"/>
      <c r="X160" s="37"/>
      <c r="Y160" s="54"/>
      <c r="Z160" s="37"/>
      <c r="AA160" s="54"/>
      <c r="AB160" s="37"/>
      <c r="AC160" s="54"/>
      <c r="AD160" s="37"/>
    </row>
    <row r="161" spans="1:30" ht="12.75" customHeight="1">
      <c r="A161" s="129">
        <v>14</v>
      </c>
      <c r="B161" s="130">
        <v>41928</v>
      </c>
      <c r="C161" s="130"/>
      <c r="D161" s="131" t="s">
        <v>598</v>
      </c>
      <c r="E161" s="132" t="s">
        <v>557</v>
      </c>
      <c r="F161" s="133">
        <v>101</v>
      </c>
      <c r="G161" s="132" t="s">
        <v>577</v>
      </c>
      <c r="H161" s="132">
        <v>112</v>
      </c>
      <c r="I161" s="134">
        <v>120</v>
      </c>
      <c r="J161" s="135" t="s">
        <v>599</v>
      </c>
      <c r="K161" s="136">
        <f t="shared" si="111"/>
        <v>11</v>
      </c>
      <c r="L161" s="137">
        <f t="shared" si="112"/>
        <v>0.10891089108910891</v>
      </c>
      <c r="M161" s="132" t="s">
        <v>548</v>
      </c>
      <c r="N161" s="138">
        <v>41939</v>
      </c>
      <c r="O161" s="54"/>
      <c r="P161" s="54"/>
      <c r="Q161" s="198"/>
      <c r="R161" s="54"/>
      <c r="S161" s="54"/>
      <c r="T161" s="37"/>
      <c r="U161" s="54"/>
      <c r="V161" s="37"/>
      <c r="W161" s="54"/>
      <c r="X161" s="37"/>
      <c r="Y161" s="54"/>
      <c r="Z161" s="37"/>
      <c r="AA161" s="54"/>
      <c r="AB161" s="37"/>
      <c r="AC161" s="54"/>
      <c r="AD161" s="37"/>
    </row>
    <row r="162" spans="1:30" ht="12.75" customHeight="1">
      <c r="A162" s="129">
        <v>15</v>
      </c>
      <c r="B162" s="130">
        <v>41954</v>
      </c>
      <c r="C162" s="130"/>
      <c r="D162" s="131" t="s">
        <v>600</v>
      </c>
      <c r="E162" s="132" t="s">
        <v>557</v>
      </c>
      <c r="F162" s="133">
        <v>59</v>
      </c>
      <c r="G162" s="132" t="s">
        <v>577</v>
      </c>
      <c r="H162" s="132">
        <v>76</v>
      </c>
      <c r="I162" s="134">
        <v>76</v>
      </c>
      <c r="J162" s="135" t="s">
        <v>578</v>
      </c>
      <c r="K162" s="136">
        <f t="shared" si="111"/>
        <v>17</v>
      </c>
      <c r="L162" s="137">
        <f t="shared" si="112"/>
        <v>0.28813559322033899</v>
      </c>
      <c r="M162" s="132" t="s">
        <v>548</v>
      </c>
      <c r="N162" s="138">
        <v>43032</v>
      </c>
      <c r="O162" s="54"/>
      <c r="P162" s="54"/>
      <c r="Q162" s="198"/>
      <c r="R162" s="54"/>
      <c r="S162" s="54"/>
      <c r="T162" s="37"/>
      <c r="U162" s="54"/>
      <c r="V162" s="37"/>
      <c r="W162" s="54"/>
      <c r="X162" s="37"/>
      <c r="Y162" s="54"/>
      <c r="Z162" s="37"/>
      <c r="AA162" s="54"/>
      <c r="AB162" s="37"/>
      <c r="AC162" s="54"/>
      <c r="AD162" s="37"/>
    </row>
    <row r="163" spans="1:30" ht="12.75" customHeight="1">
      <c r="A163" s="129">
        <v>16</v>
      </c>
      <c r="B163" s="130">
        <v>41954</v>
      </c>
      <c r="C163" s="130"/>
      <c r="D163" s="131" t="s">
        <v>589</v>
      </c>
      <c r="E163" s="132" t="s">
        <v>557</v>
      </c>
      <c r="F163" s="133">
        <v>99</v>
      </c>
      <c r="G163" s="132" t="s">
        <v>577</v>
      </c>
      <c r="H163" s="132">
        <v>120</v>
      </c>
      <c r="I163" s="134">
        <v>120</v>
      </c>
      <c r="J163" s="135" t="s">
        <v>566</v>
      </c>
      <c r="K163" s="136">
        <f t="shared" si="111"/>
        <v>21</v>
      </c>
      <c r="L163" s="137">
        <f t="shared" si="112"/>
        <v>0.21212121212121213</v>
      </c>
      <c r="M163" s="132" t="s">
        <v>548</v>
      </c>
      <c r="N163" s="138">
        <v>41960</v>
      </c>
      <c r="O163" s="54"/>
      <c r="P163" s="54"/>
      <c r="Q163" s="198"/>
      <c r="R163" s="54"/>
      <c r="S163" s="54"/>
      <c r="T163" s="37"/>
      <c r="U163" s="54"/>
      <c r="V163" s="37"/>
      <c r="W163" s="54"/>
      <c r="X163" s="37"/>
      <c r="Y163" s="54"/>
      <c r="Z163" s="37"/>
      <c r="AA163" s="54"/>
      <c r="AB163" s="37"/>
      <c r="AC163" s="54"/>
      <c r="AD163" s="37"/>
    </row>
    <row r="164" spans="1:30" ht="12.75" customHeight="1">
      <c r="A164" s="129">
        <v>17</v>
      </c>
      <c r="B164" s="130">
        <v>41956</v>
      </c>
      <c r="C164" s="130"/>
      <c r="D164" s="131" t="s">
        <v>601</v>
      </c>
      <c r="E164" s="132" t="s">
        <v>557</v>
      </c>
      <c r="F164" s="133">
        <v>22</v>
      </c>
      <c r="G164" s="132" t="s">
        <v>577</v>
      </c>
      <c r="H164" s="132">
        <v>33.549999999999997</v>
      </c>
      <c r="I164" s="134">
        <v>32</v>
      </c>
      <c r="J164" s="135" t="s">
        <v>602</v>
      </c>
      <c r="K164" s="136">
        <f t="shared" si="111"/>
        <v>11.549999999999997</v>
      </c>
      <c r="L164" s="137">
        <f t="shared" si="112"/>
        <v>0.52499999999999991</v>
      </c>
      <c r="M164" s="132" t="s">
        <v>548</v>
      </c>
      <c r="N164" s="138">
        <v>42188</v>
      </c>
      <c r="O164" s="54"/>
      <c r="P164" s="54"/>
      <c r="Q164" s="198"/>
      <c r="R164" s="54"/>
      <c r="S164" s="54"/>
      <c r="T164" s="37"/>
      <c r="U164" s="54"/>
      <c r="V164" s="37"/>
      <c r="W164" s="54"/>
      <c r="X164" s="37"/>
      <c r="Y164" s="54"/>
      <c r="Z164" s="37"/>
      <c r="AA164" s="54"/>
      <c r="AB164" s="37"/>
      <c r="AC164" s="54"/>
      <c r="AD164" s="37"/>
    </row>
    <row r="165" spans="1:30" ht="12.75" customHeight="1">
      <c r="A165" s="129">
        <v>18</v>
      </c>
      <c r="B165" s="130">
        <v>41976</v>
      </c>
      <c r="C165" s="130"/>
      <c r="D165" s="131" t="s">
        <v>603</v>
      </c>
      <c r="E165" s="132" t="s">
        <v>557</v>
      </c>
      <c r="F165" s="133">
        <v>440</v>
      </c>
      <c r="G165" s="132" t="s">
        <v>577</v>
      </c>
      <c r="H165" s="132">
        <v>520</v>
      </c>
      <c r="I165" s="134">
        <v>520</v>
      </c>
      <c r="J165" s="135" t="s">
        <v>604</v>
      </c>
      <c r="K165" s="136">
        <f t="shared" si="111"/>
        <v>80</v>
      </c>
      <c r="L165" s="137">
        <f t="shared" si="112"/>
        <v>0.18181818181818182</v>
      </c>
      <c r="M165" s="132" t="s">
        <v>548</v>
      </c>
      <c r="N165" s="138">
        <v>42208</v>
      </c>
      <c r="O165" s="54"/>
      <c r="P165" s="54"/>
      <c r="Q165" s="198"/>
      <c r="R165" s="54"/>
      <c r="S165" s="54"/>
      <c r="T165" s="37"/>
      <c r="U165" s="54"/>
      <c r="V165" s="37"/>
      <c r="W165" s="54"/>
      <c r="X165" s="37"/>
      <c r="Y165" s="54"/>
      <c r="Z165" s="37"/>
      <c r="AA165" s="54"/>
      <c r="AB165" s="37"/>
      <c r="AC165" s="54"/>
      <c r="AD165" s="37"/>
    </row>
    <row r="166" spans="1:30" ht="12.75" customHeight="1">
      <c r="A166" s="129">
        <v>19</v>
      </c>
      <c r="B166" s="130">
        <v>41976</v>
      </c>
      <c r="C166" s="130"/>
      <c r="D166" s="131" t="s">
        <v>605</v>
      </c>
      <c r="E166" s="132" t="s">
        <v>557</v>
      </c>
      <c r="F166" s="133">
        <v>360</v>
      </c>
      <c r="G166" s="132" t="s">
        <v>577</v>
      </c>
      <c r="H166" s="132">
        <v>427</v>
      </c>
      <c r="I166" s="134">
        <v>425</v>
      </c>
      <c r="J166" s="135" t="s">
        <v>606</v>
      </c>
      <c r="K166" s="136">
        <f t="shared" si="111"/>
        <v>67</v>
      </c>
      <c r="L166" s="137">
        <f t="shared" si="112"/>
        <v>0.18611111111111112</v>
      </c>
      <c r="M166" s="132" t="s">
        <v>548</v>
      </c>
      <c r="N166" s="138">
        <v>42058</v>
      </c>
      <c r="O166" s="54"/>
      <c r="P166" s="54"/>
      <c r="Q166" s="198"/>
      <c r="R166" s="54"/>
      <c r="S166" s="54"/>
      <c r="T166" s="37"/>
      <c r="U166" s="54"/>
      <c r="V166" s="37"/>
      <c r="W166" s="54"/>
      <c r="X166" s="37"/>
      <c r="Y166" s="54"/>
      <c r="Z166" s="37"/>
      <c r="AA166" s="54"/>
      <c r="AB166" s="37"/>
      <c r="AC166" s="54"/>
      <c r="AD166" s="37"/>
    </row>
    <row r="167" spans="1:30" ht="12.75" customHeight="1">
      <c r="A167" s="129">
        <v>20</v>
      </c>
      <c r="B167" s="130">
        <v>42012</v>
      </c>
      <c r="C167" s="130"/>
      <c r="D167" s="131" t="s">
        <v>607</v>
      </c>
      <c r="E167" s="132" t="s">
        <v>557</v>
      </c>
      <c r="F167" s="133">
        <v>360</v>
      </c>
      <c r="G167" s="132" t="s">
        <v>577</v>
      </c>
      <c r="H167" s="132">
        <v>455</v>
      </c>
      <c r="I167" s="134">
        <v>420</v>
      </c>
      <c r="J167" s="135" t="s">
        <v>608</v>
      </c>
      <c r="K167" s="136">
        <f t="shared" si="111"/>
        <v>95</v>
      </c>
      <c r="L167" s="137">
        <f t="shared" si="112"/>
        <v>0.2638888888888889</v>
      </c>
      <c r="M167" s="132" t="s">
        <v>548</v>
      </c>
      <c r="N167" s="138">
        <v>42024</v>
      </c>
      <c r="O167" s="54"/>
      <c r="P167" s="54"/>
      <c r="Q167" s="198"/>
      <c r="R167" s="54"/>
      <c r="S167" s="54"/>
      <c r="T167" s="37"/>
      <c r="U167" s="54"/>
      <c r="V167" s="37"/>
      <c r="W167" s="54"/>
      <c r="X167" s="37"/>
      <c r="Y167" s="54"/>
      <c r="Z167" s="37"/>
      <c r="AA167" s="54"/>
      <c r="AB167" s="37"/>
      <c r="AC167" s="54"/>
      <c r="AD167" s="37"/>
    </row>
    <row r="168" spans="1:30" ht="12.75" customHeight="1">
      <c r="A168" s="129">
        <v>21</v>
      </c>
      <c r="B168" s="130">
        <v>42012</v>
      </c>
      <c r="C168" s="130"/>
      <c r="D168" s="131" t="s">
        <v>609</v>
      </c>
      <c r="E168" s="132" t="s">
        <v>557</v>
      </c>
      <c r="F168" s="133">
        <v>130</v>
      </c>
      <c r="G168" s="132"/>
      <c r="H168" s="132">
        <v>175.5</v>
      </c>
      <c r="I168" s="134">
        <v>165</v>
      </c>
      <c r="J168" s="135" t="s">
        <v>610</v>
      </c>
      <c r="K168" s="136">
        <f t="shared" si="111"/>
        <v>45.5</v>
      </c>
      <c r="L168" s="137">
        <f t="shared" si="112"/>
        <v>0.35</v>
      </c>
      <c r="M168" s="132" t="s">
        <v>548</v>
      </c>
      <c r="N168" s="138">
        <v>43088</v>
      </c>
      <c r="O168" s="54"/>
      <c r="P168" s="54"/>
      <c r="Q168" s="198"/>
      <c r="R168" s="54"/>
      <c r="S168" s="54"/>
      <c r="T168" s="37"/>
      <c r="U168" s="54"/>
      <c r="V168" s="37"/>
      <c r="W168" s="54"/>
      <c r="X168" s="37"/>
      <c r="Y168" s="54"/>
      <c r="Z168" s="37"/>
      <c r="AA168" s="54"/>
      <c r="AB168" s="37"/>
      <c r="AC168" s="54"/>
      <c r="AD168" s="37"/>
    </row>
    <row r="169" spans="1:30" ht="12.75" customHeight="1">
      <c r="A169" s="129">
        <v>22</v>
      </c>
      <c r="B169" s="130">
        <v>42040</v>
      </c>
      <c r="C169" s="130"/>
      <c r="D169" s="131" t="s">
        <v>388</v>
      </c>
      <c r="E169" s="132" t="s">
        <v>546</v>
      </c>
      <c r="F169" s="133">
        <v>98</v>
      </c>
      <c r="G169" s="132"/>
      <c r="H169" s="132">
        <v>120</v>
      </c>
      <c r="I169" s="134">
        <v>120</v>
      </c>
      <c r="J169" s="135" t="s">
        <v>578</v>
      </c>
      <c r="K169" s="136">
        <f t="shared" si="111"/>
        <v>22</v>
      </c>
      <c r="L169" s="137">
        <f t="shared" si="112"/>
        <v>0.22448979591836735</v>
      </c>
      <c r="M169" s="132" t="s">
        <v>548</v>
      </c>
      <c r="N169" s="138">
        <v>42753</v>
      </c>
      <c r="O169" s="54"/>
      <c r="P169" s="54"/>
      <c r="Q169" s="198"/>
      <c r="R169" s="54"/>
      <c r="S169" s="54"/>
      <c r="T169" s="37"/>
      <c r="U169" s="54"/>
      <c r="V169" s="37"/>
      <c r="W169" s="54"/>
      <c r="X169" s="37"/>
      <c r="Y169" s="54"/>
      <c r="Z169" s="37"/>
      <c r="AA169" s="54"/>
      <c r="AB169" s="37"/>
      <c r="AC169" s="54"/>
      <c r="AD169" s="37"/>
    </row>
    <row r="170" spans="1:30" ht="12.75" customHeight="1">
      <c r="A170" s="129">
        <v>23</v>
      </c>
      <c r="B170" s="130">
        <v>42040</v>
      </c>
      <c r="C170" s="130"/>
      <c r="D170" s="131" t="s">
        <v>611</v>
      </c>
      <c r="E170" s="132" t="s">
        <v>546</v>
      </c>
      <c r="F170" s="133">
        <v>196</v>
      </c>
      <c r="G170" s="132"/>
      <c r="H170" s="132">
        <v>262</v>
      </c>
      <c r="I170" s="134">
        <v>255</v>
      </c>
      <c r="J170" s="135" t="s">
        <v>578</v>
      </c>
      <c r="K170" s="136">
        <f t="shared" si="111"/>
        <v>66</v>
      </c>
      <c r="L170" s="137">
        <f t="shared" si="112"/>
        <v>0.33673469387755101</v>
      </c>
      <c r="M170" s="132" t="s">
        <v>548</v>
      </c>
      <c r="N170" s="138">
        <v>42599</v>
      </c>
      <c r="O170" s="54"/>
      <c r="P170" s="54"/>
      <c r="Q170" s="198"/>
      <c r="R170" s="54"/>
      <c r="S170" s="54"/>
      <c r="T170" s="37"/>
      <c r="U170" s="54"/>
      <c r="V170" s="37"/>
      <c r="W170" s="54"/>
      <c r="X170" s="37"/>
      <c r="Y170" s="54"/>
      <c r="Z170" s="37"/>
      <c r="AA170" s="54"/>
      <c r="AB170" s="37"/>
      <c r="AC170" s="54"/>
      <c r="AD170" s="37"/>
    </row>
    <row r="171" spans="1:30" ht="12.75" customHeight="1">
      <c r="A171" s="139">
        <v>24</v>
      </c>
      <c r="B171" s="140">
        <v>42067</v>
      </c>
      <c r="C171" s="140"/>
      <c r="D171" s="141" t="s">
        <v>387</v>
      </c>
      <c r="E171" s="142" t="s">
        <v>546</v>
      </c>
      <c r="F171" s="143">
        <v>235</v>
      </c>
      <c r="G171" s="143"/>
      <c r="H171" s="144">
        <v>77</v>
      </c>
      <c r="I171" s="144" t="s">
        <v>612</v>
      </c>
      <c r="J171" s="145" t="s">
        <v>613</v>
      </c>
      <c r="K171" s="146">
        <f t="shared" si="111"/>
        <v>-158</v>
      </c>
      <c r="L171" s="147">
        <f t="shared" si="112"/>
        <v>-0.67234042553191486</v>
      </c>
      <c r="M171" s="143" t="s">
        <v>558</v>
      </c>
      <c r="N171" s="140">
        <v>43522</v>
      </c>
      <c r="O171" s="54"/>
      <c r="P171" s="54"/>
      <c r="Q171" s="198"/>
      <c r="R171" s="54"/>
      <c r="S171" s="54"/>
      <c r="T171" s="37"/>
      <c r="U171" s="54"/>
      <c r="V171" s="37"/>
      <c r="W171" s="54"/>
      <c r="X171" s="37"/>
      <c r="Y171" s="54"/>
      <c r="Z171" s="37"/>
      <c r="AA171" s="54"/>
      <c r="AB171" s="37"/>
      <c r="AC171" s="54"/>
      <c r="AD171" s="37"/>
    </row>
    <row r="172" spans="1:30" ht="12.75" customHeight="1">
      <c r="A172" s="129">
        <v>25</v>
      </c>
      <c r="B172" s="130">
        <v>42067</v>
      </c>
      <c r="C172" s="130"/>
      <c r="D172" s="131" t="s">
        <v>614</v>
      </c>
      <c r="E172" s="132" t="s">
        <v>546</v>
      </c>
      <c r="F172" s="133">
        <v>185</v>
      </c>
      <c r="G172" s="132"/>
      <c r="H172" s="132">
        <v>224</v>
      </c>
      <c r="I172" s="134" t="s">
        <v>615</v>
      </c>
      <c r="J172" s="135" t="s">
        <v>578</v>
      </c>
      <c r="K172" s="136">
        <f t="shared" si="111"/>
        <v>39</v>
      </c>
      <c r="L172" s="137">
        <f t="shared" si="112"/>
        <v>0.21081081081081082</v>
      </c>
      <c r="M172" s="132" t="s">
        <v>548</v>
      </c>
      <c r="N172" s="138">
        <v>42647</v>
      </c>
      <c r="O172" s="54"/>
      <c r="P172" s="54"/>
      <c r="Q172" s="198"/>
      <c r="R172" s="54"/>
      <c r="S172" s="54"/>
      <c r="T172" s="37"/>
      <c r="U172" s="54"/>
      <c r="V172" s="37"/>
      <c r="W172" s="54"/>
      <c r="X172" s="37"/>
      <c r="Y172" s="54"/>
      <c r="Z172" s="37"/>
      <c r="AA172" s="54"/>
      <c r="AB172" s="37"/>
      <c r="AC172" s="54"/>
      <c r="AD172" s="37"/>
    </row>
    <row r="173" spans="1:30" ht="12.75" customHeight="1">
      <c r="A173" s="139">
        <v>26</v>
      </c>
      <c r="B173" s="140">
        <v>42090</v>
      </c>
      <c r="C173" s="140"/>
      <c r="D173" s="148" t="s">
        <v>616</v>
      </c>
      <c r="E173" s="143" t="s">
        <v>546</v>
      </c>
      <c r="F173" s="143">
        <v>49.5</v>
      </c>
      <c r="G173" s="144"/>
      <c r="H173" s="144">
        <v>15.85</v>
      </c>
      <c r="I173" s="144">
        <v>67</v>
      </c>
      <c r="J173" s="145" t="s">
        <v>617</v>
      </c>
      <c r="K173" s="144">
        <f t="shared" si="111"/>
        <v>-33.65</v>
      </c>
      <c r="L173" s="149">
        <f t="shared" si="112"/>
        <v>-0.67979797979797973</v>
      </c>
      <c r="M173" s="143" t="s">
        <v>558</v>
      </c>
      <c r="N173" s="150">
        <v>43627</v>
      </c>
      <c r="O173" s="54"/>
      <c r="P173" s="54"/>
      <c r="Q173" s="198"/>
      <c r="R173" s="54"/>
      <c r="S173" s="54"/>
      <c r="T173" s="37"/>
      <c r="U173" s="54"/>
      <c r="V173" s="37"/>
      <c r="W173" s="54"/>
      <c r="X173" s="37"/>
      <c r="Y173" s="54"/>
      <c r="Z173" s="37"/>
      <c r="AA173" s="54"/>
      <c r="AB173" s="37"/>
      <c r="AC173" s="54"/>
      <c r="AD173" s="37"/>
    </row>
    <row r="174" spans="1:30" ht="12.75" customHeight="1">
      <c r="A174" s="129">
        <v>27</v>
      </c>
      <c r="B174" s="130">
        <v>42093</v>
      </c>
      <c r="C174" s="130"/>
      <c r="D174" s="131" t="s">
        <v>618</v>
      </c>
      <c r="E174" s="132" t="s">
        <v>546</v>
      </c>
      <c r="F174" s="133">
        <v>183.5</v>
      </c>
      <c r="G174" s="132"/>
      <c r="H174" s="132">
        <v>219</v>
      </c>
      <c r="I174" s="134">
        <v>218</v>
      </c>
      <c r="J174" s="135" t="s">
        <v>619</v>
      </c>
      <c r="K174" s="136">
        <f t="shared" si="111"/>
        <v>35.5</v>
      </c>
      <c r="L174" s="137">
        <f t="shared" si="112"/>
        <v>0.19346049046321526</v>
      </c>
      <c r="M174" s="132" t="s">
        <v>548</v>
      </c>
      <c r="N174" s="138">
        <v>42103</v>
      </c>
      <c r="O174" s="54"/>
      <c r="P174" s="54"/>
      <c r="Q174" s="198"/>
      <c r="R174" s="54"/>
      <c r="S174" s="54"/>
      <c r="T174" s="37"/>
      <c r="U174" s="54"/>
      <c r="V174" s="37"/>
      <c r="W174" s="54"/>
      <c r="X174" s="37"/>
      <c r="Y174" s="54"/>
      <c r="Z174" s="37"/>
      <c r="AA174" s="54"/>
      <c r="AB174" s="37"/>
      <c r="AC174" s="54"/>
      <c r="AD174" s="37"/>
    </row>
    <row r="175" spans="1:30" ht="12.75" customHeight="1">
      <c r="A175" s="129">
        <v>28</v>
      </c>
      <c r="B175" s="130">
        <v>42114</v>
      </c>
      <c r="C175" s="130"/>
      <c r="D175" s="131" t="s">
        <v>620</v>
      </c>
      <c r="E175" s="132" t="s">
        <v>546</v>
      </c>
      <c r="F175" s="133">
        <f>(227+237)/2</f>
        <v>232</v>
      </c>
      <c r="G175" s="132"/>
      <c r="H175" s="132">
        <v>298</v>
      </c>
      <c r="I175" s="134">
        <v>298</v>
      </c>
      <c r="J175" s="135" t="s">
        <v>578</v>
      </c>
      <c r="K175" s="136">
        <f t="shared" si="111"/>
        <v>66</v>
      </c>
      <c r="L175" s="137">
        <f t="shared" si="112"/>
        <v>0.28448275862068967</v>
      </c>
      <c r="M175" s="132" t="s">
        <v>548</v>
      </c>
      <c r="N175" s="138">
        <v>42823</v>
      </c>
      <c r="O175" s="54"/>
      <c r="P175" s="54"/>
      <c r="Q175" s="198"/>
      <c r="R175" s="54"/>
      <c r="S175" s="54"/>
      <c r="T175" s="37"/>
      <c r="U175" s="54"/>
      <c r="V175" s="37"/>
      <c r="W175" s="54"/>
      <c r="X175" s="37"/>
      <c r="Y175" s="54"/>
      <c r="Z175" s="37"/>
      <c r="AA175" s="54"/>
      <c r="AB175" s="37"/>
      <c r="AC175" s="54"/>
      <c r="AD175" s="37"/>
    </row>
    <row r="176" spans="1:30" ht="12.75" customHeight="1">
      <c r="A176" s="129">
        <v>29</v>
      </c>
      <c r="B176" s="130">
        <v>42128</v>
      </c>
      <c r="C176" s="130"/>
      <c r="D176" s="131" t="s">
        <v>621</v>
      </c>
      <c r="E176" s="132" t="s">
        <v>557</v>
      </c>
      <c r="F176" s="133">
        <v>385</v>
      </c>
      <c r="G176" s="132"/>
      <c r="H176" s="132">
        <f>212.5+331</f>
        <v>543.5</v>
      </c>
      <c r="I176" s="134">
        <v>510</v>
      </c>
      <c r="J176" s="135" t="s">
        <v>622</v>
      </c>
      <c r="K176" s="136">
        <f t="shared" si="111"/>
        <v>158.5</v>
      </c>
      <c r="L176" s="137">
        <f t="shared" si="112"/>
        <v>0.41168831168831171</v>
      </c>
      <c r="M176" s="132" t="s">
        <v>548</v>
      </c>
      <c r="N176" s="138">
        <v>42235</v>
      </c>
      <c r="O176" s="54"/>
      <c r="P176" s="54"/>
      <c r="Q176" s="198"/>
      <c r="R176" s="54"/>
      <c r="S176" s="54"/>
      <c r="T176" s="37"/>
      <c r="U176" s="54"/>
      <c r="V176" s="37"/>
      <c r="W176" s="54"/>
      <c r="X176" s="37"/>
      <c r="Y176" s="54"/>
      <c r="Z176" s="37"/>
      <c r="AA176" s="54"/>
      <c r="AB176" s="37"/>
      <c r="AC176" s="54"/>
      <c r="AD176" s="37"/>
    </row>
    <row r="177" spans="1:30" ht="12.75" customHeight="1">
      <c r="A177" s="129">
        <v>30</v>
      </c>
      <c r="B177" s="130">
        <v>42128</v>
      </c>
      <c r="C177" s="130"/>
      <c r="D177" s="131" t="s">
        <v>623</v>
      </c>
      <c r="E177" s="132" t="s">
        <v>557</v>
      </c>
      <c r="F177" s="133">
        <v>115.5</v>
      </c>
      <c r="G177" s="132"/>
      <c r="H177" s="132">
        <v>146</v>
      </c>
      <c r="I177" s="134">
        <v>142</v>
      </c>
      <c r="J177" s="135" t="s">
        <v>624</v>
      </c>
      <c r="K177" s="136">
        <f t="shared" si="111"/>
        <v>30.5</v>
      </c>
      <c r="L177" s="137">
        <f t="shared" si="112"/>
        <v>0.26406926406926406</v>
      </c>
      <c r="M177" s="132" t="s">
        <v>548</v>
      </c>
      <c r="N177" s="138">
        <v>42202</v>
      </c>
      <c r="O177" s="54"/>
      <c r="P177" s="54"/>
      <c r="Q177" s="198"/>
      <c r="R177" s="54"/>
      <c r="S177" s="54"/>
      <c r="T177" s="37"/>
      <c r="U177" s="54"/>
      <c r="V177" s="37"/>
      <c r="W177" s="54"/>
      <c r="X177" s="37"/>
      <c r="Y177" s="54"/>
      <c r="Z177" s="37"/>
      <c r="AA177" s="54"/>
      <c r="AB177" s="37"/>
      <c r="AC177" s="54"/>
      <c r="AD177" s="37"/>
    </row>
    <row r="178" spans="1:30" ht="12.75" customHeight="1">
      <c r="A178" s="129">
        <v>31</v>
      </c>
      <c r="B178" s="130">
        <v>42151</v>
      </c>
      <c r="C178" s="130"/>
      <c r="D178" s="131" t="s">
        <v>502</v>
      </c>
      <c r="E178" s="132" t="s">
        <v>557</v>
      </c>
      <c r="F178" s="133">
        <v>237.5</v>
      </c>
      <c r="G178" s="132"/>
      <c r="H178" s="132">
        <v>279.5</v>
      </c>
      <c r="I178" s="134">
        <v>278</v>
      </c>
      <c r="J178" s="135" t="s">
        <v>578</v>
      </c>
      <c r="K178" s="136">
        <f t="shared" si="111"/>
        <v>42</v>
      </c>
      <c r="L178" s="137">
        <f t="shared" si="112"/>
        <v>0.17684210526315788</v>
      </c>
      <c r="M178" s="132" t="s">
        <v>548</v>
      </c>
      <c r="N178" s="138">
        <v>42222</v>
      </c>
      <c r="O178" s="54"/>
      <c r="P178" s="54"/>
      <c r="Q178" s="198"/>
      <c r="R178" s="54"/>
      <c r="S178" s="54"/>
      <c r="T178" s="37"/>
      <c r="U178" s="54"/>
      <c r="V178" s="37"/>
      <c r="W178" s="54"/>
      <c r="X178" s="37"/>
      <c r="Y178" s="54"/>
      <c r="Z178" s="37"/>
      <c r="AA178" s="54"/>
      <c r="AB178" s="37"/>
      <c r="AC178" s="54"/>
      <c r="AD178" s="37"/>
    </row>
    <row r="179" spans="1:30" ht="12.75" customHeight="1">
      <c r="A179" s="129">
        <v>32</v>
      </c>
      <c r="B179" s="130">
        <v>42174</v>
      </c>
      <c r="C179" s="130"/>
      <c r="D179" s="131" t="s">
        <v>596</v>
      </c>
      <c r="E179" s="132" t="s">
        <v>546</v>
      </c>
      <c r="F179" s="133">
        <v>340</v>
      </c>
      <c r="G179" s="132"/>
      <c r="H179" s="132">
        <v>448</v>
      </c>
      <c r="I179" s="134">
        <v>448</v>
      </c>
      <c r="J179" s="135" t="s">
        <v>578</v>
      </c>
      <c r="K179" s="136">
        <f t="shared" si="111"/>
        <v>108</v>
      </c>
      <c r="L179" s="137">
        <f t="shared" si="112"/>
        <v>0.31764705882352939</v>
      </c>
      <c r="M179" s="132" t="s">
        <v>548</v>
      </c>
      <c r="N179" s="138">
        <v>43018</v>
      </c>
      <c r="O179" s="54"/>
      <c r="P179" s="54"/>
      <c r="Q179" s="198"/>
      <c r="R179" s="54"/>
      <c r="S179" s="54"/>
      <c r="T179" s="37"/>
      <c r="U179" s="54"/>
      <c r="V179" s="37"/>
      <c r="W179" s="54"/>
      <c r="X179" s="37"/>
      <c r="Y179" s="54"/>
      <c r="Z179" s="37"/>
      <c r="AA179" s="54"/>
      <c r="AB179" s="37"/>
      <c r="AC179" s="54"/>
      <c r="AD179" s="37"/>
    </row>
    <row r="180" spans="1:30" ht="12.75" customHeight="1">
      <c r="A180" s="129">
        <v>33</v>
      </c>
      <c r="B180" s="130">
        <v>42191</v>
      </c>
      <c r="C180" s="130"/>
      <c r="D180" s="131" t="s">
        <v>625</v>
      </c>
      <c r="E180" s="132" t="s">
        <v>546</v>
      </c>
      <c r="F180" s="133">
        <v>390</v>
      </c>
      <c r="G180" s="132"/>
      <c r="H180" s="132">
        <v>460</v>
      </c>
      <c r="I180" s="134">
        <v>460</v>
      </c>
      <c r="J180" s="135" t="s">
        <v>578</v>
      </c>
      <c r="K180" s="136">
        <f t="shared" ref="K180:K200" si="113">H180-F180</f>
        <v>70</v>
      </c>
      <c r="L180" s="137">
        <f t="shared" ref="L180:L200" si="114">K180/F180</f>
        <v>0.17948717948717949</v>
      </c>
      <c r="M180" s="132" t="s">
        <v>548</v>
      </c>
      <c r="N180" s="138">
        <v>42478</v>
      </c>
      <c r="O180" s="54"/>
      <c r="P180" s="54"/>
      <c r="Q180" s="198"/>
      <c r="R180" s="54"/>
      <c r="S180" s="54"/>
      <c r="T180" s="37"/>
      <c r="U180" s="54"/>
      <c r="V180" s="37"/>
      <c r="W180" s="54"/>
      <c r="X180" s="37"/>
      <c r="Y180" s="54"/>
      <c r="Z180" s="37"/>
      <c r="AA180" s="54"/>
      <c r="AB180" s="37"/>
      <c r="AC180" s="54"/>
      <c r="AD180" s="37"/>
    </row>
    <row r="181" spans="1:30" ht="12.75" customHeight="1">
      <c r="A181" s="139">
        <v>34</v>
      </c>
      <c r="B181" s="140">
        <v>42195</v>
      </c>
      <c r="C181" s="140"/>
      <c r="D181" s="141" t="s">
        <v>626</v>
      </c>
      <c r="E181" s="142" t="s">
        <v>546</v>
      </c>
      <c r="F181" s="143">
        <v>122.5</v>
      </c>
      <c r="G181" s="143"/>
      <c r="H181" s="144">
        <v>61</v>
      </c>
      <c r="I181" s="144">
        <v>172</v>
      </c>
      <c r="J181" s="145" t="s">
        <v>627</v>
      </c>
      <c r="K181" s="146">
        <f t="shared" si="113"/>
        <v>-61.5</v>
      </c>
      <c r="L181" s="147">
        <f t="shared" si="114"/>
        <v>-0.50204081632653064</v>
      </c>
      <c r="M181" s="143" t="s">
        <v>558</v>
      </c>
      <c r="N181" s="140">
        <v>43333</v>
      </c>
      <c r="O181" s="54"/>
      <c r="P181" s="54"/>
      <c r="Q181" s="198"/>
      <c r="R181" s="54"/>
      <c r="S181" s="54"/>
      <c r="T181" s="37"/>
      <c r="U181" s="54"/>
      <c r="V181" s="37"/>
      <c r="W181" s="54"/>
      <c r="X181" s="37"/>
      <c r="Y181" s="54"/>
      <c r="Z181" s="37"/>
      <c r="AA181" s="54"/>
      <c r="AB181" s="37"/>
      <c r="AC181" s="54"/>
      <c r="AD181" s="37"/>
    </row>
    <row r="182" spans="1:30" ht="12.75" customHeight="1">
      <c r="A182" s="129">
        <v>35</v>
      </c>
      <c r="B182" s="130">
        <v>42219</v>
      </c>
      <c r="C182" s="130"/>
      <c r="D182" s="131" t="s">
        <v>628</v>
      </c>
      <c r="E182" s="132" t="s">
        <v>546</v>
      </c>
      <c r="F182" s="133">
        <v>297.5</v>
      </c>
      <c r="G182" s="132"/>
      <c r="H182" s="132">
        <v>350</v>
      </c>
      <c r="I182" s="134">
        <v>360</v>
      </c>
      <c r="J182" s="135" t="s">
        <v>629</v>
      </c>
      <c r="K182" s="136">
        <f t="shared" si="113"/>
        <v>52.5</v>
      </c>
      <c r="L182" s="137">
        <f t="shared" si="114"/>
        <v>0.17647058823529413</v>
      </c>
      <c r="M182" s="132" t="s">
        <v>548</v>
      </c>
      <c r="N182" s="138">
        <v>42232</v>
      </c>
      <c r="O182" s="54"/>
      <c r="P182" s="54"/>
      <c r="Q182" s="198"/>
      <c r="R182" s="54"/>
      <c r="S182" s="54"/>
      <c r="T182" s="37"/>
      <c r="U182" s="54"/>
      <c r="V182" s="37"/>
      <c r="W182" s="54"/>
      <c r="X182" s="37"/>
      <c r="Y182" s="54"/>
      <c r="Z182" s="37"/>
      <c r="AA182" s="54"/>
      <c r="AB182" s="37"/>
      <c r="AC182" s="54"/>
      <c r="AD182" s="37"/>
    </row>
    <row r="183" spans="1:30" ht="12.75" customHeight="1">
      <c r="A183" s="129">
        <v>36</v>
      </c>
      <c r="B183" s="130">
        <v>42219</v>
      </c>
      <c r="C183" s="130"/>
      <c r="D183" s="131" t="s">
        <v>630</v>
      </c>
      <c r="E183" s="132" t="s">
        <v>546</v>
      </c>
      <c r="F183" s="133">
        <v>115.5</v>
      </c>
      <c r="G183" s="132"/>
      <c r="H183" s="132">
        <v>149</v>
      </c>
      <c r="I183" s="134">
        <v>140</v>
      </c>
      <c r="J183" s="135" t="s">
        <v>631</v>
      </c>
      <c r="K183" s="136">
        <f t="shared" si="113"/>
        <v>33.5</v>
      </c>
      <c r="L183" s="137">
        <f t="shared" si="114"/>
        <v>0.29004329004329005</v>
      </c>
      <c r="M183" s="132" t="s">
        <v>548</v>
      </c>
      <c r="N183" s="138">
        <v>42740</v>
      </c>
      <c r="O183" s="54"/>
      <c r="P183" s="54"/>
      <c r="Q183" s="198"/>
      <c r="R183" s="54"/>
      <c r="S183" s="54"/>
      <c r="T183" s="37"/>
      <c r="U183" s="54"/>
      <c r="V183" s="37"/>
      <c r="W183" s="54"/>
      <c r="X183" s="37"/>
      <c r="Y183" s="54"/>
      <c r="Z183" s="37"/>
      <c r="AA183" s="54"/>
      <c r="AB183" s="37"/>
      <c r="AC183" s="54"/>
      <c r="AD183" s="37"/>
    </row>
    <row r="184" spans="1:30" ht="12.75" customHeight="1">
      <c r="A184" s="129">
        <v>37</v>
      </c>
      <c r="B184" s="130">
        <v>42251</v>
      </c>
      <c r="C184" s="130"/>
      <c r="D184" s="131" t="s">
        <v>502</v>
      </c>
      <c r="E184" s="132" t="s">
        <v>546</v>
      </c>
      <c r="F184" s="133">
        <v>226</v>
      </c>
      <c r="G184" s="132"/>
      <c r="H184" s="132">
        <v>292</v>
      </c>
      <c r="I184" s="134">
        <v>292</v>
      </c>
      <c r="J184" s="135" t="s">
        <v>632</v>
      </c>
      <c r="K184" s="136">
        <f t="shared" si="113"/>
        <v>66</v>
      </c>
      <c r="L184" s="137">
        <f t="shared" si="114"/>
        <v>0.29203539823008851</v>
      </c>
      <c r="M184" s="132" t="s">
        <v>548</v>
      </c>
      <c r="N184" s="138">
        <v>42286</v>
      </c>
      <c r="O184" s="54"/>
      <c r="P184" s="54"/>
      <c r="Q184" s="198"/>
      <c r="R184" s="54"/>
      <c r="S184" s="54"/>
      <c r="T184" s="37"/>
      <c r="U184" s="54"/>
      <c r="V184" s="37"/>
      <c r="W184" s="54"/>
      <c r="X184" s="37"/>
      <c r="Y184" s="54"/>
      <c r="Z184" s="37"/>
      <c r="AA184" s="54"/>
      <c r="AB184" s="37"/>
      <c r="AC184" s="54"/>
      <c r="AD184" s="37"/>
    </row>
    <row r="185" spans="1:30" ht="12.75" customHeight="1">
      <c r="A185" s="129">
        <v>38</v>
      </c>
      <c r="B185" s="130">
        <v>42254</v>
      </c>
      <c r="C185" s="130"/>
      <c r="D185" s="131" t="s">
        <v>620</v>
      </c>
      <c r="E185" s="132" t="s">
        <v>546</v>
      </c>
      <c r="F185" s="133">
        <v>232.5</v>
      </c>
      <c r="G185" s="132"/>
      <c r="H185" s="132">
        <v>312.5</v>
      </c>
      <c r="I185" s="134">
        <v>310</v>
      </c>
      <c r="J185" s="135" t="s">
        <v>578</v>
      </c>
      <c r="K185" s="136">
        <f t="shared" si="113"/>
        <v>80</v>
      </c>
      <c r="L185" s="137">
        <f t="shared" si="114"/>
        <v>0.34408602150537637</v>
      </c>
      <c r="M185" s="132" t="s">
        <v>548</v>
      </c>
      <c r="N185" s="138">
        <v>42823</v>
      </c>
      <c r="O185" s="54"/>
      <c r="P185" s="54"/>
      <c r="Q185" s="198"/>
      <c r="R185" s="54"/>
      <c r="S185" s="54"/>
      <c r="T185" s="37"/>
      <c r="U185" s="54"/>
      <c r="V185" s="37"/>
      <c r="W185" s="54"/>
      <c r="X185" s="37"/>
      <c r="Y185" s="54"/>
      <c r="Z185" s="37"/>
      <c r="AA185" s="54"/>
      <c r="AB185" s="37"/>
      <c r="AC185" s="54"/>
      <c r="AD185" s="37"/>
    </row>
    <row r="186" spans="1:30" ht="12.75" customHeight="1">
      <c r="A186" s="129">
        <v>39</v>
      </c>
      <c r="B186" s="130">
        <v>42268</v>
      </c>
      <c r="C186" s="130"/>
      <c r="D186" s="131" t="s">
        <v>633</v>
      </c>
      <c r="E186" s="132" t="s">
        <v>546</v>
      </c>
      <c r="F186" s="133">
        <v>196.5</v>
      </c>
      <c r="G186" s="132"/>
      <c r="H186" s="132">
        <v>238</v>
      </c>
      <c r="I186" s="134">
        <v>238</v>
      </c>
      <c r="J186" s="135" t="s">
        <v>632</v>
      </c>
      <c r="K186" s="136">
        <f t="shared" si="113"/>
        <v>41.5</v>
      </c>
      <c r="L186" s="137">
        <f t="shared" si="114"/>
        <v>0.21119592875318066</v>
      </c>
      <c r="M186" s="132" t="s">
        <v>548</v>
      </c>
      <c r="N186" s="138">
        <v>42291</v>
      </c>
      <c r="O186" s="54"/>
      <c r="P186" s="54"/>
      <c r="Q186" s="198"/>
      <c r="R186" s="54"/>
      <c r="S186" s="54"/>
      <c r="T186" s="37"/>
      <c r="U186" s="54"/>
      <c r="V186" s="37"/>
      <c r="W186" s="54"/>
      <c r="X186" s="37"/>
      <c r="Y186" s="54"/>
      <c r="Z186" s="37"/>
      <c r="AA186" s="54"/>
      <c r="AB186" s="37"/>
      <c r="AC186" s="54"/>
      <c r="AD186" s="37"/>
    </row>
    <row r="187" spans="1:30" ht="12.75" customHeight="1">
      <c r="A187" s="129">
        <v>40</v>
      </c>
      <c r="B187" s="130">
        <v>42271</v>
      </c>
      <c r="C187" s="130"/>
      <c r="D187" s="131" t="s">
        <v>576</v>
      </c>
      <c r="E187" s="132" t="s">
        <v>546</v>
      </c>
      <c r="F187" s="133">
        <v>65</v>
      </c>
      <c r="G187" s="132"/>
      <c r="H187" s="132">
        <v>82</v>
      </c>
      <c r="I187" s="134">
        <v>82</v>
      </c>
      <c r="J187" s="135" t="s">
        <v>632</v>
      </c>
      <c r="K187" s="136">
        <f t="shared" si="113"/>
        <v>17</v>
      </c>
      <c r="L187" s="137">
        <f t="shared" si="114"/>
        <v>0.26153846153846155</v>
      </c>
      <c r="M187" s="132" t="s">
        <v>548</v>
      </c>
      <c r="N187" s="138">
        <v>42578</v>
      </c>
      <c r="O187" s="54"/>
      <c r="P187" s="54"/>
      <c r="Q187" s="198"/>
      <c r="R187" s="54"/>
      <c r="S187" s="54"/>
      <c r="T187" s="37"/>
      <c r="U187" s="54"/>
      <c r="V187" s="37"/>
      <c r="W187" s="54"/>
      <c r="X187" s="37"/>
      <c r="Y187" s="54"/>
      <c r="Z187" s="37"/>
      <c r="AA187" s="54"/>
      <c r="AB187" s="37"/>
      <c r="AC187" s="54"/>
      <c r="AD187" s="37"/>
    </row>
    <row r="188" spans="1:30" ht="12.75" customHeight="1">
      <c r="A188" s="129">
        <v>41</v>
      </c>
      <c r="B188" s="130">
        <v>42291</v>
      </c>
      <c r="C188" s="130"/>
      <c r="D188" s="131" t="s">
        <v>634</v>
      </c>
      <c r="E188" s="132" t="s">
        <v>546</v>
      </c>
      <c r="F188" s="133">
        <v>144</v>
      </c>
      <c r="G188" s="132"/>
      <c r="H188" s="132">
        <v>182.5</v>
      </c>
      <c r="I188" s="134">
        <v>181</v>
      </c>
      <c r="J188" s="135" t="s">
        <v>632</v>
      </c>
      <c r="K188" s="136">
        <f t="shared" si="113"/>
        <v>38.5</v>
      </c>
      <c r="L188" s="137">
        <f t="shared" si="114"/>
        <v>0.2673611111111111</v>
      </c>
      <c r="M188" s="132" t="s">
        <v>548</v>
      </c>
      <c r="N188" s="138">
        <v>42817</v>
      </c>
      <c r="O188" s="54"/>
      <c r="P188" s="54"/>
      <c r="Q188" s="198"/>
      <c r="R188" s="54"/>
      <c r="S188" s="54"/>
      <c r="T188" s="37"/>
      <c r="U188" s="54"/>
      <c r="V188" s="37"/>
      <c r="W188" s="54"/>
      <c r="X188" s="37"/>
      <c r="Y188" s="54"/>
      <c r="Z188" s="37"/>
      <c r="AA188" s="54"/>
      <c r="AB188" s="37"/>
      <c r="AC188" s="54"/>
      <c r="AD188" s="37"/>
    </row>
    <row r="189" spans="1:30" ht="12.75" customHeight="1">
      <c r="A189" s="129">
        <v>42</v>
      </c>
      <c r="B189" s="130">
        <v>42291</v>
      </c>
      <c r="C189" s="130"/>
      <c r="D189" s="131" t="s">
        <v>635</v>
      </c>
      <c r="E189" s="132" t="s">
        <v>546</v>
      </c>
      <c r="F189" s="133">
        <v>264</v>
      </c>
      <c r="G189" s="132"/>
      <c r="H189" s="132">
        <v>311</v>
      </c>
      <c r="I189" s="134">
        <v>311</v>
      </c>
      <c r="J189" s="135" t="s">
        <v>632</v>
      </c>
      <c r="K189" s="136">
        <f t="shared" si="113"/>
        <v>47</v>
      </c>
      <c r="L189" s="137">
        <f t="shared" si="114"/>
        <v>0.17803030303030304</v>
      </c>
      <c r="M189" s="132" t="s">
        <v>548</v>
      </c>
      <c r="N189" s="138">
        <v>42604</v>
      </c>
      <c r="O189" s="54"/>
      <c r="P189" s="54"/>
      <c r="Q189" s="198"/>
      <c r="R189" s="54"/>
      <c r="S189" s="54"/>
      <c r="T189" s="37"/>
      <c r="U189" s="54"/>
      <c r="V189" s="37"/>
      <c r="W189" s="54"/>
      <c r="X189" s="37"/>
      <c r="Y189" s="54"/>
      <c r="Z189" s="37"/>
      <c r="AA189" s="54"/>
      <c r="AB189" s="37"/>
      <c r="AC189" s="54"/>
      <c r="AD189" s="37"/>
    </row>
    <row r="190" spans="1:30" ht="12.75" customHeight="1">
      <c r="A190" s="129">
        <v>43</v>
      </c>
      <c r="B190" s="130">
        <v>42318</v>
      </c>
      <c r="C190" s="130"/>
      <c r="D190" s="131" t="s">
        <v>636</v>
      </c>
      <c r="E190" s="132" t="s">
        <v>557</v>
      </c>
      <c r="F190" s="133">
        <v>549.5</v>
      </c>
      <c r="G190" s="132"/>
      <c r="H190" s="132">
        <v>630</v>
      </c>
      <c r="I190" s="134">
        <v>630</v>
      </c>
      <c r="J190" s="135" t="s">
        <v>632</v>
      </c>
      <c r="K190" s="136">
        <f t="shared" si="113"/>
        <v>80.5</v>
      </c>
      <c r="L190" s="137">
        <f t="shared" si="114"/>
        <v>0.1464968152866242</v>
      </c>
      <c r="M190" s="132" t="s">
        <v>548</v>
      </c>
      <c r="N190" s="138">
        <v>42419</v>
      </c>
      <c r="O190" s="54"/>
      <c r="P190" s="54"/>
      <c r="Q190" s="198"/>
      <c r="R190" s="54"/>
      <c r="S190" s="54"/>
      <c r="T190" s="37"/>
      <c r="U190" s="54"/>
      <c r="V190" s="37"/>
      <c r="W190" s="54"/>
      <c r="X190" s="37"/>
      <c r="Y190" s="54"/>
      <c r="Z190" s="37"/>
      <c r="AA190" s="54"/>
      <c r="AB190" s="37"/>
      <c r="AC190" s="54"/>
      <c r="AD190" s="37"/>
    </row>
    <row r="191" spans="1:30" ht="12.75" customHeight="1">
      <c r="A191" s="129">
        <v>44</v>
      </c>
      <c r="B191" s="130">
        <v>42342</v>
      </c>
      <c r="C191" s="130"/>
      <c r="D191" s="131" t="s">
        <v>637</v>
      </c>
      <c r="E191" s="132" t="s">
        <v>546</v>
      </c>
      <c r="F191" s="133">
        <v>1027.5</v>
      </c>
      <c r="G191" s="132"/>
      <c r="H191" s="132">
        <v>1315</v>
      </c>
      <c r="I191" s="134">
        <v>1250</v>
      </c>
      <c r="J191" s="135" t="s">
        <v>632</v>
      </c>
      <c r="K191" s="136">
        <f t="shared" si="113"/>
        <v>287.5</v>
      </c>
      <c r="L191" s="137">
        <f t="shared" si="114"/>
        <v>0.27980535279805352</v>
      </c>
      <c r="M191" s="132" t="s">
        <v>548</v>
      </c>
      <c r="N191" s="138">
        <v>43244</v>
      </c>
      <c r="O191" s="54"/>
      <c r="P191" s="54"/>
      <c r="Q191" s="198"/>
      <c r="R191" s="54"/>
      <c r="S191" s="54"/>
      <c r="T191" s="37"/>
      <c r="U191" s="54"/>
      <c r="V191" s="37"/>
      <c r="W191" s="54"/>
      <c r="X191" s="37"/>
      <c r="Y191" s="54"/>
      <c r="Z191" s="37"/>
      <c r="AA191" s="54"/>
      <c r="AB191" s="37"/>
      <c r="AC191" s="54"/>
      <c r="AD191" s="37"/>
    </row>
    <row r="192" spans="1:30" ht="12.75" customHeight="1">
      <c r="A192" s="129">
        <v>45</v>
      </c>
      <c r="B192" s="130">
        <v>42367</v>
      </c>
      <c r="C192" s="130"/>
      <c r="D192" s="131" t="s">
        <v>638</v>
      </c>
      <c r="E192" s="132" t="s">
        <v>546</v>
      </c>
      <c r="F192" s="133">
        <v>465</v>
      </c>
      <c r="G192" s="132"/>
      <c r="H192" s="132">
        <v>540</v>
      </c>
      <c r="I192" s="134">
        <v>540</v>
      </c>
      <c r="J192" s="135" t="s">
        <v>632</v>
      </c>
      <c r="K192" s="136">
        <f t="shared" si="113"/>
        <v>75</v>
      </c>
      <c r="L192" s="137">
        <f t="shared" si="114"/>
        <v>0.16129032258064516</v>
      </c>
      <c r="M192" s="132" t="s">
        <v>548</v>
      </c>
      <c r="N192" s="138">
        <v>42530</v>
      </c>
      <c r="O192" s="54"/>
      <c r="P192" s="54"/>
      <c r="Q192" s="198"/>
      <c r="R192" s="54"/>
      <c r="S192" s="54"/>
      <c r="T192" s="37"/>
      <c r="U192" s="54"/>
      <c r="V192" s="37"/>
      <c r="W192" s="54"/>
      <c r="X192" s="37"/>
      <c r="Y192" s="54"/>
      <c r="Z192" s="37"/>
      <c r="AA192" s="54"/>
      <c r="AB192" s="37"/>
      <c r="AC192" s="54"/>
      <c r="AD192" s="37"/>
    </row>
    <row r="193" spans="1:30" ht="12.75" customHeight="1">
      <c r="A193" s="129">
        <v>46</v>
      </c>
      <c r="B193" s="130">
        <v>42380</v>
      </c>
      <c r="C193" s="130"/>
      <c r="D193" s="131" t="s">
        <v>388</v>
      </c>
      <c r="E193" s="132" t="s">
        <v>557</v>
      </c>
      <c r="F193" s="133">
        <v>81</v>
      </c>
      <c r="G193" s="132"/>
      <c r="H193" s="132">
        <v>110</v>
      </c>
      <c r="I193" s="134">
        <v>110</v>
      </c>
      <c r="J193" s="135" t="s">
        <v>632</v>
      </c>
      <c r="K193" s="136">
        <f t="shared" si="113"/>
        <v>29</v>
      </c>
      <c r="L193" s="137">
        <f t="shared" si="114"/>
        <v>0.35802469135802467</v>
      </c>
      <c r="M193" s="132" t="s">
        <v>548</v>
      </c>
      <c r="N193" s="138">
        <v>42745</v>
      </c>
      <c r="O193" s="54"/>
      <c r="P193" s="54"/>
      <c r="Q193" s="198"/>
      <c r="R193" s="54"/>
      <c r="S193" s="54"/>
      <c r="T193" s="37"/>
      <c r="U193" s="54"/>
      <c r="V193" s="37"/>
      <c r="W193" s="54"/>
      <c r="X193" s="37"/>
      <c r="Y193" s="54"/>
      <c r="Z193" s="37"/>
      <c r="AA193" s="54"/>
      <c r="AB193" s="37"/>
      <c r="AC193" s="54"/>
      <c r="AD193" s="37"/>
    </row>
    <row r="194" spans="1:30" ht="12.75" customHeight="1">
      <c r="A194" s="129">
        <v>47</v>
      </c>
      <c r="B194" s="130">
        <v>42382</v>
      </c>
      <c r="C194" s="130"/>
      <c r="D194" s="131" t="s">
        <v>639</v>
      </c>
      <c r="E194" s="132" t="s">
        <v>557</v>
      </c>
      <c r="F194" s="133">
        <v>417.5</v>
      </c>
      <c r="G194" s="132"/>
      <c r="H194" s="132">
        <v>547</v>
      </c>
      <c r="I194" s="134">
        <v>535</v>
      </c>
      <c r="J194" s="135" t="s">
        <v>632</v>
      </c>
      <c r="K194" s="136">
        <f t="shared" si="113"/>
        <v>129.5</v>
      </c>
      <c r="L194" s="137">
        <f t="shared" si="114"/>
        <v>0.31017964071856285</v>
      </c>
      <c r="M194" s="132" t="s">
        <v>548</v>
      </c>
      <c r="N194" s="138">
        <v>42578</v>
      </c>
      <c r="O194" s="54"/>
      <c r="P194" s="54"/>
      <c r="Q194" s="198"/>
      <c r="R194" s="54"/>
      <c r="S194" s="54"/>
      <c r="T194" s="37"/>
      <c r="U194" s="54"/>
      <c r="V194" s="37"/>
      <c r="W194" s="54"/>
      <c r="X194" s="37"/>
      <c r="Y194" s="54"/>
      <c r="Z194" s="37"/>
      <c r="AA194" s="54"/>
      <c r="AB194" s="37"/>
      <c r="AC194" s="54"/>
      <c r="AD194" s="37"/>
    </row>
    <row r="195" spans="1:30" ht="12.75" customHeight="1">
      <c r="A195" s="129">
        <v>48</v>
      </c>
      <c r="B195" s="130">
        <v>42408</v>
      </c>
      <c r="C195" s="130"/>
      <c r="D195" s="131" t="s">
        <v>640</v>
      </c>
      <c r="E195" s="132" t="s">
        <v>546</v>
      </c>
      <c r="F195" s="133">
        <v>650</v>
      </c>
      <c r="G195" s="132"/>
      <c r="H195" s="132">
        <v>800</v>
      </c>
      <c r="I195" s="134">
        <v>800</v>
      </c>
      <c r="J195" s="135" t="s">
        <v>632</v>
      </c>
      <c r="K195" s="136">
        <f t="shared" si="113"/>
        <v>150</v>
      </c>
      <c r="L195" s="137">
        <f t="shared" si="114"/>
        <v>0.23076923076923078</v>
      </c>
      <c r="M195" s="132" t="s">
        <v>548</v>
      </c>
      <c r="N195" s="138">
        <v>43154</v>
      </c>
      <c r="O195" s="54"/>
      <c r="P195" s="54"/>
      <c r="Q195" s="198"/>
      <c r="R195" s="54"/>
      <c r="S195" s="54"/>
      <c r="T195" s="37"/>
      <c r="U195" s="54"/>
      <c r="V195" s="37"/>
      <c r="W195" s="54"/>
      <c r="X195" s="37"/>
      <c r="Y195" s="54"/>
      <c r="Z195" s="37"/>
      <c r="AA195" s="54"/>
      <c r="AB195" s="37"/>
      <c r="AC195" s="54"/>
      <c r="AD195" s="37"/>
    </row>
    <row r="196" spans="1:30" ht="12.75" customHeight="1">
      <c r="A196" s="129">
        <v>49</v>
      </c>
      <c r="B196" s="130">
        <v>42433</v>
      </c>
      <c r="C196" s="130"/>
      <c r="D196" s="131" t="s">
        <v>232</v>
      </c>
      <c r="E196" s="132" t="s">
        <v>546</v>
      </c>
      <c r="F196" s="133">
        <v>437.5</v>
      </c>
      <c r="G196" s="132"/>
      <c r="H196" s="132">
        <v>504.5</v>
      </c>
      <c r="I196" s="134">
        <v>522</v>
      </c>
      <c r="J196" s="135" t="s">
        <v>641</v>
      </c>
      <c r="K196" s="136">
        <f t="shared" si="113"/>
        <v>67</v>
      </c>
      <c r="L196" s="137">
        <f t="shared" si="114"/>
        <v>0.15314285714285714</v>
      </c>
      <c r="M196" s="132" t="s">
        <v>548</v>
      </c>
      <c r="N196" s="138">
        <v>42480</v>
      </c>
      <c r="O196" s="54"/>
      <c r="P196" s="54"/>
      <c r="Q196" s="198"/>
      <c r="R196" s="54"/>
      <c r="S196" s="54"/>
      <c r="T196" s="37"/>
      <c r="U196" s="54"/>
      <c r="V196" s="37"/>
      <c r="W196" s="54"/>
      <c r="X196" s="37"/>
      <c r="Y196" s="54"/>
      <c r="Z196" s="37"/>
      <c r="AA196" s="54"/>
      <c r="AB196" s="37"/>
      <c r="AC196" s="54"/>
      <c r="AD196" s="37"/>
    </row>
    <row r="197" spans="1:30" ht="12.75" customHeight="1">
      <c r="A197" s="129">
        <v>50</v>
      </c>
      <c r="B197" s="130">
        <v>42438</v>
      </c>
      <c r="C197" s="130"/>
      <c r="D197" s="131" t="s">
        <v>642</v>
      </c>
      <c r="E197" s="132" t="s">
        <v>546</v>
      </c>
      <c r="F197" s="133">
        <v>189.5</v>
      </c>
      <c r="G197" s="132"/>
      <c r="H197" s="132">
        <v>218</v>
      </c>
      <c r="I197" s="134">
        <v>218</v>
      </c>
      <c r="J197" s="135" t="s">
        <v>632</v>
      </c>
      <c r="K197" s="136">
        <f t="shared" si="113"/>
        <v>28.5</v>
      </c>
      <c r="L197" s="137">
        <f t="shared" si="114"/>
        <v>0.15039577836411611</v>
      </c>
      <c r="M197" s="132" t="s">
        <v>548</v>
      </c>
      <c r="N197" s="138">
        <v>43034</v>
      </c>
      <c r="O197" s="54"/>
      <c r="P197" s="54"/>
      <c r="Q197" s="198"/>
      <c r="R197" s="54"/>
      <c r="S197" s="54"/>
      <c r="T197" s="37"/>
      <c r="U197" s="54"/>
      <c r="V197" s="37"/>
      <c r="W197" s="54"/>
      <c r="X197" s="37"/>
      <c r="Y197" s="54"/>
      <c r="Z197" s="37"/>
      <c r="AA197" s="54"/>
      <c r="AB197" s="37"/>
      <c r="AC197" s="54"/>
      <c r="AD197" s="37"/>
    </row>
    <row r="198" spans="1:30" ht="12.75" customHeight="1">
      <c r="A198" s="139">
        <v>51</v>
      </c>
      <c r="B198" s="140">
        <v>42471</v>
      </c>
      <c r="C198" s="140"/>
      <c r="D198" s="148" t="s">
        <v>643</v>
      </c>
      <c r="E198" s="143" t="s">
        <v>546</v>
      </c>
      <c r="F198" s="143">
        <v>36.5</v>
      </c>
      <c r="G198" s="144"/>
      <c r="H198" s="144">
        <v>15.85</v>
      </c>
      <c r="I198" s="144">
        <v>60</v>
      </c>
      <c r="J198" s="145" t="s">
        <v>644</v>
      </c>
      <c r="K198" s="146">
        <f t="shared" si="113"/>
        <v>-20.65</v>
      </c>
      <c r="L198" s="147">
        <f t="shared" si="114"/>
        <v>-0.5657534246575342</v>
      </c>
      <c r="M198" s="143" t="s">
        <v>558</v>
      </c>
      <c r="N198" s="151">
        <v>43627</v>
      </c>
      <c r="O198" s="54"/>
      <c r="P198" s="54"/>
      <c r="Q198" s="198"/>
      <c r="R198" s="54"/>
      <c r="S198" s="54"/>
      <c r="T198" s="37"/>
      <c r="U198" s="54"/>
      <c r="V198" s="37"/>
      <c r="W198" s="54"/>
      <c r="X198" s="37"/>
      <c r="Y198" s="54"/>
      <c r="Z198" s="37"/>
      <c r="AA198" s="54"/>
      <c r="AB198" s="37"/>
      <c r="AC198" s="54"/>
      <c r="AD198" s="37"/>
    </row>
    <row r="199" spans="1:30" ht="12.75" customHeight="1">
      <c r="A199" s="129">
        <v>52</v>
      </c>
      <c r="B199" s="130">
        <v>42472</v>
      </c>
      <c r="C199" s="130"/>
      <c r="D199" s="131" t="s">
        <v>645</v>
      </c>
      <c r="E199" s="132" t="s">
        <v>546</v>
      </c>
      <c r="F199" s="133">
        <v>93</v>
      </c>
      <c r="G199" s="132"/>
      <c r="H199" s="132">
        <v>149</v>
      </c>
      <c r="I199" s="134">
        <v>140</v>
      </c>
      <c r="J199" s="135" t="s">
        <v>646</v>
      </c>
      <c r="K199" s="136">
        <f t="shared" si="113"/>
        <v>56</v>
      </c>
      <c r="L199" s="137">
        <f t="shared" si="114"/>
        <v>0.60215053763440862</v>
      </c>
      <c r="M199" s="132" t="s">
        <v>548</v>
      </c>
      <c r="N199" s="138">
        <v>42740</v>
      </c>
      <c r="O199" s="54"/>
      <c r="P199" s="54"/>
      <c r="Q199" s="198"/>
      <c r="R199" s="54"/>
      <c r="S199" s="54"/>
      <c r="T199" s="37"/>
      <c r="U199" s="54"/>
      <c r="V199" s="37"/>
      <c r="W199" s="54"/>
      <c r="X199" s="37"/>
      <c r="Y199" s="54"/>
      <c r="Z199" s="37"/>
      <c r="AA199" s="54"/>
      <c r="AB199" s="37"/>
      <c r="AC199" s="54"/>
      <c r="AD199" s="37"/>
    </row>
    <row r="200" spans="1:30" ht="12.75" customHeight="1">
      <c r="A200" s="129">
        <v>53</v>
      </c>
      <c r="B200" s="130">
        <v>42472</v>
      </c>
      <c r="C200" s="130"/>
      <c r="D200" s="131" t="s">
        <v>647</v>
      </c>
      <c r="E200" s="132" t="s">
        <v>546</v>
      </c>
      <c r="F200" s="133">
        <v>130</v>
      </c>
      <c r="G200" s="132"/>
      <c r="H200" s="132">
        <v>150</v>
      </c>
      <c r="I200" s="134" t="s">
        <v>648</v>
      </c>
      <c r="J200" s="135" t="s">
        <v>632</v>
      </c>
      <c r="K200" s="136">
        <f t="shared" si="113"/>
        <v>20</v>
      </c>
      <c r="L200" s="137">
        <f t="shared" si="114"/>
        <v>0.15384615384615385</v>
      </c>
      <c r="M200" s="132" t="s">
        <v>548</v>
      </c>
      <c r="N200" s="138">
        <v>42564</v>
      </c>
      <c r="O200" s="54"/>
      <c r="P200" s="54"/>
      <c r="Q200" s="198"/>
      <c r="R200" s="54"/>
      <c r="S200" s="54"/>
      <c r="T200" s="37"/>
      <c r="U200" s="54"/>
      <c r="V200" s="37"/>
      <c r="W200" s="54"/>
      <c r="X200" s="37"/>
      <c r="Y200" s="54"/>
      <c r="Z200" s="37"/>
      <c r="AA200" s="54"/>
      <c r="AB200" s="37"/>
      <c r="AC200" s="54"/>
      <c r="AD200" s="37"/>
    </row>
    <row r="201" spans="1:30" ht="12.75" customHeight="1">
      <c r="A201" s="129">
        <v>54</v>
      </c>
      <c r="B201" s="130">
        <v>42473</v>
      </c>
      <c r="C201" s="130"/>
      <c r="D201" s="131" t="s">
        <v>649</v>
      </c>
      <c r="E201" s="132" t="s">
        <v>546</v>
      </c>
      <c r="F201" s="133">
        <v>196</v>
      </c>
      <c r="G201" s="132"/>
      <c r="H201" s="132">
        <v>299</v>
      </c>
      <c r="I201" s="134">
        <v>299</v>
      </c>
      <c r="J201" s="135" t="s">
        <v>632</v>
      </c>
      <c r="K201" s="136">
        <v>103</v>
      </c>
      <c r="L201" s="137">
        <v>0.52551020408163296</v>
      </c>
      <c r="M201" s="132" t="s">
        <v>548</v>
      </c>
      <c r="N201" s="138">
        <v>42620</v>
      </c>
      <c r="O201" s="54"/>
      <c r="P201" s="54"/>
      <c r="Q201" s="198"/>
      <c r="R201" s="54"/>
      <c r="S201" s="54"/>
      <c r="T201" s="37"/>
      <c r="U201" s="54"/>
      <c r="V201" s="37"/>
      <c r="W201" s="54"/>
      <c r="X201" s="37"/>
      <c r="Y201" s="54"/>
      <c r="Z201" s="37"/>
      <c r="AA201" s="54"/>
      <c r="AB201" s="37"/>
      <c r="AC201" s="54"/>
      <c r="AD201" s="37"/>
    </row>
    <row r="202" spans="1:30" ht="12.75" customHeight="1">
      <c r="A202" s="129">
        <v>55</v>
      </c>
      <c r="B202" s="130">
        <v>42473</v>
      </c>
      <c r="C202" s="130"/>
      <c r="D202" s="131" t="s">
        <v>650</v>
      </c>
      <c r="E202" s="132" t="s">
        <v>546</v>
      </c>
      <c r="F202" s="133">
        <v>88</v>
      </c>
      <c r="G202" s="132"/>
      <c r="H202" s="132">
        <v>103</v>
      </c>
      <c r="I202" s="134">
        <v>103</v>
      </c>
      <c r="J202" s="135" t="s">
        <v>632</v>
      </c>
      <c r="K202" s="136">
        <v>15</v>
      </c>
      <c r="L202" s="137">
        <v>0.170454545454545</v>
      </c>
      <c r="M202" s="132" t="s">
        <v>548</v>
      </c>
      <c r="N202" s="138">
        <v>42530</v>
      </c>
      <c r="O202" s="54"/>
      <c r="P202" s="54"/>
      <c r="Q202" s="198"/>
      <c r="R202" s="54"/>
      <c r="S202" s="54"/>
      <c r="T202" s="37"/>
      <c r="U202" s="54"/>
      <c r="V202" s="37"/>
      <c r="W202" s="54"/>
      <c r="X202" s="37"/>
      <c r="Y202" s="54"/>
      <c r="Z202" s="37"/>
      <c r="AA202" s="54"/>
      <c r="AB202" s="37"/>
      <c r="AC202" s="54"/>
      <c r="AD202" s="37"/>
    </row>
    <row r="203" spans="1:30" ht="12.75" customHeight="1">
      <c r="A203" s="129">
        <v>56</v>
      </c>
      <c r="B203" s="130">
        <v>42492</v>
      </c>
      <c r="C203" s="130"/>
      <c r="D203" s="131" t="s">
        <v>651</v>
      </c>
      <c r="E203" s="132" t="s">
        <v>546</v>
      </c>
      <c r="F203" s="133">
        <v>127.5</v>
      </c>
      <c r="G203" s="132"/>
      <c r="H203" s="132">
        <v>148</v>
      </c>
      <c r="I203" s="134" t="s">
        <v>652</v>
      </c>
      <c r="J203" s="135" t="s">
        <v>632</v>
      </c>
      <c r="K203" s="136">
        <f>H203-F203</f>
        <v>20.5</v>
      </c>
      <c r="L203" s="137">
        <f>K203/F203</f>
        <v>0.16078431372549021</v>
      </c>
      <c r="M203" s="132" t="s">
        <v>548</v>
      </c>
      <c r="N203" s="138">
        <v>42564</v>
      </c>
      <c r="O203" s="54"/>
      <c r="P203" s="54"/>
      <c r="Q203" s="198"/>
      <c r="R203" s="54"/>
      <c r="S203" s="54"/>
      <c r="T203" s="37"/>
      <c r="U203" s="54"/>
      <c r="V203" s="37"/>
      <c r="W203" s="54"/>
      <c r="X203" s="37"/>
      <c r="Y203" s="54"/>
      <c r="Z203" s="37"/>
      <c r="AA203" s="54"/>
      <c r="AB203" s="37"/>
      <c r="AC203" s="54"/>
      <c r="AD203" s="37"/>
    </row>
    <row r="204" spans="1:30" ht="12.75" customHeight="1">
      <c r="A204" s="129">
        <v>57</v>
      </c>
      <c r="B204" s="130">
        <v>42493</v>
      </c>
      <c r="C204" s="130"/>
      <c r="D204" s="131" t="s">
        <v>653</v>
      </c>
      <c r="E204" s="132" t="s">
        <v>546</v>
      </c>
      <c r="F204" s="133">
        <v>675</v>
      </c>
      <c r="G204" s="132"/>
      <c r="H204" s="132">
        <v>815</v>
      </c>
      <c r="I204" s="134" t="s">
        <v>654</v>
      </c>
      <c r="J204" s="135" t="s">
        <v>632</v>
      </c>
      <c r="K204" s="136">
        <f>H204-F204</f>
        <v>140</v>
      </c>
      <c r="L204" s="137">
        <f>K204/F204</f>
        <v>0.2074074074074074</v>
      </c>
      <c r="M204" s="132" t="s">
        <v>548</v>
      </c>
      <c r="N204" s="138">
        <v>43154</v>
      </c>
      <c r="O204" s="54"/>
      <c r="P204" s="54"/>
      <c r="Q204" s="198"/>
      <c r="R204" s="54"/>
      <c r="S204" s="54"/>
      <c r="T204" s="37"/>
      <c r="U204" s="54"/>
      <c r="V204" s="37"/>
      <c r="W204" s="54"/>
      <c r="X204" s="37"/>
      <c r="Y204" s="54"/>
      <c r="Z204" s="37"/>
      <c r="AA204" s="54"/>
      <c r="AB204" s="37"/>
      <c r="AC204" s="54"/>
      <c r="AD204" s="37"/>
    </row>
    <row r="205" spans="1:30" ht="12.75" customHeight="1">
      <c r="A205" s="139">
        <v>58</v>
      </c>
      <c r="B205" s="140">
        <v>42522</v>
      </c>
      <c r="C205" s="140"/>
      <c r="D205" s="141" t="s">
        <v>655</v>
      </c>
      <c r="E205" s="142" t="s">
        <v>546</v>
      </c>
      <c r="F205" s="143">
        <v>500</v>
      </c>
      <c r="G205" s="143"/>
      <c r="H205" s="144">
        <v>232.5</v>
      </c>
      <c r="I205" s="144" t="s">
        <v>656</v>
      </c>
      <c r="J205" s="145" t="s">
        <v>657</v>
      </c>
      <c r="K205" s="146">
        <f>H205-F205</f>
        <v>-267.5</v>
      </c>
      <c r="L205" s="147">
        <f>K205/F205</f>
        <v>-0.53500000000000003</v>
      </c>
      <c r="M205" s="143" t="s">
        <v>558</v>
      </c>
      <c r="N205" s="140">
        <v>43735</v>
      </c>
      <c r="O205" s="54"/>
      <c r="P205" s="54"/>
      <c r="Q205" s="198"/>
      <c r="R205" s="54"/>
      <c r="S205" s="54"/>
      <c r="T205" s="37"/>
      <c r="U205" s="54"/>
      <c r="V205" s="37"/>
      <c r="W205" s="54"/>
      <c r="X205" s="37"/>
      <c r="Y205" s="54"/>
      <c r="Z205" s="37"/>
      <c r="AA205" s="54"/>
      <c r="AB205" s="37"/>
      <c r="AC205" s="54"/>
      <c r="AD205" s="37"/>
    </row>
    <row r="206" spans="1:30" ht="12.75" customHeight="1">
      <c r="A206" s="129">
        <v>59</v>
      </c>
      <c r="B206" s="130">
        <v>42527</v>
      </c>
      <c r="C206" s="130"/>
      <c r="D206" s="131" t="s">
        <v>504</v>
      </c>
      <c r="E206" s="132" t="s">
        <v>546</v>
      </c>
      <c r="F206" s="133">
        <v>110</v>
      </c>
      <c r="G206" s="132"/>
      <c r="H206" s="132">
        <v>126.5</v>
      </c>
      <c r="I206" s="134">
        <v>125</v>
      </c>
      <c r="J206" s="135" t="s">
        <v>584</v>
      </c>
      <c r="K206" s="136">
        <f>H206-F206</f>
        <v>16.5</v>
      </c>
      <c r="L206" s="137">
        <f>K206/F206</f>
        <v>0.15</v>
      </c>
      <c r="M206" s="132" t="s">
        <v>548</v>
      </c>
      <c r="N206" s="138">
        <v>42552</v>
      </c>
      <c r="O206" s="54"/>
      <c r="P206" s="54"/>
      <c r="Q206" s="198"/>
      <c r="R206" s="54"/>
      <c r="S206" s="54"/>
      <c r="T206" s="37"/>
      <c r="U206" s="54"/>
      <c r="V206" s="37"/>
      <c r="W206" s="54"/>
      <c r="X206" s="37"/>
      <c r="Y206" s="54"/>
      <c r="Z206" s="37"/>
      <c r="AA206" s="54"/>
      <c r="AB206" s="37"/>
      <c r="AC206" s="54"/>
      <c r="AD206" s="37"/>
    </row>
    <row r="207" spans="1:30" ht="12.75" customHeight="1">
      <c r="A207" s="129">
        <v>60</v>
      </c>
      <c r="B207" s="130">
        <v>42538</v>
      </c>
      <c r="C207" s="130"/>
      <c r="D207" s="131" t="s">
        <v>658</v>
      </c>
      <c r="E207" s="132" t="s">
        <v>546</v>
      </c>
      <c r="F207" s="133">
        <v>44</v>
      </c>
      <c r="G207" s="132"/>
      <c r="H207" s="132">
        <v>69.5</v>
      </c>
      <c r="I207" s="134">
        <v>69.5</v>
      </c>
      <c r="J207" s="135" t="s">
        <v>659</v>
      </c>
      <c r="K207" s="136">
        <f>H207-F207</f>
        <v>25.5</v>
      </c>
      <c r="L207" s="137">
        <f>K207/F207</f>
        <v>0.57954545454545459</v>
      </c>
      <c r="M207" s="132" t="s">
        <v>548</v>
      </c>
      <c r="N207" s="138">
        <v>42977</v>
      </c>
      <c r="O207" s="54"/>
      <c r="P207" s="54"/>
      <c r="Q207" s="198"/>
      <c r="R207" s="54"/>
      <c r="S207" s="54"/>
      <c r="T207" s="37"/>
      <c r="U207" s="54"/>
      <c r="V207" s="37"/>
      <c r="W207" s="54"/>
      <c r="X207" s="37"/>
      <c r="Y207" s="54"/>
      <c r="Z207" s="37"/>
      <c r="AA207" s="54"/>
      <c r="AB207" s="37"/>
      <c r="AC207" s="54"/>
      <c r="AD207" s="37"/>
    </row>
    <row r="208" spans="1:30" ht="12.75" customHeight="1">
      <c r="A208" s="129">
        <v>61</v>
      </c>
      <c r="B208" s="130">
        <v>42549</v>
      </c>
      <c r="C208" s="130"/>
      <c r="D208" s="131" t="s">
        <v>660</v>
      </c>
      <c r="E208" s="132" t="s">
        <v>546</v>
      </c>
      <c r="F208" s="133">
        <v>262.5</v>
      </c>
      <c r="G208" s="132"/>
      <c r="H208" s="132">
        <v>340</v>
      </c>
      <c r="I208" s="134">
        <v>333</v>
      </c>
      <c r="J208" s="135" t="s">
        <v>661</v>
      </c>
      <c r="K208" s="136">
        <v>77.5</v>
      </c>
      <c r="L208" s="137">
        <v>0.29523809523809502</v>
      </c>
      <c r="M208" s="132" t="s">
        <v>548</v>
      </c>
      <c r="N208" s="138">
        <v>43017</v>
      </c>
      <c r="O208" s="54"/>
      <c r="P208" s="54"/>
      <c r="Q208" s="198"/>
      <c r="R208" s="54"/>
      <c r="S208" s="54"/>
      <c r="T208" s="37"/>
      <c r="U208" s="54"/>
      <c r="V208" s="37"/>
      <c r="W208" s="54"/>
      <c r="X208" s="37"/>
      <c r="Y208" s="54"/>
      <c r="Z208" s="37"/>
      <c r="AA208" s="54"/>
      <c r="AB208" s="37"/>
      <c r="AC208" s="54"/>
      <c r="AD208" s="37"/>
    </row>
    <row r="209" spans="1:30" ht="12.75" customHeight="1">
      <c r="A209" s="129">
        <v>62</v>
      </c>
      <c r="B209" s="130">
        <v>42549</v>
      </c>
      <c r="C209" s="130"/>
      <c r="D209" s="131" t="s">
        <v>662</v>
      </c>
      <c r="E209" s="132" t="s">
        <v>546</v>
      </c>
      <c r="F209" s="133">
        <v>840</v>
      </c>
      <c r="G209" s="132"/>
      <c r="H209" s="132">
        <v>1230</v>
      </c>
      <c r="I209" s="134">
        <v>1230</v>
      </c>
      <c r="J209" s="135" t="s">
        <v>632</v>
      </c>
      <c r="K209" s="136">
        <v>390</v>
      </c>
      <c r="L209" s="137">
        <v>0.46428571428571402</v>
      </c>
      <c r="M209" s="132" t="s">
        <v>548</v>
      </c>
      <c r="N209" s="138">
        <v>42649</v>
      </c>
      <c r="O209" s="54"/>
      <c r="P209" s="54"/>
      <c r="Q209" s="198"/>
      <c r="R209" s="54"/>
      <c r="S209" s="54"/>
      <c r="T209" s="37"/>
      <c r="U209" s="54"/>
      <c r="V209" s="37"/>
      <c r="W209" s="54"/>
      <c r="X209" s="37"/>
      <c r="Y209" s="54"/>
      <c r="Z209" s="37"/>
      <c r="AA209" s="54"/>
      <c r="AB209" s="37"/>
      <c r="AC209" s="54"/>
      <c r="AD209" s="37"/>
    </row>
    <row r="210" spans="1:30" ht="12.75" customHeight="1">
      <c r="A210" s="152">
        <v>63</v>
      </c>
      <c r="B210" s="153">
        <v>42556</v>
      </c>
      <c r="C210" s="153"/>
      <c r="D210" s="154" t="s">
        <v>663</v>
      </c>
      <c r="E210" s="155" t="s">
        <v>546</v>
      </c>
      <c r="F210" s="155">
        <v>395</v>
      </c>
      <c r="G210" s="156"/>
      <c r="H210" s="156">
        <f>(468.5+342.5)/2</f>
        <v>405.5</v>
      </c>
      <c r="I210" s="156">
        <v>510</v>
      </c>
      <c r="J210" s="157" t="s">
        <v>664</v>
      </c>
      <c r="K210" s="158">
        <f t="shared" ref="K210:K216" si="115">H210-F210</f>
        <v>10.5</v>
      </c>
      <c r="L210" s="159">
        <f t="shared" ref="L210:L216" si="116">K210/F210</f>
        <v>2.6582278481012658E-2</v>
      </c>
      <c r="M210" s="155" t="s">
        <v>565</v>
      </c>
      <c r="N210" s="153">
        <v>43606</v>
      </c>
      <c r="O210" s="54"/>
      <c r="P210" s="54"/>
      <c r="Q210" s="198"/>
      <c r="R210" s="54"/>
      <c r="S210" s="54"/>
      <c r="T210" s="37"/>
      <c r="U210" s="54"/>
      <c r="V210" s="37"/>
      <c r="W210" s="54"/>
      <c r="X210" s="37"/>
      <c r="Y210" s="54"/>
      <c r="Z210" s="37"/>
      <c r="AA210" s="54"/>
      <c r="AB210" s="37"/>
      <c r="AC210" s="54"/>
      <c r="AD210" s="37"/>
    </row>
    <row r="211" spans="1:30" ht="12.75" customHeight="1">
      <c r="A211" s="139">
        <v>64</v>
      </c>
      <c r="B211" s="140">
        <v>42584</v>
      </c>
      <c r="C211" s="140"/>
      <c r="D211" s="141" t="s">
        <v>665</v>
      </c>
      <c r="E211" s="142" t="s">
        <v>557</v>
      </c>
      <c r="F211" s="143">
        <f>169.5-12.8</f>
        <v>156.69999999999999</v>
      </c>
      <c r="G211" s="143"/>
      <c r="H211" s="144">
        <v>77</v>
      </c>
      <c r="I211" s="144" t="s">
        <v>666</v>
      </c>
      <c r="J211" s="145" t="s">
        <v>667</v>
      </c>
      <c r="K211" s="146">
        <f t="shared" si="115"/>
        <v>-79.699999999999989</v>
      </c>
      <c r="L211" s="147">
        <f t="shared" si="116"/>
        <v>-0.50861518825781749</v>
      </c>
      <c r="M211" s="143" t="s">
        <v>558</v>
      </c>
      <c r="N211" s="140">
        <v>43522</v>
      </c>
      <c r="O211" s="54"/>
      <c r="P211" s="54"/>
      <c r="Q211" s="198"/>
      <c r="R211" s="54"/>
      <c r="S211" s="54"/>
      <c r="T211" s="37"/>
      <c r="U211" s="54"/>
      <c r="V211" s="37"/>
      <c r="W211" s="54"/>
      <c r="X211" s="37"/>
      <c r="Y211" s="54"/>
      <c r="Z211" s="37"/>
      <c r="AA211" s="54"/>
      <c r="AB211" s="37"/>
      <c r="AC211" s="54"/>
      <c r="AD211" s="37"/>
    </row>
    <row r="212" spans="1:30" ht="12.75" customHeight="1">
      <c r="A212" s="139">
        <v>65</v>
      </c>
      <c r="B212" s="140">
        <v>42586</v>
      </c>
      <c r="C212" s="140"/>
      <c r="D212" s="141" t="s">
        <v>668</v>
      </c>
      <c r="E212" s="142" t="s">
        <v>546</v>
      </c>
      <c r="F212" s="143">
        <v>400</v>
      </c>
      <c r="G212" s="143"/>
      <c r="H212" s="144">
        <v>305</v>
      </c>
      <c r="I212" s="144">
        <v>475</v>
      </c>
      <c r="J212" s="145" t="s">
        <v>669</v>
      </c>
      <c r="K212" s="146">
        <f t="shared" si="115"/>
        <v>-95</v>
      </c>
      <c r="L212" s="147">
        <f t="shared" si="116"/>
        <v>-0.23749999999999999</v>
      </c>
      <c r="M212" s="143" t="s">
        <v>558</v>
      </c>
      <c r="N212" s="140">
        <v>43606</v>
      </c>
      <c r="O212" s="54"/>
      <c r="P212" s="54"/>
      <c r="Q212" s="198"/>
      <c r="R212" s="54"/>
      <c r="S212" s="54"/>
      <c r="T212" s="37"/>
      <c r="U212" s="54"/>
      <c r="V212" s="37"/>
      <c r="W212" s="54"/>
      <c r="X212" s="37"/>
      <c r="Y212" s="54"/>
      <c r="Z212" s="37"/>
      <c r="AA212" s="54"/>
      <c r="AB212" s="37"/>
      <c r="AC212" s="54"/>
      <c r="AD212" s="37"/>
    </row>
    <row r="213" spans="1:30" ht="12.75" customHeight="1">
      <c r="A213" s="129">
        <v>66</v>
      </c>
      <c r="B213" s="130">
        <v>42593</v>
      </c>
      <c r="C213" s="130"/>
      <c r="D213" s="131" t="s">
        <v>670</v>
      </c>
      <c r="E213" s="132" t="s">
        <v>546</v>
      </c>
      <c r="F213" s="133">
        <v>86.5</v>
      </c>
      <c r="G213" s="132"/>
      <c r="H213" s="132">
        <v>130</v>
      </c>
      <c r="I213" s="134">
        <v>130</v>
      </c>
      <c r="J213" s="135" t="s">
        <v>671</v>
      </c>
      <c r="K213" s="136">
        <f t="shared" si="115"/>
        <v>43.5</v>
      </c>
      <c r="L213" s="137">
        <f t="shared" si="116"/>
        <v>0.50289017341040465</v>
      </c>
      <c r="M213" s="132" t="s">
        <v>548</v>
      </c>
      <c r="N213" s="138">
        <v>43091</v>
      </c>
      <c r="O213" s="54"/>
      <c r="P213" s="54"/>
      <c r="Q213" s="198"/>
      <c r="R213" s="54"/>
      <c r="S213" s="54"/>
      <c r="T213" s="37"/>
      <c r="U213" s="54"/>
      <c r="V213" s="37"/>
      <c r="W213" s="54"/>
      <c r="X213" s="37"/>
      <c r="Y213" s="54"/>
      <c r="Z213" s="37"/>
      <c r="AA213" s="54"/>
      <c r="AB213" s="37"/>
      <c r="AC213" s="54"/>
      <c r="AD213" s="37"/>
    </row>
    <row r="214" spans="1:30" ht="12.75" customHeight="1">
      <c r="A214" s="139">
        <v>67</v>
      </c>
      <c r="B214" s="140">
        <v>42600</v>
      </c>
      <c r="C214" s="140"/>
      <c r="D214" s="141" t="s">
        <v>119</v>
      </c>
      <c r="E214" s="142" t="s">
        <v>546</v>
      </c>
      <c r="F214" s="143">
        <v>133.5</v>
      </c>
      <c r="G214" s="143"/>
      <c r="H214" s="144">
        <v>126.5</v>
      </c>
      <c r="I214" s="144">
        <v>178</v>
      </c>
      <c r="J214" s="145" t="s">
        <v>672</v>
      </c>
      <c r="K214" s="146">
        <f t="shared" si="115"/>
        <v>-7</v>
      </c>
      <c r="L214" s="147">
        <f t="shared" si="116"/>
        <v>-5.2434456928838954E-2</v>
      </c>
      <c r="M214" s="143" t="s">
        <v>558</v>
      </c>
      <c r="N214" s="140">
        <v>42615</v>
      </c>
      <c r="O214" s="54"/>
      <c r="P214" s="54"/>
      <c r="Q214" s="198"/>
      <c r="R214" s="54"/>
      <c r="S214" s="54"/>
      <c r="T214" s="37"/>
      <c r="U214" s="54"/>
      <c r="V214" s="37"/>
      <c r="W214" s="54"/>
      <c r="X214" s="37"/>
      <c r="Y214" s="54"/>
      <c r="Z214" s="37"/>
      <c r="AA214" s="54"/>
      <c r="AB214" s="37"/>
      <c r="AC214" s="54"/>
      <c r="AD214" s="37"/>
    </row>
    <row r="215" spans="1:30" ht="12.75" customHeight="1">
      <c r="A215" s="129">
        <v>68</v>
      </c>
      <c r="B215" s="130">
        <v>42613</v>
      </c>
      <c r="C215" s="130"/>
      <c r="D215" s="131" t="s">
        <v>673</v>
      </c>
      <c r="E215" s="132" t="s">
        <v>546</v>
      </c>
      <c r="F215" s="133">
        <v>560</v>
      </c>
      <c r="G215" s="132"/>
      <c r="H215" s="132">
        <v>725</v>
      </c>
      <c r="I215" s="134">
        <v>725</v>
      </c>
      <c r="J215" s="135" t="s">
        <v>578</v>
      </c>
      <c r="K215" s="136">
        <f t="shared" si="115"/>
        <v>165</v>
      </c>
      <c r="L215" s="137">
        <f t="shared" si="116"/>
        <v>0.29464285714285715</v>
      </c>
      <c r="M215" s="132" t="s">
        <v>548</v>
      </c>
      <c r="N215" s="138">
        <v>42456</v>
      </c>
      <c r="O215" s="54"/>
      <c r="P215" s="54"/>
      <c r="Q215" s="198"/>
      <c r="R215" s="54"/>
      <c r="S215" s="54"/>
      <c r="T215" s="37"/>
      <c r="U215" s="54"/>
      <c r="V215" s="37"/>
      <c r="W215" s="54"/>
      <c r="X215" s="37"/>
      <c r="Y215" s="54"/>
      <c r="Z215" s="37"/>
      <c r="AA215" s="54"/>
      <c r="AB215" s="37"/>
      <c r="AC215" s="54"/>
      <c r="AD215" s="37"/>
    </row>
    <row r="216" spans="1:30" ht="12.75" customHeight="1">
      <c r="A216" s="129">
        <v>69</v>
      </c>
      <c r="B216" s="130">
        <v>42614</v>
      </c>
      <c r="C216" s="130"/>
      <c r="D216" s="131" t="s">
        <v>674</v>
      </c>
      <c r="E216" s="132" t="s">
        <v>546</v>
      </c>
      <c r="F216" s="133">
        <v>160.5</v>
      </c>
      <c r="G216" s="132"/>
      <c r="H216" s="132">
        <v>210</v>
      </c>
      <c r="I216" s="134">
        <v>210</v>
      </c>
      <c r="J216" s="135" t="s">
        <v>578</v>
      </c>
      <c r="K216" s="136">
        <f t="shared" si="115"/>
        <v>49.5</v>
      </c>
      <c r="L216" s="137">
        <f t="shared" si="116"/>
        <v>0.30841121495327101</v>
      </c>
      <c r="M216" s="132" t="s">
        <v>548</v>
      </c>
      <c r="N216" s="138">
        <v>42871</v>
      </c>
      <c r="O216" s="54"/>
      <c r="P216" s="54"/>
      <c r="Q216" s="198"/>
      <c r="R216" s="54"/>
      <c r="S216" s="54"/>
      <c r="T216" s="37"/>
      <c r="U216" s="54"/>
      <c r="V216" s="37"/>
      <c r="W216" s="54"/>
      <c r="X216" s="37"/>
      <c r="Y216" s="54"/>
      <c r="Z216" s="37"/>
      <c r="AA216" s="54"/>
      <c r="AB216" s="37"/>
      <c r="AC216" s="54"/>
      <c r="AD216" s="37"/>
    </row>
    <row r="217" spans="1:30" ht="12.75" customHeight="1">
      <c r="A217" s="129">
        <v>70</v>
      </c>
      <c r="B217" s="130">
        <v>42646</v>
      </c>
      <c r="C217" s="130"/>
      <c r="D217" s="131" t="s">
        <v>397</v>
      </c>
      <c r="E217" s="132" t="s">
        <v>546</v>
      </c>
      <c r="F217" s="133">
        <v>430</v>
      </c>
      <c r="G217" s="132"/>
      <c r="H217" s="132">
        <v>596</v>
      </c>
      <c r="I217" s="134">
        <v>575</v>
      </c>
      <c r="J217" s="135" t="s">
        <v>675</v>
      </c>
      <c r="K217" s="136">
        <v>166</v>
      </c>
      <c r="L217" s="137">
        <v>0.38604651162790699</v>
      </c>
      <c r="M217" s="132" t="s">
        <v>548</v>
      </c>
      <c r="N217" s="138">
        <v>42769</v>
      </c>
      <c r="O217" s="54"/>
      <c r="P217" s="54"/>
      <c r="Q217" s="198"/>
      <c r="R217" s="54"/>
      <c r="S217" s="54"/>
      <c r="T217" s="37"/>
      <c r="U217" s="54"/>
      <c r="V217" s="37"/>
      <c r="W217" s="54"/>
      <c r="X217" s="37"/>
      <c r="Y217" s="54"/>
      <c r="Z217" s="37"/>
      <c r="AA217" s="54"/>
      <c r="AB217" s="37"/>
      <c r="AC217" s="54"/>
      <c r="AD217" s="37"/>
    </row>
    <row r="218" spans="1:30" ht="12.75" customHeight="1">
      <c r="A218" s="129">
        <v>71</v>
      </c>
      <c r="B218" s="130">
        <v>42657</v>
      </c>
      <c r="C218" s="130"/>
      <c r="D218" s="131" t="s">
        <v>676</v>
      </c>
      <c r="E218" s="132" t="s">
        <v>546</v>
      </c>
      <c r="F218" s="133">
        <v>280</v>
      </c>
      <c r="G218" s="132"/>
      <c r="H218" s="132">
        <v>345</v>
      </c>
      <c r="I218" s="134">
        <v>345</v>
      </c>
      <c r="J218" s="135" t="s">
        <v>578</v>
      </c>
      <c r="K218" s="136">
        <f t="shared" ref="K218:K223" si="117">H218-F218</f>
        <v>65</v>
      </c>
      <c r="L218" s="137">
        <f>K218/F218</f>
        <v>0.23214285714285715</v>
      </c>
      <c r="M218" s="132" t="s">
        <v>548</v>
      </c>
      <c r="N218" s="138">
        <v>42814</v>
      </c>
      <c r="O218" s="54"/>
      <c r="P218" s="54"/>
      <c r="Q218" s="198"/>
      <c r="R218" s="54"/>
      <c r="S218" s="54"/>
      <c r="T218" s="37"/>
      <c r="U218" s="54"/>
      <c r="V218" s="37"/>
      <c r="W218" s="54"/>
      <c r="X218" s="37"/>
      <c r="Y218" s="54"/>
      <c r="Z218" s="37"/>
      <c r="AA218" s="54"/>
      <c r="AB218" s="37"/>
      <c r="AC218" s="54"/>
      <c r="AD218" s="37"/>
    </row>
    <row r="219" spans="1:30" ht="12.75" customHeight="1">
      <c r="A219" s="129">
        <v>72</v>
      </c>
      <c r="B219" s="130">
        <v>42657</v>
      </c>
      <c r="C219" s="130"/>
      <c r="D219" s="131" t="s">
        <v>677</v>
      </c>
      <c r="E219" s="132" t="s">
        <v>546</v>
      </c>
      <c r="F219" s="133">
        <v>245</v>
      </c>
      <c r="G219" s="132"/>
      <c r="H219" s="132">
        <v>325.5</v>
      </c>
      <c r="I219" s="134">
        <v>330</v>
      </c>
      <c r="J219" s="135" t="s">
        <v>678</v>
      </c>
      <c r="K219" s="136">
        <f t="shared" si="117"/>
        <v>80.5</v>
      </c>
      <c r="L219" s="137">
        <f>K219/F219</f>
        <v>0.32857142857142857</v>
      </c>
      <c r="M219" s="132" t="s">
        <v>548</v>
      </c>
      <c r="N219" s="138">
        <v>42769</v>
      </c>
      <c r="O219" s="54"/>
      <c r="P219" s="54"/>
      <c r="Q219" s="198"/>
      <c r="R219" s="54"/>
      <c r="S219" s="54"/>
      <c r="T219" s="37"/>
      <c r="U219" s="54"/>
      <c r="V219" s="37"/>
      <c r="W219" s="54"/>
      <c r="X219" s="37"/>
      <c r="Y219" s="54"/>
      <c r="Z219" s="37"/>
      <c r="AA219" s="54"/>
      <c r="AB219" s="37"/>
      <c r="AC219" s="54"/>
      <c r="AD219" s="37"/>
    </row>
    <row r="220" spans="1:30" ht="12.75" customHeight="1">
      <c r="A220" s="129">
        <v>73</v>
      </c>
      <c r="B220" s="130">
        <v>42660</v>
      </c>
      <c r="C220" s="130"/>
      <c r="D220" s="131" t="s">
        <v>679</v>
      </c>
      <c r="E220" s="132" t="s">
        <v>546</v>
      </c>
      <c r="F220" s="133">
        <v>125</v>
      </c>
      <c r="G220" s="132"/>
      <c r="H220" s="132">
        <v>160</v>
      </c>
      <c r="I220" s="134">
        <v>160</v>
      </c>
      <c r="J220" s="135" t="s">
        <v>632</v>
      </c>
      <c r="K220" s="136">
        <f t="shared" si="117"/>
        <v>35</v>
      </c>
      <c r="L220" s="137">
        <v>0.28000000000000003</v>
      </c>
      <c r="M220" s="132" t="s">
        <v>548</v>
      </c>
      <c r="N220" s="138">
        <v>42803</v>
      </c>
      <c r="O220" s="54"/>
      <c r="P220" s="54"/>
      <c r="Q220" s="198"/>
      <c r="R220" s="54"/>
      <c r="S220" s="54"/>
      <c r="T220" s="37"/>
      <c r="U220" s="54"/>
      <c r="V220" s="37"/>
      <c r="W220" s="54"/>
      <c r="X220" s="37"/>
      <c r="Y220" s="54"/>
      <c r="Z220" s="37"/>
      <c r="AA220" s="54"/>
      <c r="AB220" s="37"/>
      <c r="AC220" s="54"/>
      <c r="AD220" s="37"/>
    </row>
    <row r="221" spans="1:30" ht="12.75" customHeight="1">
      <c r="A221" s="129">
        <v>74</v>
      </c>
      <c r="B221" s="130">
        <v>42660</v>
      </c>
      <c r="C221" s="130"/>
      <c r="D221" s="131" t="s">
        <v>680</v>
      </c>
      <c r="E221" s="132" t="s">
        <v>546</v>
      </c>
      <c r="F221" s="133">
        <v>114</v>
      </c>
      <c r="G221" s="132"/>
      <c r="H221" s="132">
        <v>145</v>
      </c>
      <c r="I221" s="134">
        <v>145</v>
      </c>
      <c r="J221" s="135" t="s">
        <v>632</v>
      </c>
      <c r="K221" s="136">
        <f t="shared" si="117"/>
        <v>31</v>
      </c>
      <c r="L221" s="137">
        <f>K221/F221</f>
        <v>0.27192982456140352</v>
      </c>
      <c r="M221" s="132" t="s">
        <v>548</v>
      </c>
      <c r="N221" s="138">
        <v>42859</v>
      </c>
      <c r="O221" s="54"/>
      <c r="P221" s="54"/>
      <c r="Q221" s="198"/>
      <c r="R221" s="54"/>
      <c r="S221" s="54"/>
      <c r="T221" s="37"/>
      <c r="U221" s="54"/>
      <c r="V221" s="37"/>
      <c r="W221" s="54"/>
      <c r="X221" s="37"/>
      <c r="Y221" s="54"/>
      <c r="Z221" s="37"/>
      <c r="AA221" s="54"/>
      <c r="AB221" s="37"/>
      <c r="AC221" s="54"/>
      <c r="AD221" s="37"/>
    </row>
    <row r="222" spans="1:30" ht="12.75" customHeight="1">
      <c r="A222" s="129">
        <v>75</v>
      </c>
      <c r="B222" s="130">
        <v>42660</v>
      </c>
      <c r="C222" s="130"/>
      <c r="D222" s="131" t="s">
        <v>681</v>
      </c>
      <c r="E222" s="132" t="s">
        <v>546</v>
      </c>
      <c r="F222" s="133">
        <v>212</v>
      </c>
      <c r="G222" s="132"/>
      <c r="H222" s="132">
        <v>280</v>
      </c>
      <c r="I222" s="134">
        <v>276</v>
      </c>
      <c r="J222" s="135" t="s">
        <v>682</v>
      </c>
      <c r="K222" s="136">
        <f t="shared" si="117"/>
        <v>68</v>
      </c>
      <c r="L222" s="137">
        <f>K222/F222</f>
        <v>0.32075471698113206</v>
      </c>
      <c r="M222" s="132" t="s">
        <v>548</v>
      </c>
      <c r="N222" s="138">
        <v>42858</v>
      </c>
      <c r="O222" s="54"/>
      <c r="P222" s="54"/>
      <c r="Q222" s="198"/>
      <c r="R222" s="54"/>
      <c r="S222" s="54"/>
      <c r="T222" s="37"/>
      <c r="U222" s="54"/>
      <c r="V222" s="37"/>
      <c r="W222" s="54"/>
      <c r="X222" s="37"/>
      <c r="Y222" s="54"/>
      <c r="Z222" s="37"/>
      <c r="AA222" s="54"/>
      <c r="AB222" s="37"/>
      <c r="AC222" s="54"/>
      <c r="AD222" s="37"/>
    </row>
    <row r="223" spans="1:30" ht="12.75" customHeight="1">
      <c r="A223" s="129">
        <v>76</v>
      </c>
      <c r="B223" s="130">
        <v>42678</v>
      </c>
      <c r="C223" s="130"/>
      <c r="D223" s="131" t="s">
        <v>440</v>
      </c>
      <c r="E223" s="132" t="s">
        <v>546</v>
      </c>
      <c r="F223" s="133">
        <v>155</v>
      </c>
      <c r="G223" s="132"/>
      <c r="H223" s="132">
        <v>210</v>
      </c>
      <c r="I223" s="134">
        <v>210</v>
      </c>
      <c r="J223" s="135" t="s">
        <v>683</v>
      </c>
      <c r="K223" s="136">
        <f t="shared" si="117"/>
        <v>55</v>
      </c>
      <c r="L223" s="137">
        <f>K223/F223</f>
        <v>0.35483870967741937</v>
      </c>
      <c r="M223" s="132" t="s">
        <v>548</v>
      </c>
      <c r="N223" s="138">
        <v>42944</v>
      </c>
      <c r="O223" s="54"/>
      <c r="P223" s="54"/>
      <c r="Q223" s="198"/>
      <c r="R223" s="54"/>
      <c r="S223" s="54"/>
      <c r="T223" s="37"/>
      <c r="U223" s="54"/>
      <c r="V223" s="37"/>
      <c r="W223" s="54"/>
      <c r="X223" s="37"/>
      <c r="Y223" s="54"/>
      <c r="Z223" s="37"/>
      <c r="AA223" s="54"/>
      <c r="AB223" s="37"/>
      <c r="AC223" s="54"/>
      <c r="AD223" s="37"/>
    </row>
    <row r="224" spans="1:30" ht="12.75" customHeight="1">
      <c r="A224" s="139">
        <v>77</v>
      </c>
      <c r="B224" s="140">
        <v>42710</v>
      </c>
      <c r="C224" s="140"/>
      <c r="D224" s="141" t="s">
        <v>684</v>
      </c>
      <c r="E224" s="142" t="s">
        <v>546</v>
      </c>
      <c r="F224" s="143">
        <v>150.5</v>
      </c>
      <c r="G224" s="143"/>
      <c r="H224" s="144">
        <v>72.5</v>
      </c>
      <c r="I224" s="144">
        <v>174</v>
      </c>
      <c r="J224" s="145" t="s">
        <v>685</v>
      </c>
      <c r="K224" s="146">
        <v>-78</v>
      </c>
      <c r="L224" s="147">
        <v>-0.51827242524916906</v>
      </c>
      <c r="M224" s="143" t="s">
        <v>558</v>
      </c>
      <c r="N224" s="140">
        <v>43333</v>
      </c>
      <c r="O224" s="54"/>
      <c r="P224" s="54"/>
      <c r="Q224" s="198"/>
      <c r="R224" s="54"/>
      <c r="S224" s="54"/>
      <c r="T224" s="37"/>
      <c r="U224" s="54"/>
      <c r="V224" s="37"/>
      <c r="W224" s="54"/>
      <c r="X224" s="37"/>
      <c r="Y224" s="54"/>
      <c r="Z224" s="37"/>
      <c r="AA224" s="54"/>
      <c r="AB224" s="37"/>
      <c r="AC224" s="54"/>
      <c r="AD224" s="37"/>
    </row>
    <row r="225" spans="1:30" ht="12.75" customHeight="1">
      <c r="A225" s="129">
        <v>78</v>
      </c>
      <c r="B225" s="130">
        <v>42712</v>
      </c>
      <c r="C225" s="130"/>
      <c r="D225" s="131" t="s">
        <v>686</v>
      </c>
      <c r="E225" s="132" t="s">
        <v>546</v>
      </c>
      <c r="F225" s="133">
        <v>380</v>
      </c>
      <c r="G225" s="132"/>
      <c r="H225" s="132">
        <v>478</v>
      </c>
      <c r="I225" s="134">
        <v>468</v>
      </c>
      <c r="J225" s="135" t="s">
        <v>632</v>
      </c>
      <c r="K225" s="136">
        <f>H225-F225</f>
        <v>98</v>
      </c>
      <c r="L225" s="137">
        <f>K225/F225</f>
        <v>0.25789473684210529</v>
      </c>
      <c r="M225" s="132" t="s">
        <v>548</v>
      </c>
      <c r="N225" s="138">
        <v>43025</v>
      </c>
      <c r="O225" s="54"/>
      <c r="P225" s="54"/>
      <c r="Q225" s="198"/>
      <c r="R225" s="54"/>
      <c r="S225" s="54"/>
      <c r="T225" s="37"/>
      <c r="U225" s="54"/>
      <c r="V225" s="37"/>
      <c r="W225" s="54"/>
      <c r="X225" s="37"/>
      <c r="Y225" s="54"/>
      <c r="Z225" s="37"/>
      <c r="AA225" s="54"/>
      <c r="AB225" s="37"/>
      <c r="AC225" s="54"/>
      <c r="AD225" s="37"/>
    </row>
    <row r="226" spans="1:30" ht="12.75" customHeight="1">
      <c r="A226" s="129">
        <v>79</v>
      </c>
      <c r="B226" s="130">
        <v>42734</v>
      </c>
      <c r="C226" s="130"/>
      <c r="D226" s="131" t="s">
        <v>118</v>
      </c>
      <c r="E226" s="132" t="s">
        <v>546</v>
      </c>
      <c r="F226" s="133">
        <v>305</v>
      </c>
      <c r="G226" s="132"/>
      <c r="H226" s="132">
        <v>375</v>
      </c>
      <c r="I226" s="134">
        <v>375</v>
      </c>
      <c r="J226" s="135" t="s">
        <v>632</v>
      </c>
      <c r="K226" s="136">
        <f>H226-F226</f>
        <v>70</v>
      </c>
      <c r="L226" s="137">
        <f>K226/F226</f>
        <v>0.22950819672131148</v>
      </c>
      <c r="M226" s="132" t="s">
        <v>548</v>
      </c>
      <c r="N226" s="138">
        <v>42768</v>
      </c>
      <c r="O226" s="54"/>
      <c r="P226" s="54"/>
      <c r="Q226" s="198"/>
      <c r="R226" s="54"/>
      <c r="S226" s="54"/>
      <c r="T226" s="37"/>
      <c r="U226" s="54"/>
      <c r="V226" s="37"/>
      <c r="W226" s="54"/>
      <c r="X226" s="37"/>
      <c r="Y226" s="54"/>
      <c r="Z226" s="37"/>
      <c r="AA226" s="54"/>
      <c r="AB226" s="37"/>
      <c r="AC226" s="54"/>
      <c r="AD226" s="37"/>
    </row>
    <row r="227" spans="1:30" ht="12.75" customHeight="1">
      <c r="A227" s="129">
        <v>80</v>
      </c>
      <c r="B227" s="130">
        <v>42739</v>
      </c>
      <c r="C227" s="130"/>
      <c r="D227" s="131" t="s">
        <v>102</v>
      </c>
      <c r="E227" s="132" t="s">
        <v>546</v>
      </c>
      <c r="F227" s="133">
        <v>99.5</v>
      </c>
      <c r="G227" s="132"/>
      <c r="H227" s="132">
        <v>158</v>
      </c>
      <c r="I227" s="134">
        <v>158</v>
      </c>
      <c r="J227" s="135" t="s">
        <v>632</v>
      </c>
      <c r="K227" s="136">
        <f>H227-F227</f>
        <v>58.5</v>
      </c>
      <c r="L227" s="137">
        <f>K227/F227</f>
        <v>0.5879396984924623</v>
      </c>
      <c r="M227" s="132" t="s">
        <v>548</v>
      </c>
      <c r="N227" s="138">
        <v>42898</v>
      </c>
      <c r="O227" s="54"/>
      <c r="P227" s="54"/>
      <c r="Q227" s="198"/>
      <c r="R227" s="54"/>
      <c r="S227" s="54"/>
      <c r="T227" s="37"/>
      <c r="U227" s="54"/>
      <c r="V227" s="37"/>
      <c r="W227" s="54"/>
      <c r="X227" s="37"/>
      <c r="Y227" s="54"/>
      <c r="Z227" s="37"/>
      <c r="AA227" s="54"/>
      <c r="AB227" s="37"/>
      <c r="AC227" s="54"/>
      <c r="AD227" s="37"/>
    </row>
    <row r="228" spans="1:30" ht="12.75" customHeight="1">
      <c r="A228" s="129">
        <v>81</v>
      </c>
      <c r="B228" s="130">
        <v>42739</v>
      </c>
      <c r="C228" s="130"/>
      <c r="D228" s="131" t="s">
        <v>102</v>
      </c>
      <c r="E228" s="132" t="s">
        <v>546</v>
      </c>
      <c r="F228" s="133">
        <v>99.5</v>
      </c>
      <c r="G228" s="132"/>
      <c r="H228" s="132">
        <v>158</v>
      </c>
      <c r="I228" s="134">
        <v>158</v>
      </c>
      <c r="J228" s="135" t="s">
        <v>632</v>
      </c>
      <c r="K228" s="136">
        <v>58.5</v>
      </c>
      <c r="L228" s="137">
        <v>0.58793969849246197</v>
      </c>
      <c r="M228" s="132" t="s">
        <v>548</v>
      </c>
      <c r="N228" s="138">
        <v>42898</v>
      </c>
      <c r="O228" s="54"/>
      <c r="P228" s="54"/>
      <c r="Q228" s="198"/>
      <c r="R228" s="54"/>
      <c r="S228" s="54"/>
      <c r="T228" s="37"/>
      <c r="U228" s="54"/>
      <c r="V228" s="37"/>
      <c r="W228" s="54"/>
      <c r="X228" s="37"/>
      <c r="Y228" s="54"/>
      <c r="Z228" s="37"/>
      <c r="AA228" s="54"/>
      <c r="AB228" s="37"/>
      <c r="AC228" s="54"/>
      <c r="AD228" s="37"/>
    </row>
    <row r="229" spans="1:30" ht="12.75" customHeight="1">
      <c r="A229" s="129">
        <v>82</v>
      </c>
      <c r="B229" s="130">
        <v>42786</v>
      </c>
      <c r="C229" s="130"/>
      <c r="D229" s="131" t="s">
        <v>205</v>
      </c>
      <c r="E229" s="132" t="s">
        <v>546</v>
      </c>
      <c r="F229" s="133">
        <v>140.5</v>
      </c>
      <c r="G229" s="132"/>
      <c r="H229" s="132">
        <v>220</v>
      </c>
      <c r="I229" s="134">
        <v>220</v>
      </c>
      <c r="J229" s="135" t="s">
        <v>632</v>
      </c>
      <c r="K229" s="136">
        <f>H229-F229</f>
        <v>79.5</v>
      </c>
      <c r="L229" s="137">
        <f>K229/F229</f>
        <v>0.5658362989323843</v>
      </c>
      <c r="M229" s="132" t="s">
        <v>548</v>
      </c>
      <c r="N229" s="138">
        <v>42864</v>
      </c>
      <c r="O229" s="54"/>
      <c r="P229" s="54"/>
      <c r="Q229" s="198"/>
      <c r="R229" s="54"/>
      <c r="S229" s="54"/>
      <c r="T229" s="37"/>
      <c r="U229" s="54"/>
      <c r="V229" s="37"/>
      <c r="W229" s="54"/>
      <c r="X229" s="37"/>
      <c r="Y229" s="54"/>
      <c r="Z229" s="37"/>
      <c r="AA229" s="54"/>
      <c r="AB229" s="37"/>
      <c r="AC229" s="54"/>
      <c r="AD229" s="37"/>
    </row>
    <row r="230" spans="1:30" ht="12.75" customHeight="1">
      <c r="A230" s="129">
        <v>83</v>
      </c>
      <c r="B230" s="130">
        <v>42786</v>
      </c>
      <c r="C230" s="130"/>
      <c r="D230" s="131" t="s">
        <v>687</v>
      </c>
      <c r="E230" s="132" t="s">
        <v>546</v>
      </c>
      <c r="F230" s="133">
        <v>202.5</v>
      </c>
      <c r="G230" s="132"/>
      <c r="H230" s="132">
        <v>234</v>
      </c>
      <c r="I230" s="134">
        <v>234</v>
      </c>
      <c r="J230" s="135" t="s">
        <v>632</v>
      </c>
      <c r="K230" s="136">
        <v>31.5</v>
      </c>
      <c r="L230" s="137">
        <v>0.155555555555556</v>
      </c>
      <c r="M230" s="132" t="s">
        <v>548</v>
      </c>
      <c r="N230" s="138">
        <v>42836</v>
      </c>
      <c r="O230" s="54"/>
      <c r="P230" s="54"/>
      <c r="Q230" s="198"/>
      <c r="R230" s="54"/>
      <c r="S230" s="54"/>
      <c r="T230" s="37"/>
      <c r="U230" s="54"/>
      <c r="V230" s="37"/>
      <c r="W230" s="54"/>
      <c r="X230" s="37"/>
      <c r="Y230" s="54"/>
      <c r="Z230" s="37"/>
      <c r="AA230" s="54"/>
      <c r="AB230" s="37"/>
      <c r="AC230" s="54"/>
      <c r="AD230" s="37"/>
    </row>
    <row r="231" spans="1:30" ht="12.75" customHeight="1">
      <c r="A231" s="129">
        <v>84</v>
      </c>
      <c r="B231" s="130">
        <v>42818</v>
      </c>
      <c r="C231" s="130"/>
      <c r="D231" s="131" t="s">
        <v>688</v>
      </c>
      <c r="E231" s="132" t="s">
        <v>546</v>
      </c>
      <c r="F231" s="133">
        <v>300.5</v>
      </c>
      <c r="G231" s="132"/>
      <c r="H231" s="132">
        <v>417.5</v>
      </c>
      <c r="I231" s="134">
        <v>420</v>
      </c>
      <c r="J231" s="135" t="s">
        <v>689</v>
      </c>
      <c r="K231" s="136">
        <f>H231-F231</f>
        <v>117</v>
      </c>
      <c r="L231" s="137">
        <f>K231/F231</f>
        <v>0.38935108153078202</v>
      </c>
      <c r="M231" s="132" t="s">
        <v>548</v>
      </c>
      <c r="N231" s="138">
        <v>43070</v>
      </c>
      <c r="O231" s="54"/>
      <c r="P231" s="54"/>
      <c r="Q231" s="198"/>
      <c r="R231" s="54"/>
      <c r="S231" s="54"/>
      <c r="T231" s="37"/>
      <c r="U231" s="54"/>
      <c r="V231" s="37"/>
      <c r="W231" s="54"/>
      <c r="X231" s="37"/>
      <c r="Y231" s="54"/>
      <c r="Z231" s="37"/>
      <c r="AA231" s="54"/>
      <c r="AB231" s="37"/>
      <c r="AC231" s="54"/>
      <c r="AD231" s="37"/>
    </row>
    <row r="232" spans="1:30" ht="12.75" customHeight="1">
      <c r="A232" s="129">
        <v>85</v>
      </c>
      <c r="B232" s="130">
        <v>42818</v>
      </c>
      <c r="C232" s="130"/>
      <c r="D232" s="131" t="s">
        <v>662</v>
      </c>
      <c r="E232" s="132" t="s">
        <v>546</v>
      </c>
      <c r="F232" s="133">
        <v>850</v>
      </c>
      <c r="G232" s="132"/>
      <c r="H232" s="132">
        <v>1042.5</v>
      </c>
      <c r="I232" s="134">
        <v>1023</v>
      </c>
      <c r="J232" s="135" t="s">
        <v>690</v>
      </c>
      <c r="K232" s="136">
        <v>192.5</v>
      </c>
      <c r="L232" s="137">
        <v>0.22647058823529401</v>
      </c>
      <c r="M232" s="132" t="s">
        <v>548</v>
      </c>
      <c r="N232" s="138">
        <v>42830</v>
      </c>
      <c r="O232" s="54"/>
      <c r="P232" s="54"/>
      <c r="Q232" s="198"/>
      <c r="R232" s="54"/>
      <c r="S232" s="54"/>
      <c r="T232" s="37"/>
      <c r="U232" s="54"/>
      <c r="V232" s="37"/>
      <c r="W232" s="54"/>
      <c r="X232" s="37"/>
      <c r="Y232" s="54"/>
      <c r="Z232" s="37"/>
      <c r="AA232" s="54"/>
      <c r="AB232" s="37"/>
      <c r="AC232" s="54"/>
      <c r="AD232" s="37"/>
    </row>
    <row r="233" spans="1:30" ht="12.75" customHeight="1">
      <c r="A233" s="129">
        <v>86</v>
      </c>
      <c r="B233" s="130">
        <v>42830</v>
      </c>
      <c r="C233" s="130"/>
      <c r="D233" s="131" t="s">
        <v>466</v>
      </c>
      <c r="E233" s="132" t="s">
        <v>546</v>
      </c>
      <c r="F233" s="133">
        <v>785</v>
      </c>
      <c r="G233" s="132"/>
      <c r="H233" s="132">
        <v>930</v>
      </c>
      <c r="I233" s="134">
        <v>920</v>
      </c>
      <c r="J233" s="135" t="s">
        <v>691</v>
      </c>
      <c r="K233" s="136">
        <f>H233-F233</f>
        <v>145</v>
      </c>
      <c r="L233" s="137">
        <f>K233/F233</f>
        <v>0.18471337579617833</v>
      </c>
      <c r="M233" s="132" t="s">
        <v>548</v>
      </c>
      <c r="N233" s="138">
        <v>42976</v>
      </c>
      <c r="O233" s="54"/>
      <c r="P233" s="54"/>
      <c r="Q233" s="198"/>
      <c r="R233" s="54"/>
      <c r="S233" s="54"/>
      <c r="T233" s="37"/>
      <c r="U233" s="54"/>
      <c r="V233" s="37"/>
      <c r="W233" s="54"/>
      <c r="X233" s="37"/>
      <c r="Y233" s="54"/>
      <c r="Z233" s="37"/>
      <c r="AA233" s="54"/>
      <c r="AB233" s="37"/>
      <c r="AC233" s="54"/>
      <c r="AD233" s="37"/>
    </row>
    <row r="234" spans="1:30" ht="12.75" customHeight="1">
      <c r="A234" s="139">
        <v>87</v>
      </c>
      <c r="B234" s="140">
        <v>42831</v>
      </c>
      <c r="C234" s="140"/>
      <c r="D234" s="141" t="s">
        <v>692</v>
      </c>
      <c r="E234" s="142" t="s">
        <v>546</v>
      </c>
      <c r="F234" s="143">
        <v>40</v>
      </c>
      <c r="G234" s="143"/>
      <c r="H234" s="144">
        <v>13.1</v>
      </c>
      <c r="I234" s="144">
        <v>60</v>
      </c>
      <c r="J234" s="145" t="s">
        <v>693</v>
      </c>
      <c r="K234" s="146">
        <v>-26.9</v>
      </c>
      <c r="L234" s="147">
        <v>-0.67249999999999999</v>
      </c>
      <c r="M234" s="143" t="s">
        <v>558</v>
      </c>
      <c r="N234" s="140">
        <v>43138</v>
      </c>
      <c r="O234" s="54"/>
      <c r="P234" s="54"/>
      <c r="Q234" s="198"/>
      <c r="R234" s="54"/>
      <c r="S234" s="54"/>
      <c r="T234" s="37"/>
      <c r="U234" s="54"/>
      <c r="V234" s="37"/>
      <c r="W234" s="54"/>
      <c r="X234" s="37"/>
      <c r="Y234" s="54"/>
      <c r="Z234" s="37"/>
      <c r="AA234" s="54"/>
      <c r="AB234" s="37"/>
      <c r="AC234" s="54"/>
      <c r="AD234" s="37"/>
    </row>
    <row r="235" spans="1:30" ht="12.75" customHeight="1">
      <c r="A235" s="129">
        <v>88</v>
      </c>
      <c r="B235" s="130">
        <v>42837</v>
      </c>
      <c r="C235" s="130"/>
      <c r="D235" s="131" t="s">
        <v>100</v>
      </c>
      <c r="E235" s="132" t="s">
        <v>546</v>
      </c>
      <c r="F235" s="133">
        <v>289.5</v>
      </c>
      <c r="G235" s="132"/>
      <c r="H235" s="132">
        <v>354</v>
      </c>
      <c r="I235" s="134">
        <v>360</v>
      </c>
      <c r="J235" s="135" t="s">
        <v>694</v>
      </c>
      <c r="K235" s="136">
        <f t="shared" ref="K235:K243" si="118">H235-F235</f>
        <v>64.5</v>
      </c>
      <c r="L235" s="137">
        <f t="shared" ref="L235:L243" si="119">K235/F235</f>
        <v>0.22279792746113988</v>
      </c>
      <c r="M235" s="132" t="s">
        <v>548</v>
      </c>
      <c r="N235" s="138">
        <v>43040</v>
      </c>
      <c r="O235" s="54"/>
      <c r="P235" s="54"/>
      <c r="Q235" s="198"/>
      <c r="R235" s="54"/>
      <c r="S235" s="54"/>
      <c r="T235" s="37"/>
      <c r="U235" s="54"/>
      <c r="V235" s="37"/>
      <c r="W235" s="54"/>
      <c r="X235" s="37"/>
      <c r="Y235" s="54"/>
      <c r="Z235" s="37"/>
      <c r="AA235" s="54"/>
      <c r="AB235" s="37"/>
      <c r="AC235" s="54"/>
      <c r="AD235" s="37"/>
    </row>
    <row r="236" spans="1:30" ht="12.75" customHeight="1">
      <c r="A236" s="129">
        <v>89</v>
      </c>
      <c r="B236" s="130">
        <v>42845</v>
      </c>
      <c r="C236" s="130"/>
      <c r="D236" s="131" t="s">
        <v>414</v>
      </c>
      <c r="E236" s="132" t="s">
        <v>546</v>
      </c>
      <c r="F236" s="133">
        <v>700</v>
      </c>
      <c r="G236" s="132"/>
      <c r="H236" s="132">
        <v>840</v>
      </c>
      <c r="I236" s="134">
        <v>840</v>
      </c>
      <c r="J236" s="135" t="s">
        <v>695</v>
      </c>
      <c r="K236" s="136">
        <f t="shared" si="118"/>
        <v>140</v>
      </c>
      <c r="L236" s="137">
        <f t="shared" si="119"/>
        <v>0.2</v>
      </c>
      <c r="M236" s="132" t="s">
        <v>548</v>
      </c>
      <c r="N236" s="138">
        <v>42893</v>
      </c>
      <c r="O236" s="54"/>
      <c r="P236" s="54"/>
      <c r="Q236" s="198"/>
      <c r="R236" s="54"/>
      <c r="S236" s="54"/>
      <c r="T236" s="37"/>
      <c r="U236" s="54"/>
      <c r="V236" s="37"/>
      <c r="W236" s="54"/>
      <c r="X236" s="37"/>
      <c r="Y236" s="54"/>
      <c r="Z236" s="37"/>
      <c r="AA236" s="54"/>
      <c r="AB236" s="37"/>
      <c r="AC236" s="54"/>
      <c r="AD236" s="37"/>
    </row>
    <row r="237" spans="1:30" ht="12.75" customHeight="1">
      <c r="A237" s="129">
        <v>90</v>
      </c>
      <c r="B237" s="130">
        <v>42887</v>
      </c>
      <c r="C237" s="130"/>
      <c r="D237" s="131" t="s">
        <v>696</v>
      </c>
      <c r="E237" s="132" t="s">
        <v>546</v>
      </c>
      <c r="F237" s="133">
        <v>130</v>
      </c>
      <c r="G237" s="132"/>
      <c r="H237" s="132">
        <v>144.25</v>
      </c>
      <c r="I237" s="134">
        <v>170</v>
      </c>
      <c r="J237" s="135" t="s">
        <v>697</v>
      </c>
      <c r="K237" s="136">
        <f t="shared" si="118"/>
        <v>14.25</v>
      </c>
      <c r="L237" s="137">
        <f t="shared" si="119"/>
        <v>0.10961538461538461</v>
      </c>
      <c r="M237" s="132" t="s">
        <v>548</v>
      </c>
      <c r="N237" s="138">
        <v>43675</v>
      </c>
      <c r="O237" s="54"/>
      <c r="P237" s="54"/>
      <c r="Q237" s="198"/>
      <c r="R237" s="54"/>
      <c r="S237" s="54"/>
      <c r="T237" s="37"/>
      <c r="U237" s="54"/>
      <c r="V237" s="37"/>
      <c r="W237" s="54"/>
      <c r="X237" s="37"/>
      <c r="Y237" s="54"/>
      <c r="Z237" s="37"/>
      <c r="AA237" s="54"/>
      <c r="AB237" s="37"/>
      <c r="AC237" s="54"/>
      <c r="AD237" s="37"/>
    </row>
    <row r="238" spans="1:30" ht="12.75" customHeight="1">
      <c r="A238" s="129">
        <v>91</v>
      </c>
      <c r="B238" s="130">
        <v>42901</v>
      </c>
      <c r="C238" s="130"/>
      <c r="D238" s="131" t="s">
        <v>698</v>
      </c>
      <c r="E238" s="132" t="s">
        <v>546</v>
      </c>
      <c r="F238" s="133">
        <v>214.5</v>
      </c>
      <c r="G238" s="132"/>
      <c r="H238" s="132">
        <v>262</v>
      </c>
      <c r="I238" s="134">
        <v>262</v>
      </c>
      <c r="J238" s="135" t="s">
        <v>567</v>
      </c>
      <c r="K238" s="136">
        <f t="shared" si="118"/>
        <v>47.5</v>
      </c>
      <c r="L238" s="137">
        <f t="shared" si="119"/>
        <v>0.22144522144522144</v>
      </c>
      <c r="M238" s="132" t="s">
        <v>548</v>
      </c>
      <c r="N238" s="138">
        <v>42977</v>
      </c>
      <c r="O238" s="54"/>
      <c r="P238" s="54"/>
      <c r="Q238" s="198"/>
      <c r="R238" s="54"/>
      <c r="S238" s="54"/>
      <c r="T238" s="37"/>
      <c r="U238" s="54"/>
      <c r="V238" s="37"/>
      <c r="W238" s="54"/>
      <c r="X238" s="37"/>
      <c r="Y238" s="54"/>
      <c r="Z238" s="37"/>
      <c r="AA238" s="54"/>
      <c r="AB238" s="37"/>
      <c r="AC238" s="54"/>
      <c r="AD238" s="37"/>
    </row>
    <row r="239" spans="1:30" ht="12.75" customHeight="1">
      <c r="A239" s="160">
        <v>92</v>
      </c>
      <c r="B239" s="161">
        <v>42933</v>
      </c>
      <c r="C239" s="161"/>
      <c r="D239" s="162" t="s">
        <v>699</v>
      </c>
      <c r="E239" s="163" t="s">
        <v>546</v>
      </c>
      <c r="F239" s="164">
        <v>370</v>
      </c>
      <c r="G239" s="163"/>
      <c r="H239" s="163">
        <v>447.5</v>
      </c>
      <c r="I239" s="165">
        <v>450</v>
      </c>
      <c r="J239" s="166" t="s">
        <v>632</v>
      </c>
      <c r="K239" s="136">
        <f t="shared" si="118"/>
        <v>77.5</v>
      </c>
      <c r="L239" s="167">
        <f t="shared" si="119"/>
        <v>0.20945945945945946</v>
      </c>
      <c r="M239" s="163" t="s">
        <v>548</v>
      </c>
      <c r="N239" s="168">
        <v>43035</v>
      </c>
      <c r="O239" s="54"/>
      <c r="P239" s="54"/>
      <c r="Q239" s="198"/>
      <c r="R239" s="54"/>
      <c r="S239" s="54"/>
      <c r="T239" s="37"/>
      <c r="U239" s="54"/>
      <c r="V239" s="37"/>
      <c r="W239" s="54"/>
      <c r="X239" s="37"/>
      <c r="Y239" s="54"/>
      <c r="Z239" s="37"/>
      <c r="AA239" s="54"/>
      <c r="AB239" s="37"/>
      <c r="AC239" s="54"/>
      <c r="AD239" s="37"/>
    </row>
    <row r="240" spans="1:30" ht="12.75" customHeight="1">
      <c r="A240" s="160">
        <v>93</v>
      </c>
      <c r="B240" s="161">
        <v>42943</v>
      </c>
      <c r="C240" s="161"/>
      <c r="D240" s="162" t="s">
        <v>203</v>
      </c>
      <c r="E240" s="163" t="s">
        <v>546</v>
      </c>
      <c r="F240" s="164">
        <v>657.5</v>
      </c>
      <c r="G240" s="163"/>
      <c r="H240" s="163">
        <v>825</v>
      </c>
      <c r="I240" s="165">
        <v>820</v>
      </c>
      <c r="J240" s="166" t="s">
        <v>632</v>
      </c>
      <c r="K240" s="136">
        <f t="shared" si="118"/>
        <v>167.5</v>
      </c>
      <c r="L240" s="167">
        <f t="shared" si="119"/>
        <v>0.25475285171102663</v>
      </c>
      <c r="M240" s="163" t="s">
        <v>548</v>
      </c>
      <c r="N240" s="168">
        <v>43090</v>
      </c>
      <c r="O240" s="54"/>
      <c r="P240" s="54"/>
      <c r="Q240" s="198"/>
      <c r="R240" s="54"/>
      <c r="S240" s="54"/>
      <c r="T240" s="37"/>
      <c r="U240" s="54"/>
      <c r="V240" s="37"/>
      <c r="W240" s="54"/>
      <c r="X240" s="37"/>
      <c r="Y240" s="54"/>
      <c r="Z240" s="37"/>
      <c r="AA240" s="54"/>
      <c r="AB240" s="37"/>
      <c r="AC240" s="54"/>
      <c r="AD240" s="37"/>
    </row>
    <row r="241" spans="1:30" ht="12.75" customHeight="1">
      <c r="A241" s="129">
        <v>94</v>
      </c>
      <c r="B241" s="130">
        <v>42964</v>
      </c>
      <c r="C241" s="130"/>
      <c r="D241" s="131" t="s">
        <v>375</v>
      </c>
      <c r="E241" s="132" t="s">
        <v>546</v>
      </c>
      <c r="F241" s="133">
        <v>605</v>
      </c>
      <c r="G241" s="132"/>
      <c r="H241" s="132">
        <v>750</v>
      </c>
      <c r="I241" s="134">
        <v>750</v>
      </c>
      <c r="J241" s="135" t="s">
        <v>691</v>
      </c>
      <c r="K241" s="136">
        <f t="shared" si="118"/>
        <v>145</v>
      </c>
      <c r="L241" s="137">
        <f t="shared" si="119"/>
        <v>0.23966942148760331</v>
      </c>
      <c r="M241" s="132" t="s">
        <v>548</v>
      </c>
      <c r="N241" s="138">
        <v>43027</v>
      </c>
      <c r="O241" s="54"/>
      <c r="P241" s="54"/>
      <c r="Q241" s="198"/>
      <c r="R241" s="54"/>
      <c r="S241" s="54"/>
      <c r="T241" s="37"/>
      <c r="U241" s="54"/>
      <c r="V241" s="37"/>
      <c r="W241" s="54"/>
      <c r="X241" s="37"/>
      <c r="Y241" s="54"/>
      <c r="Z241" s="37"/>
      <c r="AA241" s="54"/>
      <c r="AB241" s="37"/>
      <c r="AC241" s="54"/>
      <c r="AD241" s="37"/>
    </row>
    <row r="242" spans="1:30" ht="12.75" customHeight="1">
      <c r="A242" s="139">
        <v>95</v>
      </c>
      <c r="B242" s="140">
        <v>42979</v>
      </c>
      <c r="C242" s="140"/>
      <c r="D242" s="148" t="s">
        <v>700</v>
      </c>
      <c r="E242" s="143" t="s">
        <v>546</v>
      </c>
      <c r="F242" s="143">
        <v>255</v>
      </c>
      <c r="G242" s="144"/>
      <c r="H242" s="144">
        <v>217.25</v>
      </c>
      <c r="I242" s="144">
        <v>320</v>
      </c>
      <c r="J242" s="145" t="s">
        <v>701</v>
      </c>
      <c r="K242" s="146">
        <f t="shared" si="118"/>
        <v>-37.75</v>
      </c>
      <c r="L242" s="149">
        <f t="shared" si="119"/>
        <v>-0.14803921568627451</v>
      </c>
      <c r="M242" s="143" t="s">
        <v>558</v>
      </c>
      <c r="N242" s="140">
        <v>43661</v>
      </c>
      <c r="O242" s="54"/>
      <c r="P242" s="54"/>
      <c r="Q242" s="198"/>
      <c r="R242" s="54"/>
      <c r="S242" s="54"/>
      <c r="T242" s="37"/>
      <c r="U242" s="54"/>
      <c r="V242" s="37"/>
      <c r="W242" s="54"/>
      <c r="X242" s="37"/>
      <c r="Y242" s="54"/>
      <c r="Z242" s="37"/>
      <c r="AA242" s="54"/>
      <c r="AB242" s="37"/>
      <c r="AC242" s="54"/>
      <c r="AD242" s="37"/>
    </row>
    <row r="243" spans="1:30" ht="12.75" customHeight="1">
      <c r="A243" s="129">
        <v>96</v>
      </c>
      <c r="B243" s="130">
        <v>42997</v>
      </c>
      <c r="C243" s="130"/>
      <c r="D243" s="131" t="s">
        <v>702</v>
      </c>
      <c r="E243" s="132" t="s">
        <v>546</v>
      </c>
      <c r="F243" s="133">
        <v>215</v>
      </c>
      <c r="G243" s="132"/>
      <c r="H243" s="132">
        <v>258</v>
      </c>
      <c r="I243" s="134">
        <v>258</v>
      </c>
      <c r="J243" s="135" t="s">
        <v>632</v>
      </c>
      <c r="K243" s="136">
        <f t="shared" si="118"/>
        <v>43</v>
      </c>
      <c r="L243" s="137">
        <f t="shared" si="119"/>
        <v>0.2</v>
      </c>
      <c r="M243" s="132" t="s">
        <v>548</v>
      </c>
      <c r="N243" s="138">
        <v>43040</v>
      </c>
      <c r="O243" s="54"/>
      <c r="P243" s="54"/>
      <c r="Q243" s="198"/>
      <c r="R243" s="54"/>
      <c r="S243" s="54"/>
      <c r="T243" s="37"/>
      <c r="U243" s="54"/>
      <c r="V243" s="37"/>
      <c r="W243" s="54"/>
      <c r="X243" s="37"/>
      <c r="Y243" s="54"/>
      <c r="Z243" s="37"/>
      <c r="AA243" s="54"/>
      <c r="AB243" s="37"/>
      <c r="AC243" s="54"/>
      <c r="AD243" s="37"/>
    </row>
    <row r="244" spans="1:30" ht="12.75" customHeight="1">
      <c r="A244" s="129">
        <v>97</v>
      </c>
      <c r="B244" s="130">
        <v>42997</v>
      </c>
      <c r="C244" s="130"/>
      <c r="D244" s="131" t="s">
        <v>702</v>
      </c>
      <c r="E244" s="132" t="s">
        <v>546</v>
      </c>
      <c r="F244" s="133">
        <v>215</v>
      </c>
      <c r="G244" s="132"/>
      <c r="H244" s="132">
        <v>258</v>
      </c>
      <c r="I244" s="134">
        <v>258</v>
      </c>
      <c r="J244" s="166" t="s">
        <v>632</v>
      </c>
      <c r="K244" s="136">
        <v>43</v>
      </c>
      <c r="L244" s="137">
        <v>0.2</v>
      </c>
      <c r="M244" s="132" t="s">
        <v>548</v>
      </c>
      <c r="N244" s="138">
        <v>43040</v>
      </c>
      <c r="O244" s="54"/>
      <c r="P244" s="54"/>
      <c r="Q244" s="198"/>
      <c r="R244" s="54"/>
      <c r="S244" s="54"/>
      <c r="T244" s="37"/>
      <c r="U244" s="54"/>
      <c r="V244" s="37"/>
      <c r="W244" s="54"/>
      <c r="X244" s="37"/>
      <c r="Y244" s="54"/>
      <c r="Z244" s="37"/>
      <c r="AA244" s="54"/>
      <c r="AB244" s="37"/>
      <c r="AC244" s="54"/>
      <c r="AD244" s="37"/>
    </row>
    <row r="245" spans="1:30" ht="12.75" customHeight="1">
      <c r="A245" s="160">
        <v>98</v>
      </c>
      <c r="B245" s="161">
        <v>42998</v>
      </c>
      <c r="C245" s="161"/>
      <c r="D245" s="162" t="s">
        <v>703</v>
      </c>
      <c r="E245" s="163" t="s">
        <v>546</v>
      </c>
      <c r="F245" s="133">
        <v>75</v>
      </c>
      <c r="G245" s="163"/>
      <c r="H245" s="163">
        <v>90</v>
      </c>
      <c r="I245" s="165">
        <v>90</v>
      </c>
      <c r="J245" s="135" t="s">
        <v>704</v>
      </c>
      <c r="K245" s="136">
        <f t="shared" ref="K245:K250" si="120">H245-F245</f>
        <v>15</v>
      </c>
      <c r="L245" s="137">
        <f t="shared" ref="L245:L250" si="121">K245/F245</f>
        <v>0.2</v>
      </c>
      <c r="M245" s="132" t="s">
        <v>548</v>
      </c>
      <c r="N245" s="138">
        <v>43019</v>
      </c>
      <c r="O245" s="54"/>
      <c r="P245" s="54"/>
      <c r="Q245" s="198"/>
      <c r="R245" s="54"/>
      <c r="S245" s="54"/>
      <c r="T245" s="37"/>
      <c r="U245" s="54"/>
      <c r="V245" s="37"/>
      <c r="W245" s="54"/>
      <c r="X245" s="37"/>
      <c r="Y245" s="54"/>
      <c r="Z245" s="37"/>
      <c r="AA245" s="54"/>
      <c r="AB245" s="37"/>
      <c r="AC245" s="54"/>
      <c r="AD245" s="37"/>
    </row>
    <row r="246" spans="1:30" ht="12.75" customHeight="1">
      <c r="A246" s="160">
        <v>99</v>
      </c>
      <c r="B246" s="161">
        <v>43011</v>
      </c>
      <c r="C246" s="161"/>
      <c r="D246" s="162" t="s">
        <v>705</v>
      </c>
      <c r="E246" s="163" t="s">
        <v>546</v>
      </c>
      <c r="F246" s="164">
        <v>315</v>
      </c>
      <c r="G246" s="163"/>
      <c r="H246" s="163">
        <v>392</v>
      </c>
      <c r="I246" s="165">
        <v>384</v>
      </c>
      <c r="J246" s="166" t="s">
        <v>706</v>
      </c>
      <c r="K246" s="136">
        <f t="shared" si="120"/>
        <v>77</v>
      </c>
      <c r="L246" s="167">
        <f t="shared" si="121"/>
        <v>0.24444444444444444</v>
      </c>
      <c r="M246" s="163" t="s">
        <v>548</v>
      </c>
      <c r="N246" s="168">
        <v>43017</v>
      </c>
      <c r="O246" s="54"/>
      <c r="P246" s="54"/>
      <c r="Q246" s="198"/>
      <c r="R246" s="54"/>
      <c r="S246" s="54"/>
      <c r="T246" s="37"/>
      <c r="U246" s="54"/>
      <c r="V246" s="37"/>
      <c r="W246" s="54"/>
      <c r="X246" s="37"/>
      <c r="Y246" s="54"/>
      <c r="Z246" s="37"/>
      <c r="AA246" s="54"/>
      <c r="AB246" s="37"/>
      <c r="AC246" s="54"/>
      <c r="AD246" s="37"/>
    </row>
    <row r="247" spans="1:30" ht="12.75" customHeight="1">
      <c r="A247" s="160">
        <v>100</v>
      </c>
      <c r="B247" s="161">
        <v>43013</v>
      </c>
      <c r="C247" s="161"/>
      <c r="D247" s="162" t="s">
        <v>444</v>
      </c>
      <c r="E247" s="163" t="s">
        <v>546</v>
      </c>
      <c r="F247" s="164">
        <v>145</v>
      </c>
      <c r="G247" s="163"/>
      <c r="H247" s="163">
        <v>179</v>
      </c>
      <c r="I247" s="165">
        <v>180</v>
      </c>
      <c r="J247" s="166" t="s">
        <v>707</v>
      </c>
      <c r="K247" s="136">
        <f t="shared" si="120"/>
        <v>34</v>
      </c>
      <c r="L247" s="167">
        <f t="shared" si="121"/>
        <v>0.23448275862068965</v>
      </c>
      <c r="M247" s="163" t="s">
        <v>548</v>
      </c>
      <c r="N247" s="168">
        <v>43025</v>
      </c>
      <c r="O247" s="54"/>
      <c r="P247" s="54"/>
      <c r="Q247" s="198"/>
      <c r="R247" s="54"/>
      <c r="S247" s="54"/>
      <c r="T247" s="37"/>
      <c r="U247" s="54"/>
      <c r="V247" s="37"/>
      <c r="W247" s="54"/>
      <c r="X247" s="37"/>
      <c r="Y247" s="54"/>
      <c r="Z247" s="37"/>
      <c r="AA247" s="54"/>
      <c r="AB247" s="37"/>
      <c r="AC247" s="54"/>
      <c r="AD247" s="37"/>
    </row>
    <row r="248" spans="1:30" ht="12.75" customHeight="1">
      <c r="A248" s="160">
        <v>101</v>
      </c>
      <c r="B248" s="161">
        <v>43014</v>
      </c>
      <c r="C248" s="161"/>
      <c r="D248" s="162" t="s">
        <v>350</v>
      </c>
      <c r="E248" s="163" t="s">
        <v>546</v>
      </c>
      <c r="F248" s="164">
        <v>256</v>
      </c>
      <c r="G248" s="163"/>
      <c r="H248" s="163">
        <v>323</v>
      </c>
      <c r="I248" s="165">
        <v>320</v>
      </c>
      <c r="J248" s="166" t="s">
        <v>632</v>
      </c>
      <c r="K248" s="136">
        <f t="shared" si="120"/>
        <v>67</v>
      </c>
      <c r="L248" s="167">
        <f t="shared" si="121"/>
        <v>0.26171875</v>
      </c>
      <c r="M248" s="163" t="s">
        <v>548</v>
      </c>
      <c r="N248" s="168">
        <v>43067</v>
      </c>
      <c r="O248" s="54"/>
      <c r="P248" s="54"/>
      <c r="Q248" s="198"/>
      <c r="R248" s="54"/>
      <c r="S248" s="54"/>
      <c r="T248" s="37"/>
      <c r="U248" s="54"/>
      <c r="V248" s="37"/>
      <c r="W248" s="54"/>
      <c r="X248" s="37"/>
      <c r="Y248" s="54"/>
      <c r="Z248" s="37"/>
      <c r="AA248" s="54"/>
      <c r="AB248" s="37"/>
      <c r="AC248" s="54"/>
      <c r="AD248" s="37"/>
    </row>
    <row r="249" spans="1:30" ht="12.75" customHeight="1">
      <c r="A249" s="160">
        <v>102</v>
      </c>
      <c r="B249" s="161">
        <v>43017</v>
      </c>
      <c r="C249" s="161"/>
      <c r="D249" s="162" t="s">
        <v>364</v>
      </c>
      <c r="E249" s="163" t="s">
        <v>546</v>
      </c>
      <c r="F249" s="164">
        <v>137.5</v>
      </c>
      <c r="G249" s="163"/>
      <c r="H249" s="163">
        <v>184</v>
      </c>
      <c r="I249" s="165">
        <v>183</v>
      </c>
      <c r="J249" s="166" t="s">
        <v>708</v>
      </c>
      <c r="K249" s="136">
        <f t="shared" si="120"/>
        <v>46.5</v>
      </c>
      <c r="L249" s="167">
        <f t="shared" si="121"/>
        <v>0.33818181818181819</v>
      </c>
      <c r="M249" s="163" t="s">
        <v>548</v>
      </c>
      <c r="N249" s="168">
        <v>43108</v>
      </c>
      <c r="O249" s="54"/>
      <c r="P249" s="54"/>
      <c r="Q249" s="198"/>
      <c r="R249" s="54"/>
      <c r="S249" s="54"/>
      <c r="T249" s="37"/>
      <c r="U249" s="54"/>
      <c r="V249" s="37"/>
      <c r="W249" s="54"/>
      <c r="X249" s="37"/>
      <c r="Y249" s="54"/>
      <c r="Z249" s="37"/>
      <c r="AA249" s="54"/>
      <c r="AB249" s="37"/>
      <c r="AC249" s="54"/>
      <c r="AD249" s="37"/>
    </row>
    <row r="250" spans="1:30" ht="12.75" customHeight="1">
      <c r="A250" s="160">
        <v>103</v>
      </c>
      <c r="B250" s="161">
        <v>43018</v>
      </c>
      <c r="C250" s="161"/>
      <c r="D250" s="162" t="s">
        <v>709</v>
      </c>
      <c r="E250" s="163" t="s">
        <v>546</v>
      </c>
      <c r="F250" s="164">
        <v>125.5</v>
      </c>
      <c r="G250" s="163"/>
      <c r="H250" s="163">
        <v>158</v>
      </c>
      <c r="I250" s="165">
        <v>155</v>
      </c>
      <c r="J250" s="166" t="s">
        <v>710</v>
      </c>
      <c r="K250" s="136">
        <f t="shared" si="120"/>
        <v>32.5</v>
      </c>
      <c r="L250" s="167">
        <f t="shared" si="121"/>
        <v>0.25896414342629481</v>
      </c>
      <c r="M250" s="163" t="s">
        <v>548</v>
      </c>
      <c r="N250" s="168">
        <v>43067</v>
      </c>
      <c r="O250" s="54"/>
      <c r="P250" s="54"/>
      <c r="Q250" s="198"/>
      <c r="R250" s="54"/>
      <c r="S250" s="54"/>
      <c r="T250" s="37"/>
      <c r="U250" s="54"/>
      <c r="V250" s="37"/>
      <c r="W250" s="54"/>
      <c r="X250" s="37"/>
      <c r="Y250" s="54"/>
      <c r="Z250" s="37"/>
      <c r="AA250" s="54"/>
      <c r="AB250" s="37"/>
      <c r="AC250" s="54"/>
      <c r="AD250" s="37"/>
    </row>
    <row r="251" spans="1:30" ht="12.75" customHeight="1">
      <c r="A251" s="160">
        <v>104</v>
      </c>
      <c r="B251" s="161">
        <v>43018</v>
      </c>
      <c r="C251" s="161"/>
      <c r="D251" s="162" t="s">
        <v>711</v>
      </c>
      <c r="E251" s="163" t="s">
        <v>546</v>
      </c>
      <c r="F251" s="164">
        <v>895</v>
      </c>
      <c r="G251" s="163"/>
      <c r="H251" s="163">
        <v>1122.5</v>
      </c>
      <c r="I251" s="165">
        <v>1078</v>
      </c>
      <c r="J251" s="166" t="s">
        <v>712</v>
      </c>
      <c r="K251" s="136">
        <v>227.5</v>
      </c>
      <c r="L251" s="167">
        <v>0.25418994413407803</v>
      </c>
      <c r="M251" s="163" t="s">
        <v>548</v>
      </c>
      <c r="N251" s="168">
        <v>43117</v>
      </c>
      <c r="O251" s="54"/>
      <c r="P251" s="54"/>
      <c r="Q251" s="198"/>
      <c r="R251" s="54"/>
      <c r="S251" s="54"/>
      <c r="T251" s="37"/>
      <c r="U251" s="54"/>
      <c r="V251" s="37"/>
      <c r="W251" s="54"/>
      <c r="X251" s="37"/>
      <c r="Y251" s="54"/>
      <c r="Z251" s="37"/>
      <c r="AA251" s="54"/>
      <c r="AB251" s="37"/>
      <c r="AC251" s="54"/>
      <c r="AD251" s="37"/>
    </row>
    <row r="252" spans="1:30" ht="12.75" customHeight="1">
      <c r="A252" s="160">
        <v>105</v>
      </c>
      <c r="B252" s="161">
        <v>43020</v>
      </c>
      <c r="C252" s="161"/>
      <c r="D252" s="162" t="s">
        <v>359</v>
      </c>
      <c r="E252" s="163" t="s">
        <v>546</v>
      </c>
      <c r="F252" s="164">
        <v>525</v>
      </c>
      <c r="G252" s="163"/>
      <c r="H252" s="163">
        <v>629</v>
      </c>
      <c r="I252" s="165">
        <v>629</v>
      </c>
      <c r="J252" s="166" t="s">
        <v>632</v>
      </c>
      <c r="K252" s="136">
        <v>104</v>
      </c>
      <c r="L252" s="167">
        <v>0.19809523809523799</v>
      </c>
      <c r="M252" s="163" t="s">
        <v>548</v>
      </c>
      <c r="N252" s="168">
        <v>43119</v>
      </c>
      <c r="O252" s="54"/>
      <c r="P252" s="54"/>
      <c r="Q252" s="198"/>
      <c r="R252" s="54"/>
      <c r="S252" s="54"/>
      <c r="T252" s="37"/>
      <c r="U252" s="54"/>
      <c r="V252" s="37"/>
      <c r="W252" s="54"/>
      <c r="X252" s="37"/>
      <c r="Y252" s="54"/>
      <c r="Z252" s="37"/>
      <c r="AA252" s="54"/>
      <c r="AB252" s="37"/>
      <c r="AC252" s="54"/>
      <c r="AD252" s="37"/>
    </row>
    <row r="253" spans="1:30" ht="12.75" customHeight="1">
      <c r="A253" s="160">
        <v>106</v>
      </c>
      <c r="B253" s="161">
        <v>43046</v>
      </c>
      <c r="C253" s="161"/>
      <c r="D253" s="162" t="s">
        <v>392</v>
      </c>
      <c r="E253" s="163" t="s">
        <v>546</v>
      </c>
      <c r="F253" s="164">
        <v>740</v>
      </c>
      <c r="G253" s="163"/>
      <c r="H253" s="163">
        <v>892.5</v>
      </c>
      <c r="I253" s="165">
        <v>900</v>
      </c>
      <c r="J253" s="166" t="s">
        <v>713</v>
      </c>
      <c r="K253" s="136">
        <f>H253-F253</f>
        <v>152.5</v>
      </c>
      <c r="L253" s="167">
        <f>K253/F253</f>
        <v>0.20608108108108109</v>
      </c>
      <c r="M253" s="163" t="s">
        <v>548</v>
      </c>
      <c r="N253" s="168">
        <v>43052</v>
      </c>
      <c r="O253" s="54"/>
      <c r="P253" s="54"/>
      <c r="Q253" s="198"/>
      <c r="R253" s="54"/>
      <c r="S253" s="54"/>
      <c r="T253" s="37"/>
      <c r="U253" s="54"/>
      <c r="V253" s="37"/>
      <c r="W253" s="54"/>
      <c r="X253" s="37"/>
      <c r="Y253" s="54"/>
      <c r="Z253" s="37"/>
      <c r="AA253" s="54"/>
      <c r="AB253" s="37"/>
      <c r="AC253" s="54"/>
      <c r="AD253" s="37"/>
    </row>
    <row r="254" spans="1:30" ht="12.75" customHeight="1">
      <c r="A254" s="129">
        <v>107</v>
      </c>
      <c r="B254" s="130">
        <v>43073</v>
      </c>
      <c r="C254" s="130"/>
      <c r="D254" s="131" t="s">
        <v>714</v>
      </c>
      <c r="E254" s="132" t="s">
        <v>546</v>
      </c>
      <c r="F254" s="133">
        <v>118.5</v>
      </c>
      <c r="G254" s="132"/>
      <c r="H254" s="132">
        <v>143.5</v>
      </c>
      <c r="I254" s="134">
        <v>145</v>
      </c>
      <c r="J254" s="135" t="s">
        <v>715</v>
      </c>
      <c r="K254" s="136">
        <f>H254-F254</f>
        <v>25</v>
      </c>
      <c r="L254" s="137">
        <f>K254/F254</f>
        <v>0.2109704641350211</v>
      </c>
      <c r="M254" s="132" t="s">
        <v>548</v>
      </c>
      <c r="N254" s="138">
        <v>43097</v>
      </c>
      <c r="O254" s="54"/>
      <c r="P254" s="54"/>
      <c r="Q254" s="198"/>
      <c r="R254" s="54"/>
      <c r="S254" s="54"/>
      <c r="T254" s="37"/>
      <c r="U254" s="54"/>
      <c r="V254" s="37"/>
      <c r="W254" s="54"/>
      <c r="X254" s="37"/>
      <c r="Y254" s="54"/>
      <c r="Z254" s="37"/>
      <c r="AA254" s="54"/>
      <c r="AB254" s="37"/>
      <c r="AC254" s="54"/>
      <c r="AD254" s="37"/>
    </row>
    <row r="255" spans="1:30" ht="12.75" customHeight="1">
      <c r="A255" s="139">
        <v>108</v>
      </c>
      <c r="B255" s="140">
        <v>43090</v>
      </c>
      <c r="C255" s="140"/>
      <c r="D255" s="141" t="s">
        <v>419</v>
      </c>
      <c r="E255" s="142" t="s">
        <v>546</v>
      </c>
      <c r="F255" s="143">
        <v>715</v>
      </c>
      <c r="G255" s="143"/>
      <c r="H255" s="144">
        <v>500</v>
      </c>
      <c r="I255" s="144">
        <v>872</v>
      </c>
      <c r="J255" s="145" t="s">
        <v>716</v>
      </c>
      <c r="K255" s="146">
        <f>H255-F255</f>
        <v>-215</v>
      </c>
      <c r="L255" s="147">
        <f>K255/F255</f>
        <v>-0.30069930069930068</v>
      </c>
      <c r="M255" s="143" t="s">
        <v>558</v>
      </c>
      <c r="N255" s="140">
        <v>43670</v>
      </c>
      <c r="O255" s="54"/>
      <c r="P255" s="54"/>
      <c r="Q255" s="198"/>
      <c r="R255" s="54"/>
      <c r="S255" s="54"/>
      <c r="T255" s="37"/>
      <c r="U255" s="54"/>
      <c r="V255" s="37"/>
      <c r="W255" s="54"/>
      <c r="X255" s="37"/>
      <c r="Y255" s="54"/>
      <c r="Z255" s="37"/>
      <c r="AA255" s="54"/>
      <c r="AB255" s="37"/>
      <c r="AC255" s="54"/>
      <c r="AD255" s="37"/>
    </row>
    <row r="256" spans="1:30" ht="12.75" customHeight="1">
      <c r="A256" s="129">
        <v>109</v>
      </c>
      <c r="B256" s="130">
        <v>43098</v>
      </c>
      <c r="C256" s="130"/>
      <c r="D256" s="131" t="s">
        <v>705</v>
      </c>
      <c r="E256" s="132" t="s">
        <v>546</v>
      </c>
      <c r="F256" s="133">
        <v>435</v>
      </c>
      <c r="G256" s="132"/>
      <c r="H256" s="132">
        <v>542.5</v>
      </c>
      <c r="I256" s="134">
        <v>539</v>
      </c>
      <c r="J256" s="135" t="s">
        <v>632</v>
      </c>
      <c r="K256" s="136">
        <v>107.5</v>
      </c>
      <c r="L256" s="137">
        <v>0.247126436781609</v>
      </c>
      <c r="M256" s="132" t="s">
        <v>548</v>
      </c>
      <c r="N256" s="138">
        <v>43206</v>
      </c>
      <c r="O256" s="54"/>
      <c r="P256" s="54"/>
      <c r="Q256" s="198"/>
      <c r="R256" s="54"/>
      <c r="S256" s="54"/>
      <c r="T256" s="37"/>
      <c r="U256" s="54"/>
      <c r="V256" s="37"/>
      <c r="W256" s="54"/>
      <c r="X256" s="37"/>
      <c r="Y256" s="54"/>
      <c r="Z256" s="37"/>
      <c r="AA256" s="54"/>
      <c r="AB256" s="37"/>
      <c r="AC256" s="54"/>
      <c r="AD256" s="37"/>
    </row>
    <row r="257" spans="1:30" ht="12.75" customHeight="1">
      <c r="A257" s="129">
        <v>110</v>
      </c>
      <c r="B257" s="130">
        <v>43098</v>
      </c>
      <c r="C257" s="130"/>
      <c r="D257" s="131" t="s">
        <v>518</v>
      </c>
      <c r="E257" s="132" t="s">
        <v>546</v>
      </c>
      <c r="F257" s="133">
        <v>885</v>
      </c>
      <c r="G257" s="132"/>
      <c r="H257" s="132">
        <v>1090</v>
      </c>
      <c r="I257" s="134">
        <v>1084</v>
      </c>
      <c r="J257" s="135" t="s">
        <v>632</v>
      </c>
      <c r="K257" s="136">
        <v>205</v>
      </c>
      <c r="L257" s="137">
        <v>0.23163841807909599</v>
      </c>
      <c r="M257" s="132" t="s">
        <v>548</v>
      </c>
      <c r="N257" s="138">
        <v>43213</v>
      </c>
      <c r="O257" s="54"/>
      <c r="P257" s="54"/>
      <c r="Q257" s="198"/>
      <c r="R257" s="54"/>
      <c r="S257" s="54"/>
      <c r="T257" s="37"/>
      <c r="U257" s="54"/>
      <c r="V257" s="37"/>
      <c r="W257" s="54"/>
      <c r="X257" s="37"/>
      <c r="Y257" s="54"/>
      <c r="Z257" s="37"/>
      <c r="AA257" s="54"/>
      <c r="AB257" s="37"/>
      <c r="AC257" s="54"/>
      <c r="AD257" s="37"/>
    </row>
    <row r="258" spans="1:30" ht="12.75" customHeight="1">
      <c r="A258" s="169">
        <v>111</v>
      </c>
      <c r="B258" s="170">
        <v>43192</v>
      </c>
      <c r="C258" s="170"/>
      <c r="D258" s="148" t="s">
        <v>717</v>
      </c>
      <c r="E258" s="143" t="s">
        <v>546</v>
      </c>
      <c r="F258" s="171">
        <v>478.5</v>
      </c>
      <c r="G258" s="143"/>
      <c r="H258" s="143">
        <v>442</v>
      </c>
      <c r="I258" s="144">
        <v>613</v>
      </c>
      <c r="J258" s="145" t="s">
        <v>718</v>
      </c>
      <c r="K258" s="146">
        <f>H258-F258</f>
        <v>-36.5</v>
      </c>
      <c r="L258" s="147">
        <f>K258/F258</f>
        <v>-7.6280041797283177E-2</v>
      </c>
      <c r="M258" s="143" t="s">
        <v>558</v>
      </c>
      <c r="N258" s="140">
        <v>43762</v>
      </c>
      <c r="O258" s="54"/>
      <c r="P258" s="54"/>
      <c r="Q258" s="198"/>
      <c r="R258" s="54"/>
      <c r="S258" s="54"/>
      <c r="T258" s="37"/>
      <c r="U258" s="54"/>
      <c r="V258" s="37"/>
      <c r="W258" s="54"/>
      <c r="X258" s="37"/>
      <c r="Y258" s="54"/>
      <c r="Z258" s="37"/>
      <c r="AA258" s="54"/>
      <c r="AB258" s="37"/>
      <c r="AC258" s="54"/>
      <c r="AD258" s="37"/>
    </row>
    <row r="259" spans="1:30" ht="12.75" customHeight="1">
      <c r="A259" s="139">
        <v>112</v>
      </c>
      <c r="B259" s="140">
        <v>43194</v>
      </c>
      <c r="C259" s="140"/>
      <c r="D259" s="141" t="s">
        <v>719</v>
      </c>
      <c r="E259" s="142" t="s">
        <v>546</v>
      </c>
      <c r="F259" s="143">
        <f>141.5-7.3</f>
        <v>134.19999999999999</v>
      </c>
      <c r="G259" s="143"/>
      <c r="H259" s="144">
        <v>77</v>
      </c>
      <c r="I259" s="144">
        <v>180</v>
      </c>
      <c r="J259" s="145" t="s">
        <v>720</v>
      </c>
      <c r="K259" s="146">
        <f>H259-F259</f>
        <v>-57.199999999999989</v>
      </c>
      <c r="L259" s="147">
        <f>K259/F259</f>
        <v>-0.42622950819672129</v>
      </c>
      <c r="M259" s="143" t="s">
        <v>558</v>
      </c>
      <c r="N259" s="140">
        <v>43522</v>
      </c>
      <c r="O259" s="54"/>
      <c r="P259" s="54"/>
      <c r="Q259" s="198"/>
      <c r="R259" s="54"/>
      <c r="S259" s="54"/>
      <c r="T259" s="37"/>
      <c r="U259" s="54"/>
      <c r="V259" s="37"/>
      <c r="W259" s="54"/>
      <c r="X259" s="37"/>
      <c r="Y259" s="54"/>
      <c r="Z259" s="37"/>
      <c r="AA259" s="54"/>
      <c r="AB259" s="37"/>
      <c r="AC259" s="54"/>
      <c r="AD259" s="37"/>
    </row>
    <row r="260" spans="1:30" ht="12.75" customHeight="1">
      <c r="A260" s="139">
        <v>113</v>
      </c>
      <c r="B260" s="140">
        <v>43209</v>
      </c>
      <c r="C260" s="140"/>
      <c r="D260" s="141" t="s">
        <v>721</v>
      </c>
      <c r="E260" s="142" t="s">
        <v>546</v>
      </c>
      <c r="F260" s="143">
        <v>430</v>
      </c>
      <c r="G260" s="143"/>
      <c r="H260" s="144">
        <v>220</v>
      </c>
      <c r="I260" s="144">
        <v>537</v>
      </c>
      <c r="J260" s="145" t="s">
        <v>722</v>
      </c>
      <c r="K260" s="146">
        <f>H260-F260</f>
        <v>-210</v>
      </c>
      <c r="L260" s="147">
        <f>K260/F260</f>
        <v>-0.48837209302325579</v>
      </c>
      <c r="M260" s="143" t="s">
        <v>558</v>
      </c>
      <c r="N260" s="140">
        <v>43252</v>
      </c>
      <c r="O260" s="54"/>
      <c r="P260" s="54"/>
      <c r="Q260" s="198"/>
      <c r="R260" s="54"/>
      <c r="S260" s="54"/>
      <c r="T260" s="37"/>
      <c r="U260" s="54"/>
      <c r="V260" s="37"/>
      <c r="W260" s="54"/>
      <c r="X260" s="37"/>
      <c r="Y260" s="54"/>
      <c r="Z260" s="37"/>
      <c r="AA260" s="54"/>
      <c r="AB260" s="37"/>
      <c r="AC260" s="54"/>
      <c r="AD260" s="37"/>
    </row>
    <row r="261" spans="1:30" ht="12.75" customHeight="1">
      <c r="A261" s="160">
        <v>114</v>
      </c>
      <c r="B261" s="161">
        <v>43220</v>
      </c>
      <c r="C261" s="161"/>
      <c r="D261" s="162" t="s">
        <v>723</v>
      </c>
      <c r="E261" s="163" t="s">
        <v>546</v>
      </c>
      <c r="F261" s="163">
        <v>153.5</v>
      </c>
      <c r="G261" s="163"/>
      <c r="H261" s="163">
        <v>196</v>
      </c>
      <c r="I261" s="165">
        <v>196</v>
      </c>
      <c r="J261" s="135" t="s">
        <v>724</v>
      </c>
      <c r="K261" s="136">
        <f>H261-F261</f>
        <v>42.5</v>
      </c>
      <c r="L261" s="137">
        <f>K261/F261</f>
        <v>0.27687296416938112</v>
      </c>
      <c r="M261" s="132" t="s">
        <v>548</v>
      </c>
      <c r="N261" s="138">
        <v>43605</v>
      </c>
      <c r="O261" s="54"/>
      <c r="P261" s="54"/>
      <c r="Q261" s="198"/>
      <c r="R261" s="54"/>
      <c r="S261" s="54"/>
      <c r="T261" s="37"/>
      <c r="U261" s="54"/>
      <c r="V261" s="37"/>
      <c r="W261" s="54"/>
      <c r="X261" s="37"/>
      <c r="Y261" s="54"/>
      <c r="Z261" s="37"/>
      <c r="AA261" s="54"/>
      <c r="AB261" s="37"/>
      <c r="AC261" s="54"/>
      <c r="AD261" s="37"/>
    </row>
    <row r="262" spans="1:30" ht="12.75" customHeight="1">
      <c r="A262" s="139">
        <v>115</v>
      </c>
      <c r="B262" s="140">
        <v>43306</v>
      </c>
      <c r="C262" s="140"/>
      <c r="D262" s="141" t="s">
        <v>692</v>
      </c>
      <c r="E262" s="142" t="s">
        <v>546</v>
      </c>
      <c r="F262" s="143">
        <v>27.5</v>
      </c>
      <c r="G262" s="143"/>
      <c r="H262" s="144">
        <v>13.1</v>
      </c>
      <c r="I262" s="144">
        <v>60</v>
      </c>
      <c r="J262" s="145" t="s">
        <v>725</v>
      </c>
      <c r="K262" s="146">
        <v>-14.4</v>
      </c>
      <c r="L262" s="147">
        <v>-0.52363636363636401</v>
      </c>
      <c r="M262" s="143" t="s">
        <v>558</v>
      </c>
      <c r="N262" s="140">
        <v>43138</v>
      </c>
      <c r="O262" s="54"/>
      <c r="P262" s="54"/>
      <c r="Q262" s="198"/>
      <c r="R262" s="54"/>
      <c r="S262" s="54"/>
      <c r="T262" s="37"/>
      <c r="U262" s="54"/>
      <c r="V262" s="37"/>
      <c r="W262" s="54"/>
      <c r="X262" s="37"/>
      <c r="Y262" s="54"/>
      <c r="Z262" s="37"/>
      <c r="AA262" s="54"/>
      <c r="AB262" s="37"/>
      <c r="AC262" s="54"/>
      <c r="AD262" s="37"/>
    </row>
    <row r="263" spans="1:30" ht="12.75" customHeight="1">
      <c r="A263" s="169">
        <v>116</v>
      </c>
      <c r="B263" s="170">
        <v>43318</v>
      </c>
      <c r="C263" s="170"/>
      <c r="D263" s="148" t="s">
        <v>726</v>
      </c>
      <c r="E263" s="143" t="s">
        <v>546</v>
      </c>
      <c r="F263" s="143">
        <v>148.5</v>
      </c>
      <c r="G263" s="143"/>
      <c r="H263" s="143">
        <v>102</v>
      </c>
      <c r="I263" s="144">
        <v>182</v>
      </c>
      <c r="J263" s="145" t="s">
        <v>727</v>
      </c>
      <c r="K263" s="146">
        <f>H263-F263</f>
        <v>-46.5</v>
      </c>
      <c r="L263" s="147">
        <f>K263/F263</f>
        <v>-0.31313131313131315</v>
      </c>
      <c r="M263" s="143" t="s">
        <v>558</v>
      </c>
      <c r="N263" s="140">
        <v>43661</v>
      </c>
      <c r="O263" s="54"/>
      <c r="P263" s="54"/>
      <c r="Q263" s="198"/>
      <c r="R263" s="54"/>
      <c r="S263" s="54"/>
      <c r="T263" s="37"/>
      <c r="U263" s="54"/>
      <c r="V263" s="37"/>
      <c r="W263" s="54"/>
      <c r="X263" s="37"/>
      <c r="Y263" s="54"/>
      <c r="Z263" s="37"/>
      <c r="AA263" s="54"/>
      <c r="AB263" s="37"/>
      <c r="AC263" s="54"/>
      <c r="AD263" s="37"/>
    </row>
    <row r="264" spans="1:30" ht="12.75" customHeight="1">
      <c r="A264" s="129">
        <v>117</v>
      </c>
      <c r="B264" s="130">
        <v>43335</v>
      </c>
      <c r="C264" s="130"/>
      <c r="D264" s="131" t="s">
        <v>728</v>
      </c>
      <c r="E264" s="132" t="s">
        <v>546</v>
      </c>
      <c r="F264" s="163">
        <v>285</v>
      </c>
      <c r="G264" s="132"/>
      <c r="H264" s="132">
        <v>355</v>
      </c>
      <c r="I264" s="134">
        <v>364</v>
      </c>
      <c r="J264" s="135" t="s">
        <v>729</v>
      </c>
      <c r="K264" s="136">
        <v>70</v>
      </c>
      <c r="L264" s="137">
        <v>0.24561403508771901</v>
      </c>
      <c r="M264" s="132" t="s">
        <v>548</v>
      </c>
      <c r="N264" s="138">
        <v>43455</v>
      </c>
      <c r="O264" s="54"/>
      <c r="P264" s="54"/>
      <c r="Q264" s="198"/>
      <c r="R264" s="54"/>
      <c r="S264" s="54"/>
      <c r="T264" s="37"/>
      <c r="U264" s="54"/>
      <c r="V264" s="37"/>
      <c r="W264" s="54"/>
      <c r="X264" s="37"/>
      <c r="Y264" s="54"/>
      <c r="Z264" s="37"/>
      <c r="AA264" s="54"/>
      <c r="AB264" s="37"/>
      <c r="AC264" s="54"/>
      <c r="AD264" s="37"/>
    </row>
    <row r="265" spans="1:30" ht="12.75" customHeight="1">
      <c r="A265" s="129">
        <v>118</v>
      </c>
      <c r="B265" s="130">
        <v>43341</v>
      </c>
      <c r="C265" s="130"/>
      <c r="D265" s="131" t="s">
        <v>384</v>
      </c>
      <c r="E265" s="132" t="s">
        <v>546</v>
      </c>
      <c r="F265" s="163">
        <v>525</v>
      </c>
      <c r="G265" s="132"/>
      <c r="H265" s="132">
        <v>585</v>
      </c>
      <c r="I265" s="134">
        <v>635</v>
      </c>
      <c r="J265" s="135" t="s">
        <v>730</v>
      </c>
      <c r="K265" s="136">
        <f t="shared" ref="K265:K296" si="122">H265-F265</f>
        <v>60</v>
      </c>
      <c r="L265" s="137">
        <f t="shared" ref="L265:L296" si="123">K265/F265</f>
        <v>0.11428571428571428</v>
      </c>
      <c r="M265" s="132" t="s">
        <v>548</v>
      </c>
      <c r="N265" s="138">
        <v>43662</v>
      </c>
      <c r="O265" s="54"/>
      <c r="P265" s="54"/>
      <c r="Q265" s="198"/>
      <c r="R265" s="54"/>
      <c r="S265" s="54"/>
      <c r="T265" s="37"/>
      <c r="U265" s="54"/>
      <c r="V265" s="37"/>
      <c r="W265" s="54"/>
      <c r="X265" s="37"/>
      <c r="Y265" s="54"/>
      <c r="Z265" s="37"/>
      <c r="AA265" s="54"/>
      <c r="AB265" s="37"/>
      <c r="AC265" s="54"/>
      <c r="AD265" s="37"/>
    </row>
    <row r="266" spans="1:30" ht="12.75" customHeight="1">
      <c r="A266" s="129">
        <v>119</v>
      </c>
      <c r="B266" s="130">
        <v>43395</v>
      </c>
      <c r="C266" s="130"/>
      <c r="D266" s="131" t="s">
        <v>375</v>
      </c>
      <c r="E266" s="132" t="s">
        <v>546</v>
      </c>
      <c r="F266" s="163">
        <v>475</v>
      </c>
      <c r="G266" s="132"/>
      <c r="H266" s="132">
        <v>574</v>
      </c>
      <c r="I266" s="134">
        <v>570</v>
      </c>
      <c r="J266" s="135" t="s">
        <v>632</v>
      </c>
      <c r="K266" s="136">
        <f t="shared" si="122"/>
        <v>99</v>
      </c>
      <c r="L266" s="137">
        <f t="shared" si="123"/>
        <v>0.20842105263157895</v>
      </c>
      <c r="M266" s="132" t="s">
        <v>548</v>
      </c>
      <c r="N266" s="138">
        <v>43403</v>
      </c>
      <c r="O266" s="54"/>
      <c r="P266" s="54"/>
      <c r="Q266" s="198"/>
      <c r="R266" s="54"/>
      <c r="S266" s="54"/>
      <c r="T266" s="37"/>
      <c r="U266" s="54"/>
      <c r="V266" s="37"/>
      <c r="W266" s="54"/>
      <c r="X266" s="37"/>
      <c r="Y266" s="54"/>
      <c r="Z266" s="37"/>
      <c r="AA266" s="54"/>
      <c r="AB266" s="37"/>
      <c r="AC266" s="54"/>
      <c r="AD266" s="37"/>
    </row>
    <row r="267" spans="1:30" ht="12.75" customHeight="1">
      <c r="A267" s="160">
        <v>120</v>
      </c>
      <c r="B267" s="161">
        <v>43397</v>
      </c>
      <c r="C267" s="161"/>
      <c r="D267" s="162" t="s">
        <v>731</v>
      </c>
      <c r="E267" s="163" t="s">
        <v>546</v>
      </c>
      <c r="F267" s="163">
        <v>707.5</v>
      </c>
      <c r="G267" s="163"/>
      <c r="H267" s="163">
        <v>872</v>
      </c>
      <c r="I267" s="165">
        <v>872</v>
      </c>
      <c r="J267" s="166" t="s">
        <v>632</v>
      </c>
      <c r="K267" s="136">
        <f t="shared" si="122"/>
        <v>164.5</v>
      </c>
      <c r="L267" s="167">
        <f t="shared" si="123"/>
        <v>0.23250883392226149</v>
      </c>
      <c r="M267" s="163" t="s">
        <v>548</v>
      </c>
      <c r="N267" s="168">
        <v>43482</v>
      </c>
      <c r="O267" s="54"/>
      <c r="P267" s="54"/>
      <c r="Q267" s="198"/>
      <c r="R267" s="54"/>
      <c r="S267" s="54"/>
      <c r="T267" s="37"/>
      <c r="U267" s="54"/>
      <c r="V267" s="37"/>
      <c r="W267" s="54"/>
      <c r="X267" s="37"/>
      <c r="Y267" s="54"/>
      <c r="Z267" s="37"/>
      <c r="AA267" s="54"/>
      <c r="AB267" s="37"/>
      <c r="AC267" s="54"/>
      <c r="AD267" s="37"/>
    </row>
    <row r="268" spans="1:30" ht="12.75" customHeight="1">
      <c r="A268" s="160">
        <v>121</v>
      </c>
      <c r="B268" s="161">
        <v>43398</v>
      </c>
      <c r="C268" s="161"/>
      <c r="D268" s="162" t="s">
        <v>732</v>
      </c>
      <c r="E268" s="163" t="s">
        <v>546</v>
      </c>
      <c r="F268" s="163">
        <v>162</v>
      </c>
      <c r="G268" s="163"/>
      <c r="H268" s="163">
        <v>204</v>
      </c>
      <c r="I268" s="165">
        <v>209</v>
      </c>
      <c r="J268" s="166" t="s">
        <v>733</v>
      </c>
      <c r="K268" s="136">
        <f t="shared" si="122"/>
        <v>42</v>
      </c>
      <c r="L268" s="167">
        <f t="shared" si="123"/>
        <v>0.25925925925925924</v>
      </c>
      <c r="M268" s="163" t="s">
        <v>548</v>
      </c>
      <c r="N268" s="168">
        <v>43539</v>
      </c>
      <c r="O268" s="54"/>
      <c r="P268" s="54"/>
      <c r="Q268" s="198"/>
      <c r="R268" s="54"/>
      <c r="S268" s="54"/>
      <c r="T268" s="37"/>
      <c r="U268" s="54"/>
      <c r="V268" s="37"/>
      <c r="W268" s="54"/>
      <c r="X268" s="37"/>
      <c r="Y268" s="54"/>
      <c r="Z268" s="37"/>
      <c r="AA268" s="54"/>
      <c r="AB268" s="37"/>
      <c r="AC268" s="54"/>
      <c r="AD268" s="37"/>
    </row>
    <row r="269" spans="1:30" ht="12.75" customHeight="1">
      <c r="A269" s="160">
        <v>122</v>
      </c>
      <c r="B269" s="161">
        <v>43399</v>
      </c>
      <c r="C269" s="161"/>
      <c r="D269" s="162" t="s">
        <v>460</v>
      </c>
      <c r="E269" s="163" t="s">
        <v>546</v>
      </c>
      <c r="F269" s="163">
        <v>240</v>
      </c>
      <c r="G269" s="163"/>
      <c r="H269" s="163">
        <v>297</v>
      </c>
      <c r="I269" s="165">
        <v>297</v>
      </c>
      <c r="J269" s="166" t="s">
        <v>632</v>
      </c>
      <c r="K269" s="172">
        <f t="shared" si="122"/>
        <v>57</v>
      </c>
      <c r="L269" s="167">
        <f t="shared" si="123"/>
        <v>0.23749999999999999</v>
      </c>
      <c r="M269" s="163" t="s">
        <v>548</v>
      </c>
      <c r="N269" s="168">
        <v>43417</v>
      </c>
      <c r="O269" s="54"/>
      <c r="P269" s="54"/>
      <c r="Q269" s="198"/>
      <c r="R269" s="54"/>
      <c r="S269" s="54"/>
      <c r="T269" s="37"/>
      <c r="U269" s="54"/>
      <c r="V269" s="37"/>
      <c r="W269" s="54"/>
      <c r="X269" s="37"/>
      <c r="Y269" s="54"/>
      <c r="Z269" s="37"/>
      <c r="AA269" s="54"/>
      <c r="AB269" s="37"/>
      <c r="AC269" s="54"/>
      <c r="AD269" s="37"/>
    </row>
    <row r="270" spans="1:30" ht="12.75" customHeight="1">
      <c r="A270" s="129">
        <v>123</v>
      </c>
      <c r="B270" s="130">
        <v>43439</v>
      </c>
      <c r="C270" s="130"/>
      <c r="D270" s="131" t="s">
        <v>734</v>
      </c>
      <c r="E270" s="132" t="s">
        <v>546</v>
      </c>
      <c r="F270" s="132">
        <v>202.5</v>
      </c>
      <c r="G270" s="132"/>
      <c r="H270" s="132">
        <v>255</v>
      </c>
      <c r="I270" s="134">
        <v>252</v>
      </c>
      <c r="J270" s="135" t="s">
        <v>632</v>
      </c>
      <c r="K270" s="136">
        <f t="shared" si="122"/>
        <v>52.5</v>
      </c>
      <c r="L270" s="137">
        <f t="shared" si="123"/>
        <v>0.25925925925925924</v>
      </c>
      <c r="M270" s="132" t="s">
        <v>548</v>
      </c>
      <c r="N270" s="138">
        <v>43542</v>
      </c>
      <c r="O270" s="54"/>
      <c r="P270" s="54"/>
      <c r="Q270" s="198"/>
      <c r="R270" s="37" t="s">
        <v>1011</v>
      </c>
      <c r="S270" s="54"/>
      <c r="T270" s="37"/>
      <c r="U270" s="54"/>
      <c r="V270" s="37"/>
      <c r="W270" s="54"/>
      <c r="X270" s="37"/>
      <c r="Y270" s="54"/>
      <c r="Z270" s="37"/>
      <c r="AA270" s="54"/>
      <c r="AB270" s="37"/>
      <c r="AC270" s="54"/>
      <c r="AD270" s="37"/>
    </row>
    <row r="271" spans="1:30" ht="12.75" customHeight="1">
      <c r="A271" s="160">
        <v>124</v>
      </c>
      <c r="B271" s="161">
        <v>43465</v>
      </c>
      <c r="C271" s="130"/>
      <c r="D271" s="162" t="s">
        <v>156</v>
      </c>
      <c r="E271" s="163" t="s">
        <v>546</v>
      </c>
      <c r="F271" s="163">
        <v>710</v>
      </c>
      <c r="G271" s="163"/>
      <c r="H271" s="163">
        <v>866</v>
      </c>
      <c r="I271" s="165">
        <v>866</v>
      </c>
      <c r="J271" s="166" t="s">
        <v>632</v>
      </c>
      <c r="K271" s="136">
        <f t="shared" si="122"/>
        <v>156</v>
      </c>
      <c r="L271" s="137">
        <f t="shared" si="123"/>
        <v>0.21971830985915494</v>
      </c>
      <c r="M271" s="132" t="s">
        <v>548</v>
      </c>
      <c r="N271" s="138">
        <v>43553</v>
      </c>
      <c r="O271" s="54"/>
      <c r="P271" s="54"/>
      <c r="Q271" s="198"/>
      <c r="R271" s="37" t="s">
        <v>1011</v>
      </c>
      <c r="S271" s="54"/>
      <c r="T271" s="37"/>
      <c r="U271" s="54"/>
      <c r="V271" s="37"/>
      <c r="W271" s="54"/>
      <c r="X271" s="37"/>
      <c r="Y271" s="54"/>
      <c r="Z271" s="37"/>
      <c r="AA271" s="54"/>
      <c r="AB271" s="37"/>
      <c r="AC271" s="54"/>
      <c r="AD271" s="37"/>
    </row>
    <row r="272" spans="1:30" ht="12.75" customHeight="1">
      <c r="A272" s="160">
        <v>125</v>
      </c>
      <c r="B272" s="161">
        <v>43522</v>
      </c>
      <c r="C272" s="161"/>
      <c r="D272" s="162" t="s">
        <v>170</v>
      </c>
      <c r="E272" s="163" t="s">
        <v>546</v>
      </c>
      <c r="F272" s="163">
        <v>337.25</v>
      </c>
      <c r="G272" s="163"/>
      <c r="H272" s="163">
        <v>398.5</v>
      </c>
      <c r="I272" s="165">
        <v>411</v>
      </c>
      <c r="J272" s="135" t="s">
        <v>735</v>
      </c>
      <c r="K272" s="136">
        <f t="shared" si="122"/>
        <v>61.25</v>
      </c>
      <c r="L272" s="137">
        <f t="shared" si="123"/>
        <v>0.1816160118606375</v>
      </c>
      <c r="M272" s="132" t="s">
        <v>548</v>
      </c>
      <c r="N272" s="138">
        <v>43760</v>
      </c>
      <c r="O272" s="54"/>
      <c r="P272" s="54"/>
      <c r="Q272" s="198"/>
      <c r="R272" s="37" t="s">
        <v>1011</v>
      </c>
      <c r="S272" s="54"/>
      <c r="T272" s="37"/>
      <c r="U272" s="54"/>
      <c r="V272" s="37"/>
      <c r="W272" s="54"/>
      <c r="X272" s="37"/>
      <c r="Y272" s="54"/>
      <c r="Z272" s="37"/>
      <c r="AA272" s="54"/>
      <c r="AB272" s="37"/>
      <c r="AC272" s="54"/>
      <c r="AD272" s="37"/>
    </row>
    <row r="273" spans="1:30" ht="12.75" customHeight="1">
      <c r="A273" s="173">
        <v>126</v>
      </c>
      <c r="B273" s="174">
        <v>43559</v>
      </c>
      <c r="C273" s="174"/>
      <c r="D273" s="175" t="s">
        <v>736</v>
      </c>
      <c r="E273" s="176" t="s">
        <v>546</v>
      </c>
      <c r="F273" s="176">
        <v>130</v>
      </c>
      <c r="G273" s="176"/>
      <c r="H273" s="176">
        <v>65</v>
      </c>
      <c r="I273" s="177">
        <v>158</v>
      </c>
      <c r="J273" s="145" t="s">
        <v>737</v>
      </c>
      <c r="K273" s="146">
        <f t="shared" si="122"/>
        <v>-65</v>
      </c>
      <c r="L273" s="147">
        <f t="shared" si="123"/>
        <v>-0.5</v>
      </c>
      <c r="M273" s="143" t="s">
        <v>558</v>
      </c>
      <c r="N273" s="140">
        <v>43726</v>
      </c>
      <c r="O273" s="54"/>
      <c r="P273" s="54"/>
      <c r="Q273" s="198"/>
      <c r="R273" s="37" t="s">
        <v>1009</v>
      </c>
      <c r="S273" s="54"/>
      <c r="T273" s="37"/>
      <c r="U273" s="54"/>
      <c r="V273" s="37"/>
      <c r="W273" s="54"/>
      <c r="X273" s="37"/>
      <c r="Y273" s="54"/>
      <c r="Z273" s="37"/>
      <c r="AA273" s="54"/>
      <c r="AB273" s="37"/>
      <c r="AC273" s="54"/>
      <c r="AD273" s="37"/>
    </row>
    <row r="274" spans="1:30" ht="12.75" customHeight="1">
      <c r="A274" s="160">
        <v>127</v>
      </c>
      <c r="B274" s="161">
        <v>43017</v>
      </c>
      <c r="C274" s="161"/>
      <c r="D274" s="162" t="s">
        <v>205</v>
      </c>
      <c r="E274" s="163" t="s">
        <v>546</v>
      </c>
      <c r="F274" s="163">
        <v>141.5</v>
      </c>
      <c r="G274" s="163"/>
      <c r="H274" s="163">
        <v>183.5</v>
      </c>
      <c r="I274" s="165">
        <v>210</v>
      </c>
      <c r="J274" s="135" t="s">
        <v>733</v>
      </c>
      <c r="K274" s="136">
        <f t="shared" si="122"/>
        <v>42</v>
      </c>
      <c r="L274" s="137">
        <f t="shared" si="123"/>
        <v>0.29681978798586572</v>
      </c>
      <c r="M274" s="132" t="s">
        <v>548</v>
      </c>
      <c r="N274" s="138">
        <v>43042</v>
      </c>
      <c r="O274" s="54"/>
      <c r="P274" s="54"/>
      <c r="Q274" s="198"/>
      <c r="R274" s="37" t="s">
        <v>1009</v>
      </c>
      <c r="S274" s="54"/>
      <c r="T274" s="37"/>
      <c r="U274" s="54"/>
      <c r="V274" s="37"/>
      <c r="W274" s="54"/>
      <c r="X274" s="37"/>
      <c r="Y274" s="54"/>
      <c r="Z274" s="37"/>
      <c r="AA274" s="54"/>
      <c r="AB274" s="37"/>
      <c r="AC274" s="54"/>
      <c r="AD274" s="37"/>
    </row>
    <row r="275" spans="1:30" ht="12.75" customHeight="1">
      <c r="A275" s="173">
        <v>128</v>
      </c>
      <c r="B275" s="174">
        <v>43074</v>
      </c>
      <c r="C275" s="174"/>
      <c r="D275" s="175" t="s">
        <v>738</v>
      </c>
      <c r="E275" s="176" t="s">
        <v>546</v>
      </c>
      <c r="F275" s="171">
        <v>172</v>
      </c>
      <c r="G275" s="176"/>
      <c r="H275" s="176">
        <v>155.25</v>
      </c>
      <c r="I275" s="177">
        <v>230</v>
      </c>
      <c r="J275" s="145" t="s">
        <v>739</v>
      </c>
      <c r="K275" s="146">
        <f t="shared" si="122"/>
        <v>-16.75</v>
      </c>
      <c r="L275" s="147">
        <f t="shared" si="123"/>
        <v>-9.7383720930232565E-2</v>
      </c>
      <c r="M275" s="143" t="s">
        <v>558</v>
      </c>
      <c r="N275" s="140">
        <v>43787</v>
      </c>
      <c r="O275" s="54"/>
      <c r="P275" s="54"/>
      <c r="Q275" s="198"/>
      <c r="R275" s="37" t="s">
        <v>1009</v>
      </c>
      <c r="S275" s="54"/>
      <c r="T275" s="37"/>
      <c r="U275" s="54"/>
      <c r="V275" s="37"/>
      <c r="W275" s="54"/>
      <c r="X275" s="37"/>
      <c r="Y275" s="54"/>
      <c r="Z275" s="37"/>
      <c r="AA275" s="54"/>
      <c r="AB275" s="37"/>
      <c r="AC275" s="54"/>
      <c r="AD275" s="37"/>
    </row>
    <row r="276" spans="1:30" ht="12.75" customHeight="1">
      <c r="A276" s="160">
        <v>129</v>
      </c>
      <c r="B276" s="161">
        <v>43398</v>
      </c>
      <c r="C276" s="161"/>
      <c r="D276" s="162" t="s">
        <v>117</v>
      </c>
      <c r="E276" s="163" t="s">
        <v>546</v>
      </c>
      <c r="F276" s="163">
        <v>698.5</v>
      </c>
      <c r="G276" s="163"/>
      <c r="H276" s="163">
        <v>890</v>
      </c>
      <c r="I276" s="165">
        <v>890</v>
      </c>
      <c r="J276" s="135" t="s">
        <v>740</v>
      </c>
      <c r="K276" s="136">
        <f t="shared" si="122"/>
        <v>191.5</v>
      </c>
      <c r="L276" s="137">
        <f t="shared" si="123"/>
        <v>0.27415891195418757</v>
      </c>
      <c r="M276" s="132" t="s">
        <v>548</v>
      </c>
      <c r="N276" s="138">
        <v>44328</v>
      </c>
      <c r="O276" s="54"/>
      <c r="P276" s="54"/>
      <c r="Q276" s="198"/>
      <c r="R276" s="37" t="s">
        <v>1011</v>
      </c>
      <c r="S276" s="54"/>
      <c r="T276" s="37"/>
      <c r="U276" s="54"/>
      <c r="V276" s="37"/>
      <c r="W276" s="54"/>
      <c r="X276" s="37"/>
      <c r="Y276" s="54"/>
      <c r="Z276" s="37"/>
      <c r="AA276" s="54"/>
      <c r="AB276" s="37"/>
      <c r="AC276" s="54"/>
      <c r="AD276" s="37"/>
    </row>
    <row r="277" spans="1:30" ht="12.75" customHeight="1">
      <c r="A277" s="160">
        <v>130</v>
      </c>
      <c r="B277" s="161">
        <v>42877</v>
      </c>
      <c r="C277" s="161"/>
      <c r="D277" s="162" t="s">
        <v>741</v>
      </c>
      <c r="E277" s="163" t="s">
        <v>546</v>
      </c>
      <c r="F277" s="163">
        <v>127.6</v>
      </c>
      <c r="G277" s="163"/>
      <c r="H277" s="163">
        <v>138</v>
      </c>
      <c r="I277" s="165">
        <v>190</v>
      </c>
      <c r="J277" s="135" t="s">
        <v>742</v>
      </c>
      <c r="K277" s="136">
        <f t="shared" si="122"/>
        <v>10.400000000000006</v>
      </c>
      <c r="L277" s="137">
        <f t="shared" si="123"/>
        <v>8.1504702194357417E-2</v>
      </c>
      <c r="M277" s="132" t="s">
        <v>548</v>
      </c>
      <c r="N277" s="138">
        <v>43774</v>
      </c>
      <c r="O277" s="54"/>
      <c r="P277" s="54"/>
      <c r="Q277" s="198"/>
      <c r="R277" s="37" t="s">
        <v>1009</v>
      </c>
      <c r="S277" s="54"/>
      <c r="T277" s="37"/>
      <c r="U277" s="54"/>
      <c r="V277" s="37"/>
      <c r="W277" s="54"/>
      <c r="X277" s="37"/>
      <c r="Y277" s="54"/>
      <c r="Z277" s="37"/>
      <c r="AA277" s="54"/>
      <c r="AB277" s="37"/>
      <c r="AC277" s="54"/>
      <c r="AD277" s="37"/>
    </row>
    <row r="278" spans="1:30" ht="12.75" customHeight="1">
      <c r="A278" s="160">
        <v>131</v>
      </c>
      <c r="B278" s="161">
        <v>43158</v>
      </c>
      <c r="C278" s="161"/>
      <c r="D278" s="162" t="s">
        <v>743</v>
      </c>
      <c r="E278" s="163" t="s">
        <v>546</v>
      </c>
      <c r="F278" s="163">
        <v>317</v>
      </c>
      <c r="G278" s="163"/>
      <c r="H278" s="163">
        <v>382.5</v>
      </c>
      <c r="I278" s="165">
        <v>398</v>
      </c>
      <c r="J278" s="135" t="s">
        <v>744</v>
      </c>
      <c r="K278" s="136">
        <f t="shared" si="122"/>
        <v>65.5</v>
      </c>
      <c r="L278" s="137">
        <f t="shared" si="123"/>
        <v>0.20662460567823343</v>
      </c>
      <c r="M278" s="132" t="s">
        <v>548</v>
      </c>
      <c r="N278" s="138">
        <v>44238</v>
      </c>
      <c r="O278" s="54"/>
      <c r="P278" s="54"/>
      <c r="Q278" s="198"/>
      <c r="R278" s="37" t="s">
        <v>1009</v>
      </c>
      <c r="S278" s="54"/>
      <c r="T278" s="37"/>
      <c r="U278" s="54"/>
      <c r="V278" s="37"/>
      <c r="W278" s="54"/>
      <c r="X278" s="37"/>
      <c r="Y278" s="54"/>
      <c r="Z278" s="37"/>
      <c r="AA278" s="54"/>
      <c r="AB278" s="37"/>
      <c r="AC278" s="54"/>
      <c r="AD278" s="37"/>
    </row>
    <row r="279" spans="1:30" ht="12.75" customHeight="1">
      <c r="A279" s="173">
        <v>132</v>
      </c>
      <c r="B279" s="174">
        <v>43164</v>
      </c>
      <c r="C279" s="174"/>
      <c r="D279" s="175" t="s">
        <v>162</v>
      </c>
      <c r="E279" s="176" t="s">
        <v>546</v>
      </c>
      <c r="F279" s="171">
        <f>510-14.4</f>
        <v>495.6</v>
      </c>
      <c r="G279" s="176"/>
      <c r="H279" s="176">
        <v>350</v>
      </c>
      <c r="I279" s="177">
        <v>672</v>
      </c>
      <c r="J279" s="145" t="s">
        <v>745</v>
      </c>
      <c r="K279" s="146">
        <f t="shared" si="122"/>
        <v>-145.60000000000002</v>
      </c>
      <c r="L279" s="147">
        <f t="shared" si="123"/>
        <v>-0.29378531073446329</v>
      </c>
      <c r="M279" s="143" t="s">
        <v>558</v>
      </c>
      <c r="N279" s="140">
        <v>43887</v>
      </c>
      <c r="O279" s="54"/>
      <c r="P279" s="54"/>
      <c r="Q279" s="198"/>
      <c r="R279" s="37" t="s">
        <v>1011</v>
      </c>
      <c r="S279" s="54"/>
      <c r="T279" s="37"/>
      <c r="U279" s="54"/>
      <c r="V279" s="37"/>
      <c r="W279" s="54"/>
      <c r="X279" s="37"/>
      <c r="Y279" s="54"/>
      <c r="Z279" s="37"/>
      <c r="AA279" s="54"/>
      <c r="AB279" s="37"/>
      <c r="AC279" s="54"/>
      <c r="AD279" s="37"/>
    </row>
    <row r="280" spans="1:30" ht="12.75" customHeight="1">
      <c r="A280" s="173">
        <v>133</v>
      </c>
      <c r="B280" s="174">
        <v>43237</v>
      </c>
      <c r="C280" s="174"/>
      <c r="D280" s="175" t="s">
        <v>746</v>
      </c>
      <c r="E280" s="176" t="s">
        <v>546</v>
      </c>
      <c r="F280" s="171">
        <v>230.3</v>
      </c>
      <c r="G280" s="176"/>
      <c r="H280" s="176">
        <v>102.5</v>
      </c>
      <c r="I280" s="177">
        <v>348</v>
      </c>
      <c r="J280" s="145" t="s">
        <v>747</v>
      </c>
      <c r="K280" s="146">
        <f t="shared" si="122"/>
        <v>-127.80000000000001</v>
      </c>
      <c r="L280" s="147">
        <f t="shared" si="123"/>
        <v>-0.55492835432045162</v>
      </c>
      <c r="M280" s="143" t="s">
        <v>558</v>
      </c>
      <c r="N280" s="140">
        <v>43896</v>
      </c>
      <c r="O280" s="54"/>
      <c r="P280" s="54"/>
      <c r="Q280" s="198"/>
      <c r="R280" s="37" t="s">
        <v>1011</v>
      </c>
      <c r="S280" s="54"/>
      <c r="T280" s="37"/>
      <c r="U280" s="54"/>
      <c r="V280" s="37"/>
      <c r="W280" s="54"/>
      <c r="X280" s="37"/>
      <c r="Y280" s="54"/>
      <c r="Z280" s="37"/>
      <c r="AA280" s="54"/>
      <c r="AB280" s="37"/>
      <c r="AC280" s="54"/>
      <c r="AD280" s="37"/>
    </row>
    <row r="281" spans="1:30" ht="12.75" customHeight="1">
      <c r="A281" s="160">
        <v>134</v>
      </c>
      <c r="B281" s="161">
        <v>43258</v>
      </c>
      <c r="C281" s="161"/>
      <c r="D281" s="162" t="s">
        <v>423</v>
      </c>
      <c r="E281" s="163" t="s">
        <v>546</v>
      </c>
      <c r="F281" s="163">
        <f>342.5-5.1</f>
        <v>337.4</v>
      </c>
      <c r="G281" s="163"/>
      <c r="H281" s="163">
        <v>412.5</v>
      </c>
      <c r="I281" s="165">
        <v>439</v>
      </c>
      <c r="J281" s="135" t="s">
        <v>748</v>
      </c>
      <c r="K281" s="136">
        <f t="shared" si="122"/>
        <v>75.100000000000023</v>
      </c>
      <c r="L281" s="137">
        <f t="shared" si="123"/>
        <v>0.22258446947243635</v>
      </c>
      <c r="M281" s="132" t="s">
        <v>548</v>
      </c>
      <c r="N281" s="138">
        <v>44230</v>
      </c>
      <c r="O281" s="54"/>
      <c r="P281" s="54"/>
      <c r="Q281" s="198"/>
      <c r="R281" s="37" t="s">
        <v>1009</v>
      </c>
      <c r="S281" s="54"/>
      <c r="T281" s="37"/>
      <c r="U281" s="54"/>
      <c r="V281" s="37"/>
      <c r="W281" s="54"/>
      <c r="X281" s="37"/>
      <c r="Y281" s="54"/>
      <c r="Z281" s="37"/>
      <c r="AA281" s="54"/>
      <c r="AB281" s="37"/>
      <c r="AC281" s="54"/>
      <c r="AD281" s="37"/>
    </row>
    <row r="282" spans="1:30" ht="12.75" customHeight="1">
      <c r="A282" s="154">
        <v>135</v>
      </c>
      <c r="B282" s="153">
        <v>43285</v>
      </c>
      <c r="C282" s="153"/>
      <c r="D282" s="154" t="s">
        <v>56</v>
      </c>
      <c r="E282" s="155" t="s">
        <v>546</v>
      </c>
      <c r="F282" s="155">
        <f>127.5-5.53</f>
        <v>121.97</v>
      </c>
      <c r="G282" s="156"/>
      <c r="H282" s="156">
        <v>122.5</v>
      </c>
      <c r="I282" s="156">
        <v>170</v>
      </c>
      <c r="J282" s="157" t="s">
        <v>749</v>
      </c>
      <c r="K282" s="158">
        <f t="shared" si="122"/>
        <v>0.53000000000000114</v>
      </c>
      <c r="L282" s="159">
        <f t="shared" si="123"/>
        <v>4.3453308190538747E-3</v>
      </c>
      <c r="M282" s="155" t="s">
        <v>565</v>
      </c>
      <c r="N282" s="153">
        <v>44431</v>
      </c>
      <c r="O282" s="54"/>
      <c r="P282" s="54"/>
      <c r="Q282" s="198"/>
      <c r="R282" s="37" t="s">
        <v>1011</v>
      </c>
      <c r="S282" s="54"/>
      <c r="T282" s="37"/>
      <c r="U282" s="54"/>
      <c r="V282" s="37"/>
      <c r="W282" s="54"/>
      <c r="X282" s="37"/>
      <c r="Y282" s="54"/>
      <c r="Z282" s="37"/>
      <c r="AA282" s="54"/>
      <c r="AB282" s="37"/>
      <c r="AC282" s="54"/>
      <c r="AD282" s="37"/>
    </row>
    <row r="283" spans="1:30" ht="12.75" customHeight="1">
      <c r="A283" s="173">
        <v>136</v>
      </c>
      <c r="B283" s="174">
        <v>43294</v>
      </c>
      <c r="C283" s="174"/>
      <c r="D283" s="175" t="s">
        <v>750</v>
      </c>
      <c r="E283" s="176" t="s">
        <v>546</v>
      </c>
      <c r="F283" s="171">
        <v>46.5</v>
      </c>
      <c r="G283" s="176"/>
      <c r="H283" s="176">
        <v>17</v>
      </c>
      <c r="I283" s="177">
        <v>59</v>
      </c>
      <c r="J283" s="145" t="s">
        <v>751</v>
      </c>
      <c r="K283" s="146">
        <f t="shared" si="122"/>
        <v>-29.5</v>
      </c>
      <c r="L283" s="147">
        <f t="shared" si="123"/>
        <v>-0.63440860215053763</v>
      </c>
      <c r="M283" s="143" t="s">
        <v>558</v>
      </c>
      <c r="N283" s="140">
        <v>43887</v>
      </c>
      <c r="O283" s="54"/>
      <c r="P283" s="54"/>
      <c r="Q283" s="198"/>
      <c r="R283" s="37" t="s">
        <v>1011</v>
      </c>
      <c r="S283" s="54"/>
      <c r="T283" s="37"/>
      <c r="U283" s="54"/>
      <c r="V283" s="37"/>
      <c r="W283" s="54"/>
      <c r="X283" s="37"/>
      <c r="Y283" s="54"/>
      <c r="Z283" s="37"/>
      <c r="AA283" s="54"/>
      <c r="AB283" s="37"/>
      <c r="AC283" s="54"/>
      <c r="AD283" s="37"/>
    </row>
    <row r="284" spans="1:30" ht="12.75" customHeight="1">
      <c r="A284" s="160">
        <v>137</v>
      </c>
      <c r="B284" s="161">
        <v>43396</v>
      </c>
      <c r="C284" s="161"/>
      <c r="D284" s="162" t="s">
        <v>407</v>
      </c>
      <c r="E284" s="163" t="s">
        <v>546</v>
      </c>
      <c r="F284" s="163">
        <v>156.5</v>
      </c>
      <c r="G284" s="163"/>
      <c r="H284" s="163">
        <v>207.5</v>
      </c>
      <c r="I284" s="165">
        <v>191</v>
      </c>
      <c r="J284" s="135" t="s">
        <v>632</v>
      </c>
      <c r="K284" s="136">
        <f t="shared" si="122"/>
        <v>51</v>
      </c>
      <c r="L284" s="137">
        <f t="shared" si="123"/>
        <v>0.32587859424920129</v>
      </c>
      <c r="M284" s="132" t="s">
        <v>548</v>
      </c>
      <c r="N284" s="138">
        <v>44369</v>
      </c>
      <c r="O284" s="54"/>
      <c r="P284" s="54"/>
      <c r="Q284" s="198"/>
      <c r="R284" s="37" t="s">
        <v>1011</v>
      </c>
      <c r="S284" s="54"/>
      <c r="T284" s="37"/>
      <c r="U284" s="54"/>
      <c r="V284" s="37"/>
      <c r="W284" s="54"/>
      <c r="X284" s="37"/>
      <c r="Y284" s="54"/>
      <c r="Z284" s="37"/>
      <c r="AA284" s="54"/>
      <c r="AB284" s="37"/>
      <c r="AC284" s="54"/>
      <c r="AD284" s="37"/>
    </row>
    <row r="285" spans="1:30" ht="12.75" customHeight="1">
      <c r="A285" s="160">
        <v>138</v>
      </c>
      <c r="B285" s="161">
        <v>43439</v>
      </c>
      <c r="C285" s="161"/>
      <c r="D285" s="162" t="s">
        <v>338</v>
      </c>
      <c r="E285" s="163" t="s">
        <v>546</v>
      </c>
      <c r="F285" s="163">
        <v>259.5</v>
      </c>
      <c r="G285" s="163"/>
      <c r="H285" s="163">
        <v>320</v>
      </c>
      <c r="I285" s="165">
        <v>320</v>
      </c>
      <c r="J285" s="135" t="s">
        <v>632</v>
      </c>
      <c r="K285" s="136">
        <f t="shared" si="122"/>
        <v>60.5</v>
      </c>
      <c r="L285" s="137">
        <f t="shared" si="123"/>
        <v>0.23314065510597304</v>
      </c>
      <c r="M285" s="132" t="s">
        <v>548</v>
      </c>
      <c r="N285" s="138">
        <v>44323</v>
      </c>
      <c r="O285" s="54"/>
      <c r="P285" s="54"/>
      <c r="Q285" s="198"/>
      <c r="R285" s="37" t="s">
        <v>1011</v>
      </c>
      <c r="S285" s="54"/>
      <c r="T285" s="37"/>
      <c r="U285" s="54"/>
      <c r="V285" s="37"/>
      <c r="W285" s="54"/>
      <c r="X285" s="37"/>
      <c r="Y285" s="54"/>
      <c r="Z285" s="37"/>
      <c r="AA285" s="54"/>
      <c r="AB285" s="37"/>
      <c r="AC285" s="54"/>
      <c r="AD285" s="37"/>
    </row>
    <row r="286" spans="1:30" ht="12.75" customHeight="1">
      <c r="A286" s="173">
        <v>139</v>
      </c>
      <c r="B286" s="174">
        <v>43439</v>
      </c>
      <c r="C286" s="174"/>
      <c r="D286" s="175" t="s">
        <v>752</v>
      </c>
      <c r="E286" s="176" t="s">
        <v>546</v>
      </c>
      <c r="F286" s="176">
        <v>715</v>
      </c>
      <c r="G286" s="176"/>
      <c r="H286" s="176">
        <v>445</v>
      </c>
      <c r="I286" s="177">
        <v>840</v>
      </c>
      <c r="J286" s="145" t="s">
        <v>753</v>
      </c>
      <c r="K286" s="146">
        <f t="shared" si="122"/>
        <v>-270</v>
      </c>
      <c r="L286" s="147">
        <f t="shared" si="123"/>
        <v>-0.3776223776223776</v>
      </c>
      <c r="M286" s="143" t="s">
        <v>558</v>
      </c>
      <c r="N286" s="140">
        <v>43800</v>
      </c>
      <c r="O286" s="54"/>
      <c r="P286" s="54"/>
      <c r="Q286" s="198"/>
      <c r="R286" s="37" t="s">
        <v>1011</v>
      </c>
      <c r="S286" s="54"/>
      <c r="T286" s="37"/>
      <c r="U286" s="54"/>
      <c r="V286" s="37"/>
      <c r="W286" s="54"/>
      <c r="X286" s="37"/>
      <c r="Y286" s="54"/>
      <c r="Z286" s="37"/>
      <c r="AA286" s="54"/>
      <c r="AB286" s="37"/>
      <c r="AC286" s="54"/>
      <c r="AD286" s="37"/>
    </row>
    <row r="287" spans="1:30" ht="12.75" customHeight="1">
      <c r="A287" s="160">
        <v>140</v>
      </c>
      <c r="B287" s="161">
        <v>43469</v>
      </c>
      <c r="C287" s="161"/>
      <c r="D287" s="162" t="s">
        <v>176</v>
      </c>
      <c r="E287" s="163" t="s">
        <v>546</v>
      </c>
      <c r="F287" s="163">
        <v>875</v>
      </c>
      <c r="G287" s="163"/>
      <c r="H287" s="163">
        <v>1165</v>
      </c>
      <c r="I287" s="165">
        <v>1185</v>
      </c>
      <c r="J287" s="135" t="s">
        <v>754</v>
      </c>
      <c r="K287" s="136">
        <f t="shared" si="122"/>
        <v>290</v>
      </c>
      <c r="L287" s="137">
        <f t="shared" si="123"/>
        <v>0.33142857142857141</v>
      </c>
      <c r="M287" s="132" t="s">
        <v>548</v>
      </c>
      <c r="N287" s="138">
        <v>43847</v>
      </c>
      <c r="O287" s="54"/>
      <c r="P287" s="54"/>
      <c r="Q287" s="198"/>
      <c r="R287" s="37" t="s">
        <v>1011</v>
      </c>
      <c r="S287" s="54"/>
      <c r="T287" s="37"/>
      <c r="U287" s="54"/>
      <c r="V287" s="37"/>
      <c r="W287" s="54"/>
      <c r="X287" s="37"/>
      <c r="Y287" s="54"/>
      <c r="Z287" s="37"/>
      <c r="AA287" s="54"/>
      <c r="AB287" s="37"/>
      <c r="AC287" s="54"/>
      <c r="AD287" s="37"/>
    </row>
    <row r="288" spans="1:30" ht="12.75" customHeight="1">
      <c r="A288" s="160">
        <v>141</v>
      </c>
      <c r="B288" s="161">
        <v>43559</v>
      </c>
      <c r="C288" s="161"/>
      <c r="D288" s="162" t="s">
        <v>356</v>
      </c>
      <c r="E288" s="163" t="s">
        <v>546</v>
      </c>
      <c r="F288" s="163">
        <f>387-14.63</f>
        <v>372.37</v>
      </c>
      <c r="G288" s="163"/>
      <c r="H288" s="163">
        <v>490</v>
      </c>
      <c r="I288" s="165">
        <v>490</v>
      </c>
      <c r="J288" s="135" t="s">
        <v>632</v>
      </c>
      <c r="K288" s="136">
        <f t="shared" si="122"/>
        <v>117.63</v>
      </c>
      <c r="L288" s="137">
        <f t="shared" si="123"/>
        <v>0.31589548030185027</v>
      </c>
      <c r="M288" s="132" t="s">
        <v>548</v>
      </c>
      <c r="N288" s="138">
        <v>43850</v>
      </c>
      <c r="O288" s="54"/>
      <c r="P288" s="54"/>
      <c r="Q288" s="198"/>
      <c r="R288" s="37" t="s">
        <v>1011</v>
      </c>
      <c r="S288" s="54"/>
      <c r="T288" s="37"/>
      <c r="U288" s="54"/>
      <c r="V288" s="37"/>
      <c r="W288" s="54"/>
      <c r="X288" s="37"/>
      <c r="Y288" s="54"/>
      <c r="Z288" s="37"/>
      <c r="AA288" s="54"/>
      <c r="AB288" s="37"/>
      <c r="AC288" s="54"/>
      <c r="AD288" s="37"/>
    </row>
    <row r="289" spans="1:30" ht="12.75" customHeight="1">
      <c r="A289" s="173">
        <v>142</v>
      </c>
      <c r="B289" s="174">
        <v>43578</v>
      </c>
      <c r="C289" s="174"/>
      <c r="D289" s="175" t="s">
        <v>755</v>
      </c>
      <c r="E289" s="176" t="s">
        <v>557</v>
      </c>
      <c r="F289" s="176">
        <v>220</v>
      </c>
      <c r="G289" s="176"/>
      <c r="H289" s="176">
        <v>127.5</v>
      </c>
      <c r="I289" s="177">
        <v>284</v>
      </c>
      <c r="J289" s="145" t="s">
        <v>756</v>
      </c>
      <c r="K289" s="146">
        <f t="shared" si="122"/>
        <v>-92.5</v>
      </c>
      <c r="L289" s="147">
        <f t="shared" si="123"/>
        <v>-0.42045454545454547</v>
      </c>
      <c r="M289" s="143" t="s">
        <v>558</v>
      </c>
      <c r="N289" s="140">
        <v>43896</v>
      </c>
      <c r="O289" s="54"/>
      <c r="P289" s="54"/>
      <c r="Q289" s="198"/>
      <c r="R289" s="37" t="s">
        <v>1011</v>
      </c>
      <c r="S289" s="54"/>
      <c r="T289" s="37"/>
      <c r="U289" s="54"/>
      <c r="V289" s="37"/>
      <c r="W289" s="54"/>
      <c r="X289" s="37"/>
      <c r="Y289" s="54"/>
      <c r="Z289" s="37"/>
      <c r="AA289" s="54"/>
      <c r="AB289" s="37"/>
      <c r="AC289" s="54"/>
      <c r="AD289" s="37"/>
    </row>
    <row r="290" spans="1:30" ht="12.75" customHeight="1">
      <c r="A290" s="160">
        <v>143</v>
      </c>
      <c r="B290" s="161">
        <v>43622</v>
      </c>
      <c r="C290" s="161"/>
      <c r="D290" s="162" t="s">
        <v>461</v>
      </c>
      <c r="E290" s="163" t="s">
        <v>557</v>
      </c>
      <c r="F290" s="163">
        <v>332.8</v>
      </c>
      <c r="G290" s="163"/>
      <c r="H290" s="163">
        <v>405</v>
      </c>
      <c r="I290" s="165">
        <v>419</v>
      </c>
      <c r="J290" s="135" t="s">
        <v>757</v>
      </c>
      <c r="K290" s="136">
        <f t="shared" si="122"/>
        <v>72.199999999999989</v>
      </c>
      <c r="L290" s="137">
        <f t="shared" si="123"/>
        <v>0.21694711538461534</v>
      </c>
      <c r="M290" s="132" t="s">
        <v>548</v>
      </c>
      <c r="N290" s="138">
        <v>43860</v>
      </c>
      <c r="O290" s="54"/>
      <c r="P290" s="54"/>
      <c r="Q290" s="198"/>
      <c r="R290" s="37" t="s">
        <v>1009</v>
      </c>
      <c r="S290" s="54"/>
      <c r="T290" s="37"/>
      <c r="U290" s="54"/>
      <c r="V290" s="37"/>
      <c r="W290" s="54"/>
      <c r="X290" s="37"/>
      <c r="Y290" s="54"/>
      <c r="Z290" s="37"/>
      <c r="AA290" s="54"/>
      <c r="AB290" s="37"/>
      <c r="AC290" s="54"/>
      <c r="AD290" s="37"/>
    </row>
    <row r="291" spans="1:30" ht="12.75" customHeight="1">
      <c r="A291" s="154">
        <v>144</v>
      </c>
      <c r="B291" s="153">
        <v>43641</v>
      </c>
      <c r="C291" s="153"/>
      <c r="D291" s="154" t="s">
        <v>168</v>
      </c>
      <c r="E291" s="155" t="s">
        <v>546</v>
      </c>
      <c r="F291" s="155">
        <v>386</v>
      </c>
      <c r="G291" s="156"/>
      <c r="H291" s="156">
        <v>395</v>
      </c>
      <c r="I291" s="156">
        <v>452</v>
      </c>
      <c r="J291" s="157" t="s">
        <v>758</v>
      </c>
      <c r="K291" s="158">
        <f t="shared" si="122"/>
        <v>9</v>
      </c>
      <c r="L291" s="159">
        <f t="shared" si="123"/>
        <v>2.3316062176165803E-2</v>
      </c>
      <c r="M291" s="155" t="s">
        <v>565</v>
      </c>
      <c r="N291" s="153">
        <v>43868</v>
      </c>
      <c r="O291" s="54"/>
      <c r="P291" s="54"/>
      <c r="Q291" s="198"/>
      <c r="R291" s="37" t="s">
        <v>1009</v>
      </c>
      <c r="S291" s="54"/>
      <c r="T291" s="37"/>
      <c r="U291" s="54"/>
      <c r="V291" s="37"/>
      <c r="W291" s="54"/>
      <c r="X291" s="37"/>
      <c r="Y291" s="54"/>
      <c r="Z291" s="37"/>
      <c r="AA291" s="54"/>
      <c r="AB291" s="37"/>
      <c r="AC291" s="54"/>
      <c r="AD291" s="37"/>
    </row>
    <row r="292" spans="1:30" ht="12.75" customHeight="1">
      <c r="A292" s="154">
        <v>145</v>
      </c>
      <c r="B292" s="153">
        <v>43707</v>
      </c>
      <c r="C292" s="153"/>
      <c r="D292" s="154" t="s">
        <v>143</v>
      </c>
      <c r="E292" s="155" t="s">
        <v>546</v>
      </c>
      <c r="F292" s="155">
        <v>137.5</v>
      </c>
      <c r="G292" s="156"/>
      <c r="H292" s="156">
        <v>138.5</v>
      </c>
      <c r="I292" s="156">
        <v>190</v>
      </c>
      <c r="J292" s="157" t="s">
        <v>759</v>
      </c>
      <c r="K292" s="158">
        <f t="shared" si="122"/>
        <v>1</v>
      </c>
      <c r="L292" s="159">
        <f t="shared" si="123"/>
        <v>7.2727272727272727E-3</v>
      </c>
      <c r="M292" s="155" t="s">
        <v>565</v>
      </c>
      <c r="N292" s="153">
        <v>44432</v>
      </c>
      <c r="O292" s="54"/>
      <c r="P292" s="54"/>
      <c r="Q292" s="198"/>
      <c r="R292" s="37" t="s">
        <v>1011</v>
      </c>
      <c r="S292" s="54"/>
      <c r="T292" s="37"/>
      <c r="U292" s="54"/>
      <c r="V292" s="37"/>
      <c r="W292" s="54"/>
      <c r="X292" s="37"/>
      <c r="Y292" s="54"/>
      <c r="Z292" s="37"/>
      <c r="AA292" s="54"/>
      <c r="AB292" s="37"/>
      <c r="AC292" s="54"/>
      <c r="AD292" s="37"/>
    </row>
    <row r="293" spans="1:30" ht="12.75" customHeight="1">
      <c r="A293" s="160">
        <v>146</v>
      </c>
      <c r="B293" s="161">
        <v>43731</v>
      </c>
      <c r="C293" s="161"/>
      <c r="D293" s="162" t="s">
        <v>416</v>
      </c>
      <c r="E293" s="163" t="s">
        <v>546</v>
      </c>
      <c r="F293" s="163">
        <v>235</v>
      </c>
      <c r="G293" s="163"/>
      <c r="H293" s="163">
        <v>295</v>
      </c>
      <c r="I293" s="165">
        <v>296</v>
      </c>
      <c r="J293" s="135" t="s">
        <v>760</v>
      </c>
      <c r="K293" s="136">
        <f t="shared" si="122"/>
        <v>60</v>
      </c>
      <c r="L293" s="137">
        <f t="shared" si="123"/>
        <v>0.25531914893617019</v>
      </c>
      <c r="M293" s="132" t="s">
        <v>548</v>
      </c>
      <c r="N293" s="138">
        <v>43844</v>
      </c>
      <c r="O293" s="54"/>
      <c r="P293" s="54"/>
      <c r="Q293" s="198"/>
      <c r="R293" s="37" t="s">
        <v>1009</v>
      </c>
      <c r="S293" s="54"/>
      <c r="T293" s="37"/>
      <c r="U293" s="54"/>
      <c r="V293" s="37"/>
      <c r="W293" s="54"/>
      <c r="X293" s="37"/>
      <c r="Y293" s="54"/>
      <c r="Z293" s="37"/>
      <c r="AA293" s="54"/>
      <c r="AB293" s="37"/>
      <c r="AC293" s="54"/>
      <c r="AD293" s="37"/>
    </row>
    <row r="294" spans="1:30" ht="12.75" customHeight="1">
      <c r="A294" s="160">
        <v>147</v>
      </c>
      <c r="B294" s="161">
        <v>43752</v>
      </c>
      <c r="C294" s="161"/>
      <c r="D294" s="162" t="s">
        <v>761</v>
      </c>
      <c r="E294" s="163" t="s">
        <v>546</v>
      </c>
      <c r="F294" s="163">
        <v>277.5</v>
      </c>
      <c r="G294" s="163"/>
      <c r="H294" s="163">
        <v>333</v>
      </c>
      <c r="I294" s="165">
        <v>333</v>
      </c>
      <c r="J294" s="135" t="s">
        <v>762</v>
      </c>
      <c r="K294" s="136">
        <f t="shared" si="122"/>
        <v>55.5</v>
      </c>
      <c r="L294" s="137">
        <f t="shared" si="123"/>
        <v>0.2</v>
      </c>
      <c r="M294" s="132" t="s">
        <v>548</v>
      </c>
      <c r="N294" s="138">
        <v>43846</v>
      </c>
      <c r="O294" s="54"/>
      <c r="P294" s="54"/>
      <c r="Q294" s="198"/>
      <c r="R294" s="37" t="s">
        <v>1011</v>
      </c>
      <c r="S294" s="54"/>
      <c r="T294" s="37"/>
      <c r="U294" s="54"/>
      <c r="V294" s="37"/>
      <c r="W294" s="54"/>
      <c r="X294" s="37"/>
      <c r="Y294" s="54"/>
      <c r="Z294" s="37"/>
      <c r="AA294" s="54"/>
      <c r="AB294" s="37"/>
      <c r="AC294" s="54"/>
      <c r="AD294" s="37"/>
    </row>
    <row r="295" spans="1:30" ht="12.75" customHeight="1">
      <c r="A295" s="160">
        <v>148</v>
      </c>
      <c r="B295" s="161">
        <v>43752</v>
      </c>
      <c r="C295" s="161"/>
      <c r="D295" s="162" t="s">
        <v>763</v>
      </c>
      <c r="E295" s="163" t="s">
        <v>546</v>
      </c>
      <c r="F295" s="163">
        <v>930</v>
      </c>
      <c r="G295" s="163"/>
      <c r="H295" s="163">
        <v>1165</v>
      </c>
      <c r="I295" s="165">
        <v>1200</v>
      </c>
      <c r="J295" s="135" t="s">
        <v>764</v>
      </c>
      <c r="K295" s="136">
        <f t="shared" si="122"/>
        <v>235</v>
      </c>
      <c r="L295" s="137">
        <f t="shared" si="123"/>
        <v>0.25268817204301075</v>
      </c>
      <c r="M295" s="132" t="s">
        <v>548</v>
      </c>
      <c r="N295" s="138">
        <v>43847</v>
      </c>
      <c r="O295" s="54"/>
      <c r="P295" s="54"/>
      <c r="Q295" s="198"/>
      <c r="R295" s="37" t="s">
        <v>1009</v>
      </c>
      <c r="S295" s="54"/>
      <c r="T295" s="37"/>
      <c r="U295" s="54"/>
      <c r="V295" s="37"/>
      <c r="W295" s="54"/>
      <c r="X295" s="37"/>
      <c r="Y295" s="54"/>
      <c r="Z295" s="37"/>
      <c r="AA295" s="54"/>
      <c r="AB295" s="37"/>
      <c r="AC295" s="54"/>
      <c r="AD295" s="37"/>
    </row>
    <row r="296" spans="1:30" ht="12.75" customHeight="1">
      <c r="A296" s="160">
        <v>149</v>
      </c>
      <c r="B296" s="161">
        <v>43753</v>
      </c>
      <c r="C296" s="161"/>
      <c r="D296" s="162" t="s">
        <v>765</v>
      </c>
      <c r="E296" s="163" t="s">
        <v>546</v>
      </c>
      <c r="F296" s="133">
        <v>111</v>
      </c>
      <c r="G296" s="163"/>
      <c r="H296" s="163">
        <v>141</v>
      </c>
      <c r="I296" s="165">
        <v>141</v>
      </c>
      <c r="J296" s="135" t="s">
        <v>766</v>
      </c>
      <c r="K296" s="136">
        <f t="shared" si="122"/>
        <v>30</v>
      </c>
      <c r="L296" s="137">
        <f t="shared" si="123"/>
        <v>0.27027027027027029</v>
      </c>
      <c r="M296" s="132" t="s">
        <v>548</v>
      </c>
      <c r="N296" s="138">
        <v>44328</v>
      </c>
      <c r="O296" s="54"/>
      <c r="P296" s="54"/>
      <c r="Q296" s="198"/>
      <c r="R296" s="37" t="s">
        <v>1009</v>
      </c>
      <c r="S296" s="54"/>
      <c r="T296" s="37"/>
      <c r="U296" s="54"/>
      <c r="V296" s="37"/>
      <c r="W296" s="54"/>
      <c r="X296" s="37"/>
      <c r="Y296" s="54"/>
      <c r="Z296" s="37"/>
      <c r="AA296" s="54"/>
      <c r="AB296" s="37"/>
      <c r="AC296" s="54"/>
      <c r="AD296" s="37"/>
    </row>
    <row r="297" spans="1:30" ht="12.75" customHeight="1">
      <c r="A297" s="160">
        <v>150</v>
      </c>
      <c r="B297" s="161">
        <v>43753</v>
      </c>
      <c r="C297" s="161"/>
      <c r="D297" s="162" t="s">
        <v>767</v>
      </c>
      <c r="E297" s="163" t="s">
        <v>546</v>
      </c>
      <c r="F297" s="133">
        <v>296</v>
      </c>
      <c r="G297" s="163"/>
      <c r="H297" s="163">
        <v>370</v>
      </c>
      <c r="I297" s="165">
        <v>370</v>
      </c>
      <c r="J297" s="135" t="s">
        <v>632</v>
      </c>
      <c r="K297" s="136">
        <f t="shared" ref="K297:K322" si="124">H297-F297</f>
        <v>74</v>
      </c>
      <c r="L297" s="137">
        <f t="shared" ref="L297:L322" si="125">K297/F297</f>
        <v>0.25</v>
      </c>
      <c r="M297" s="132" t="s">
        <v>548</v>
      </c>
      <c r="N297" s="138">
        <v>43853</v>
      </c>
      <c r="O297" s="54"/>
      <c r="P297" s="54"/>
      <c r="Q297" s="198"/>
      <c r="R297" s="37" t="s">
        <v>1009</v>
      </c>
      <c r="S297" s="54"/>
      <c r="T297" s="37"/>
      <c r="U297" s="54"/>
      <c r="V297" s="37"/>
      <c r="W297" s="54"/>
      <c r="X297" s="37"/>
      <c r="Y297" s="54"/>
      <c r="Z297" s="37"/>
      <c r="AA297" s="54"/>
      <c r="AB297" s="37"/>
      <c r="AC297" s="54"/>
      <c r="AD297" s="37"/>
    </row>
    <row r="298" spans="1:30" ht="12.75" customHeight="1">
      <c r="A298" s="160">
        <v>151</v>
      </c>
      <c r="B298" s="161">
        <v>43754</v>
      </c>
      <c r="C298" s="161"/>
      <c r="D298" s="162" t="s">
        <v>768</v>
      </c>
      <c r="E298" s="163" t="s">
        <v>546</v>
      </c>
      <c r="F298" s="133">
        <v>300</v>
      </c>
      <c r="G298" s="163"/>
      <c r="H298" s="163">
        <v>382.5</v>
      </c>
      <c r="I298" s="165">
        <v>344</v>
      </c>
      <c r="J298" s="135" t="s">
        <v>769</v>
      </c>
      <c r="K298" s="136">
        <f t="shared" si="124"/>
        <v>82.5</v>
      </c>
      <c r="L298" s="137">
        <f t="shared" si="125"/>
        <v>0.27500000000000002</v>
      </c>
      <c r="M298" s="132" t="s">
        <v>548</v>
      </c>
      <c r="N298" s="138">
        <v>44238</v>
      </c>
      <c r="O298" s="54"/>
      <c r="P298" s="54"/>
      <c r="Q298" s="198"/>
      <c r="R298" s="37" t="s">
        <v>1009</v>
      </c>
      <c r="S298" s="54"/>
      <c r="T298" s="37"/>
      <c r="U298" s="54"/>
      <c r="V298" s="37"/>
      <c r="W298" s="54"/>
      <c r="X298" s="37"/>
      <c r="Y298" s="54"/>
      <c r="Z298" s="37"/>
      <c r="AA298" s="54"/>
      <c r="AB298" s="37"/>
      <c r="AC298" s="54"/>
      <c r="AD298" s="37"/>
    </row>
    <row r="299" spans="1:30" ht="12.75" customHeight="1">
      <c r="A299" s="160">
        <v>152</v>
      </c>
      <c r="B299" s="161">
        <v>43832</v>
      </c>
      <c r="C299" s="161"/>
      <c r="D299" s="162" t="s">
        <v>770</v>
      </c>
      <c r="E299" s="163" t="s">
        <v>546</v>
      </c>
      <c r="F299" s="133">
        <v>495</v>
      </c>
      <c r="G299" s="163"/>
      <c r="H299" s="163">
        <v>595</v>
      </c>
      <c r="I299" s="165">
        <v>590</v>
      </c>
      <c r="J299" s="135" t="s">
        <v>568</v>
      </c>
      <c r="K299" s="136">
        <f t="shared" si="124"/>
        <v>100</v>
      </c>
      <c r="L299" s="137">
        <f t="shared" si="125"/>
        <v>0.20202020202020202</v>
      </c>
      <c r="M299" s="132" t="s">
        <v>548</v>
      </c>
      <c r="N299" s="138">
        <v>44589</v>
      </c>
      <c r="O299" s="54"/>
      <c r="P299" s="54"/>
      <c r="Q299" s="198"/>
      <c r="R299" s="37" t="s">
        <v>1009</v>
      </c>
      <c r="S299" s="54"/>
      <c r="T299" s="37"/>
      <c r="U299" s="54"/>
      <c r="V299" s="37"/>
      <c r="W299" s="54"/>
      <c r="X299" s="37"/>
      <c r="Y299" s="54"/>
      <c r="Z299" s="37"/>
      <c r="AA299" s="54"/>
      <c r="AB299" s="37"/>
      <c r="AC299" s="54"/>
      <c r="AD299" s="37"/>
    </row>
    <row r="300" spans="1:30" ht="12.75" customHeight="1">
      <c r="A300" s="160">
        <v>153</v>
      </c>
      <c r="B300" s="161">
        <v>43966</v>
      </c>
      <c r="C300" s="161"/>
      <c r="D300" s="162" t="s">
        <v>74</v>
      </c>
      <c r="E300" s="163" t="s">
        <v>546</v>
      </c>
      <c r="F300" s="133">
        <v>67.5</v>
      </c>
      <c r="G300" s="163"/>
      <c r="H300" s="163">
        <v>86</v>
      </c>
      <c r="I300" s="165">
        <v>86</v>
      </c>
      <c r="J300" s="135" t="s">
        <v>771</v>
      </c>
      <c r="K300" s="136">
        <f t="shared" si="124"/>
        <v>18.5</v>
      </c>
      <c r="L300" s="137">
        <f t="shared" si="125"/>
        <v>0.27407407407407408</v>
      </c>
      <c r="M300" s="132" t="s">
        <v>548</v>
      </c>
      <c r="N300" s="138">
        <v>44008</v>
      </c>
      <c r="O300" s="54"/>
      <c r="P300" s="54"/>
      <c r="Q300" s="198"/>
      <c r="R300" s="37" t="s">
        <v>1009</v>
      </c>
      <c r="S300" s="54"/>
      <c r="T300" s="37"/>
      <c r="U300" s="54"/>
      <c r="V300" s="37"/>
      <c r="W300" s="54"/>
      <c r="X300" s="37"/>
      <c r="Y300" s="54"/>
      <c r="Z300" s="37"/>
      <c r="AA300" s="54"/>
      <c r="AB300" s="37"/>
      <c r="AC300" s="54"/>
      <c r="AD300" s="37"/>
    </row>
    <row r="301" spans="1:30" ht="12.75" customHeight="1">
      <c r="A301" s="160">
        <v>154</v>
      </c>
      <c r="B301" s="161">
        <v>44035</v>
      </c>
      <c r="C301" s="161"/>
      <c r="D301" s="162" t="s">
        <v>460</v>
      </c>
      <c r="E301" s="163" t="s">
        <v>546</v>
      </c>
      <c r="F301" s="133">
        <v>231</v>
      </c>
      <c r="G301" s="163"/>
      <c r="H301" s="163">
        <v>281</v>
      </c>
      <c r="I301" s="165">
        <v>281</v>
      </c>
      <c r="J301" s="135" t="s">
        <v>632</v>
      </c>
      <c r="K301" s="136">
        <f t="shared" si="124"/>
        <v>50</v>
      </c>
      <c r="L301" s="137">
        <f t="shared" si="125"/>
        <v>0.21645021645021645</v>
      </c>
      <c r="M301" s="132" t="s">
        <v>548</v>
      </c>
      <c r="N301" s="138">
        <v>44358</v>
      </c>
      <c r="O301" s="54"/>
      <c r="P301" s="54"/>
      <c r="Q301" s="198"/>
      <c r="R301" s="37" t="s">
        <v>1009</v>
      </c>
      <c r="S301" s="54"/>
      <c r="T301" s="37"/>
      <c r="U301" s="54"/>
      <c r="V301" s="37"/>
      <c r="W301" s="54"/>
      <c r="X301" s="37"/>
      <c r="Y301" s="54"/>
      <c r="Z301" s="37"/>
      <c r="AA301" s="54"/>
      <c r="AB301" s="37"/>
      <c r="AC301" s="54"/>
      <c r="AD301" s="37"/>
    </row>
    <row r="302" spans="1:30" ht="12.75" customHeight="1">
      <c r="A302" s="160">
        <v>155</v>
      </c>
      <c r="B302" s="161">
        <v>44092</v>
      </c>
      <c r="C302" s="161"/>
      <c r="D302" s="162" t="s">
        <v>141</v>
      </c>
      <c r="E302" s="163" t="s">
        <v>546</v>
      </c>
      <c r="F302" s="163">
        <v>206</v>
      </c>
      <c r="G302" s="163"/>
      <c r="H302" s="163">
        <v>248</v>
      </c>
      <c r="I302" s="165">
        <v>248</v>
      </c>
      <c r="J302" s="135" t="s">
        <v>632</v>
      </c>
      <c r="K302" s="136">
        <f t="shared" si="124"/>
        <v>42</v>
      </c>
      <c r="L302" s="137">
        <f t="shared" si="125"/>
        <v>0.20388349514563106</v>
      </c>
      <c r="M302" s="132" t="s">
        <v>548</v>
      </c>
      <c r="N302" s="138">
        <v>44214</v>
      </c>
      <c r="O302" s="54"/>
      <c r="P302" s="54"/>
      <c r="Q302" s="198"/>
      <c r="R302" s="37" t="s">
        <v>1009</v>
      </c>
      <c r="S302" s="54"/>
      <c r="T302" s="37"/>
      <c r="U302" s="54"/>
      <c r="V302" s="37"/>
      <c r="W302" s="54"/>
      <c r="X302" s="37"/>
      <c r="Y302" s="54"/>
      <c r="Z302" s="37"/>
      <c r="AA302" s="54"/>
      <c r="AB302" s="37"/>
      <c r="AC302" s="54"/>
      <c r="AD302" s="37"/>
    </row>
    <row r="303" spans="1:30" ht="12.75" customHeight="1">
      <c r="A303" s="160">
        <v>156</v>
      </c>
      <c r="B303" s="161">
        <v>44140</v>
      </c>
      <c r="C303" s="161"/>
      <c r="D303" s="162" t="s">
        <v>141</v>
      </c>
      <c r="E303" s="163" t="s">
        <v>546</v>
      </c>
      <c r="F303" s="163">
        <v>182.5</v>
      </c>
      <c r="G303" s="163"/>
      <c r="H303" s="163">
        <v>248</v>
      </c>
      <c r="I303" s="165">
        <v>248</v>
      </c>
      <c r="J303" s="135" t="s">
        <v>632</v>
      </c>
      <c r="K303" s="136">
        <f t="shared" si="124"/>
        <v>65.5</v>
      </c>
      <c r="L303" s="137">
        <f t="shared" si="125"/>
        <v>0.35890410958904112</v>
      </c>
      <c r="M303" s="132" t="s">
        <v>548</v>
      </c>
      <c r="N303" s="138">
        <v>44214</v>
      </c>
      <c r="O303" s="54"/>
      <c r="P303" s="54"/>
      <c r="Q303" s="198"/>
      <c r="R303" s="37" t="s">
        <v>1009</v>
      </c>
      <c r="S303" s="54"/>
      <c r="T303" s="37"/>
      <c r="U303" s="54"/>
      <c r="V303" s="37"/>
      <c r="W303" s="54"/>
      <c r="X303" s="37"/>
      <c r="Y303" s="54"/>
      <c r="Z303" s="37"/>
      <c r="AA303" s="54"/>
      <c r="AB303" s="37"/>
      <c r="AC303" s="54"/>
      <c r="AD303" s="37"/>
    </row>
    <row r="304" spans="1:30" ht="12.75" customHeight="1">
      <c r="A304" s="160">
        <v>157</v>
      </c>
      <c r="B304" s="161">
        <v>44140</v>
      </c>
      <c r="C304" s="161"/>
      <c r="D304" s="162" t="s">
        <v>338</v>
      </c>
      <c r="E304" s="163" t="s">
        <v>546</v>
      </c>
      <c r="F304" s="163">
        <v>247.5</v>
      </c>
      <c r="G304" s="163"/>
      <c r="H304" s="163">
        <v>320</v>
      </c>
      <c r="I304" s="165">
        <v>320</v>
      </c>
      <c r="J304" s="135" t="s">
        <v>632</v>
      </c>
      <c r="K304" s="136">
        <f t="shared" si="124"/>
        <v>72.5</v>
      </c>
      <c r="L304" s="137">
        <f t="shared" si="125"/>
        <v>0.29292929292929293</v>
      </c>
      <c r="M304" s="132" t="s">
        <v>548</v>
      </c>
      <c r="N304" s="138">
        <v>44323</v>
      </c>
      <c r="O304" s="54"/>
      <c r="P304" s="54"/>
      <c r="Q304" s="198"/>
      <c r="R304" s="37" t="s">
        <v>1009</v>
      </c>
      <c r="S304" s="54"/>
      <c r="T304" s="37"/>
      <c r="U304" s="54"/>
      <c r="V304" s="37"/>
      <c r="W304" s="54"/>
      <c r="X304" s="37"/>
      <c r="Y304" s="54"/>
      <c r="Z304" s="37"/>
      <c r="AA304" s="54"/>
      <c r="AB304" s="37"/>
      <c r="AC304" s="54"/>
      <c r="AD304" s="37"/>
    </row>
    <row r="305" spans="1:30" ht="12.75" customHeight="1">
      <c r="A305" s="160">
        <v>158</v>
      </c>
      <c r="B305" s="161">
        <v>44140</v>
      </c>
      <c r="C305" s="161"/>
      <c r="D305" s="162" t="s">
        <v>199</v>
      </c>
      <c r="E305" s="163" t="s">
        <v>546</v>
      </c>
      <c r="F305" s="133">
        <v>925</v>
      </c>
      <c r="G305" s="163"/>
      <c r="H305" s="163">
        <v>1095</v>
      </c>
      <c r="I305" s="165">
        <v>1093</v>
      </c>
      <c r="J305" s="135" t="s">
        <v>772</v>
      </c>
      <c r="K305" s="136">
        <f t="shared" si="124"/>
        <v>170</v>
      </c>
      <c r="L305" s="137">
        <f t="shared" si="125"/>
        <v>0.18378378378378379</v>
      </c>
      <c r="M305" s="132" t="s">
        <v>548</v>
      </c>
      <c r="N305" s="138">
        <v>44201</v>
      </c>
      <c r="O305" s="54"/>
      <c r="P305" s="54"/>
      <c r="Q305" s="198"/>
      <c r="R305" s="37" t="s">
        <v>1009</v>
      </c>
      <c r="S305" s="54"/>
      <c r="T305" s="37"/>
      <c r="U305" s="54"/>
      <c r="V305" s="37"/>
      <c r="W305" s="54"/>
      <c r="X305" s="37"/>
      <c r="Y305" s="54"/>
      <c r="Z305" s="37"/>
      <c r="AA305" s="54"/>
      <c r="AB305" s="37"/>
      <c r="AC305" s="54"/>
      <c r="AD305" s="37"/>
    </row>
    <row r="306" spans="1:30" ht="12.75" customHeight="1">
      <c r="A306" s="160">
        <v>159</v>
      </c>
      <c r="B306" s="161">
        <v>44140</v>
      </c>
      <c r="C306" s="161"/>
      <c r="D306" s="162" t="s">
        <v>356</v>
      </c>
      <c r="E306" s="163" t="s">
        <v>546</v>
      </c>
      <c r="F306" s="133">
        <v>332.5</v>
      </c>
      <c r="G306" s="163"/>
      <c r="H306" s="163">
        <v>393</v>
      </c>
      <c r="I306" s="165">
        <v>406</v>
      </c>
      <c r="J306" s="135" t="s">
        <v>773</v>
      </c>
      <c r="K306" s="136">
        <f t="shared" si="124"/>
        <v>60.5</v>
      </c>
      <c r="L306" s="137">
        <f t="shared" si="125"/>
        <v>0.18195488721804512</v>
      </c>
      <c r="M306" s="132" t="s">
        <v>548</v>
      </c>
      <c r="N306" s="138">
        <v>44256</v>
      </c>
      <c r="O306" s="54"/>
      <c r="P306" s="54"/>
      <c r="Q306" s="198"/>
      <c r="R306" s="37" t="s">
        <v>1009</v>
      </c>
      <c r="S306" s="54"/>
      <c r="T306" s="37"/>
      <c r="U306" s="54"/>
      <c r="V306" s="37"/>
      <c r="W306" s="54"/>
      <c r="X306" s="37"/>
      <c r="Y306" s="54"/>
      <c r="Z306" s="37"/>
      <c r="AA306" s="54"/>
      <c r="AB306" s="37"/>
      <c r="AC306" s="54"/>
      <c r="AD306" s="37"/>
    </row>
    <row r="307" spans="1:30" ht="12.75" customHeight="1">
      <c r="A307" s="160">
        <v>160</v>
      </c>
      <c r="B307" s="161">
        <v>44141</v>
      </c>
      <c r="C307" s="161"/>
      <c r="D307" s="162" t="s">
        <v>460</v>
      </c>
      <c r="E307" s="163" t="s">
        <v>546</v>
      </c>
      <c r="F307" s="133">
        <v>231</v>
      </c>
      <c r="G307" s="163"/>
      <c r="H307" s="163">
        <v>281</v>
      </c>
      <c r="I307" s="165">
        <v>281</v>
      </c>
      <c r="J307" s="135" t="s">
        <v>632</v>
      </c>
      <c r="K307" s="136">
        <f t="shared" si="124"/>
        <v>50</v>
      </c>
      <c r="L307" s="137">
        <f t="shared" si="125"/>
        <v>0.21645021645021645</v>
      </c>
      <c r="M307" s="132" t="s">
        <v>548</v>
      </c>
      <c r="N307" s="138">
        <v>44358</v>
      </c>
      <c r="O307" s="54"/>
      <c r="P307" s="54"/>
      <c r="Q307" s="198"/>
      <c r="R307" s="37" t="s">
        <v>1009</v>
      </c>
      <c r="S307" s="54"/>
      <c r="T307" s="37"/>
      <c r="U307" s="54"/>
      <c r="V307" s="37"/>
      <c r="W307" s="54"/>
      <c r="X307" s="37"/>
      <c r="Y307" s="54"/>
      <c r="Z307" s="37"/>
      <c r="AA307" s="54"/>
      <c r="AB307" s="37"/>
      <c r="AC307" s="54"/>
      <c r="AD307" s="37"/>
    </row>
    <row r="308" spans="1:30" ht="12.75" customHeight="1">
      <c r="A308" s="160">
        <v>161</v>
      </c>
      <c r="B308" s="161">
        <v>44187</v>
      </c>
      <c r="C308" s="161"/>
      <c r="D308" s="162" t="s">
        <v>774</v>
      </c>
      <c r="E308" s="163" t="s">
        <v>546</v>
      </c>
      <c r="F308" s="133">
        <v>190</v>
      </c>
      <c r="G308" s="163"/>
      <c r="H308" s="163">
        <v>239</v>
      </c>
      <c r="I308" s="165">
        <v>239</v>
      </c>
      <c r="J308" s="135" t="s">
        <v>775</v>
      </c>
      <c r="K308" s="136">
        <f t="shared" si="124"/>
        <v>49</v>
      </c>
      <c r="L308" s="137">
        <f t="shared" si="125"/>
        <v>0.25789473684210529</v>
      </c>
      <c r="M308" s="132" t="s">
        <v>548</v>
      </c>
      <c r="N308" s="138">
        <v>44844</v>
      </c>
      <c r="O308" s="54"/>
      <c r="P308" s="54"/>
      <c r="Q308" s="198"/>
      <c r="R308" s="37" t="s">
        <v>1009</v>
      </c>
      <c r="S308" s="54"/>
      <c r="T308" s="37"/>
      <c r="U308" s="54"/>
      <c r="V308" s="37"/>
      <c r="W308" s="54"/>
      <c r="X308" s="37"/>
      <c r="Y308" s="54"/>
      <c r="Z308" s="37"/>
      <c r="AA308" s="54"/>
      <c r="AB308" s="37"/>
      <c r="AC308" s="54"/>
      <c r="AD308" s="37"/>
    </row>
    <row r="309" spans="1:30" ht="12.75" customHeight="1">
      <c r="A309" s="160">
        <v>162</v>
      </c>
      <c r="B309" s="161">
        <v>44258</v>
      </c>
      <c r="C309" s="161"/>
      <c r="D309" s="162" t="s">
        <v>770</v>
      </c>
      <c r="E309" s="163" t="s">
        <v>546</v>
      </c>
      <c r="F309" s="133">
        <v>495</v>
      </c>
      <c r="G309" s="163"/>
      <c r="H309" s="163">
        <v>595</v>
      </c>
      <c r="I309" s="165">
        <v>590</v>
      </c>
      <c r="J309" s="135" t="s">
        <v>568</v>
      </c>
      <c r="K309" s="136">
        <f t="shared" si="124"/>
        <v>100</v>
      </c>
      <c r="L309" s="137">
        <f t="shared" si="125"/>
        <v>0.20202020202020202</v>
      </c>
      <c r="M309" s="132" t="s">
        <v>548</v>
      </c>
      <c r="N309" s="138">
        <v>44589</v>
      </c>
      <c r="O309" s="54"/>
      <c r="P309" s="54"/>
      <c r="Q309" s="198"/>
      <c r="R309" s="37" t="s">
        <v>1009</v>
      </c>
      <c r="S309" s="54"/>
      <c r="T309" s="37"/>
      <c r="U309" s="54"/>
      <c r="V309" s="37"/>
      <c r="W309" s="54"/>
      <c r="X309" s="37"/>
      <c r="Y309" s="54"/>
      <c r="Z309" s="37"/>
      <c r="AA309" s="54"/>
      <c r="AB309" s="37"/>
      <c r="AC309" s="54"/>
      <c r="AD309" s="37"/>
    </row>
    <row r="310" spans="1:30" ht="12.75" customHeight="1">
      <c r="A310" s="160">
        <v>163</v>
      </c>
      <c r="B310" s="161">
        <v>44274</v>
      </c>
      <c r="C310" s="161"/>
      <c r="D310" s="162" t="s">
        <v>356</v>
      </c>
      <c r="E310" s="163" t="s">
        <v>546</v>
      </c>
      <c r="F310" s="133">
        <v>355</v>
      </c>
      <c r="G310" s="163"/>
      <c r="H310" s="163">
        <v>422.5</v>
      </c>
      <c r="I310" s="165">
        <v>420</v>
      </c>
      <c r="J310" s="135" t="s">
        <v>776</v>
      </c>
      <c r="K310" s="136">
        <f t="shared" si="124"/>
        <v>67.5</v>
      </c>
      <c r="L310" s="137">
        <f t="shared" si="125"/>
        <v>0.19014084507042253</v>
      </c>
      <c r="M310" s="132" t="s">
        <v>548</v>
      </c>
      <c r="N310" s="138">
        <v>44361</v>
      </c>
      <c r="O310" s="54"/>
      <c r="P310" s="54"/>
      <c r="R310" s="37" t="s">
        <v>1009</v>
      </c>
      <c r="S310" s="54"/>
      <c r="T310" s="37"/>
      <c r="U310" s="54"/>
      <c r="V310" s="37"/>
      <c r="W310" s="54"/>
      <c r="X310" s="37"/>
      <c r="Y310" s="54"/>
      <c r="Z310" s="37"/>
      <c r="AA310" s="54"/>
      <c r="AB310" s="37"/>
      <c r="AC310" s="54"/>
      <c r="AD310" s="37"/>
    </row>
    <row r="311" spans="1:30" ht="12.75" customHeight="1">
      <c r="A311" s="160">
        <v>164</v>
      </c>
      <c r="B311" s="161">
        <v>44295</v>
      </c>
      <c r="C311" s="161"/>
      <c r="D311" s="162" t="s">
        <v>320</v>
      </c>
      <c r="E311" s="163" t="s">
        <v>546</v>
      </c>
      <c r="F311" s="133">
        <v>555</v>
      </c>
      <c r="G311" s="163"/>
      <c r="H311" s="163">
        <v>663</v>
      </c>
      <c r="I311" s="165">
        <v>663</v>
      </c>
      <c r="J311" s="135" t="s">
        <v>777</v>
      </c>
      <c r="K311" s="136">
        <f t="shared" si="124"/>
        <v>108</v>
      </c>
      <c r="L311" s="137">
        <f t="shared" si="125"/>
        <v>0.19459459459459461</v>
      </c>
      <c r="M311" s="132" t="s">
        <v>548</v>
      </c>
      <c r="N311" s="138">
        <v>44321</v>
      </c>
      <c r="O311" s="54"/>
      <c r="P311" s="54"/>
      <c r="Q311" s="198"/>
      <c r="R311" s="37" t="s">
        <v>1009</v>
      </c>
      <c r="S311" s="54"/>
      <c r="T311" s="37"/>
      <c r="U311" s="54"/>
      <c r="V311" s="37"/>
      <c r="W311" s="54"/>
      <c r="X311" s="37"/>
      <c r="Y311" s="54"/>
      <c r="Z311" s="37"/>
      <c r="AA311" s="54"/>
      <c r="AB311" s="37"/>
      <c r="AC311" s="54"/>
      <c r="AD311" s="37"/>
    </row>
    <row r="312" spans="1:30" ht="12.75" customHeight="1">
      <c r="A312" s="160">
        <v>165</v>
      </c>
      <c r="B312" s="161">
        <v>44308</v>
      </c>
      <c r="C312" s="161"/>
      <c r="D312" s="162" t="s">
        <v>741</v>
      </c>
      <c r="E312" s="163" t="s">
        <v>546</v>
      </c>
      <c r="F312" s="133">
        <v>126.5</v>
      </c>
      <c r="G312" s="163"/>
      <c r="H312" s="163">
        <v>155</v>
      </c>
      <c r="I312" s="165">
        <v>155</v>
      </c>
      <c r="J312" s="135" t="s">
        <v>632</v>
      </c>
      <c r="K312" s="136">
        <f t="shared" si="124"/>
        <v>28.5</v>
      </c>
      <c r="L312" s="137">
        <f t="shared" si="125"/>
        <v>0.22529644268774704</v>
      </c>
      <c r="M312" s="132" t="s">
        <v>548</v>
      </c>
      <c r="N312" s="138">
        <v>44362</v>
      </c>
      <c r="O312" s="54"/>
      <c r="P312" s="54"/>
      <c r="R312" s="37" t="s">
        <v>1009</v>
      </c>
      <c r="S312" s="54"/>
      <c r="T312" s="37"/>
      <c r="U312" s="54"/>
      <c r="V312" s="37"/>
      <c r="W312" s="54"/>
      <c r="X312" s="37"/>
      <c r="Y312" s="54"/>
      <c r="Z312" s="37"/>
      <c r="AA312" s="54"/>
      <c r="AB312" s="37"/>
      <c r="AC312" s="54"/>
      <c r="AD312" s="37"/>
    </row>
    <row r="313" spans="1:30" ht="12.75" customHeight="1">
      <c r="A313" s="139">
        <v>166</v>
      </c>
      <c r="B313" s="170">
        <v>44368</v>
      </c>
      <c r="C313" s="170"/>
      <c r="D313" s="141" t="s">
        <v>778</v>
      </c>
      <c r="E313" s="143" t="s">
        <v>546</v>
      </c>
      <c r="F313" s="171">
        <v>287.5</v>
      </c>
      <c r="G313" s="143"/>
      <c r="H313" s="143">
        <v>245</v>
      </c>
      <c r="I313" s="144">
        <v>344</v>
      </c>
      <c r="J313" s="145" t="s">
        <v>779</v>
      </c>
      <c r="K313" s="146">
        <f t="shared" si="124"/>
        <v>-42.5</v>
      </c>
      <c r="L313" s="147">
        <f t="shared" si="125"/>
        <v>-0.14782608695652175</v>
      </c>
      <c r="M313" s="143" t="s">
        <v>558</v>
      </c>
      <c r="N313" s="140">
        <v>44508</v>
      </c>
      <c r="O313" s="54"/>
      <c r="P313" s="54"/>
      <c r="R313" s="37" t="s">
        <v>1009</v>
      </c>
      <c r="S313" s="54"/>
      <c r="T313" s="37"/>
      <c r="U313" s="54"/>
      <c r="V313" s="37"/>
      <c r="W313" s="54"/>
      <c r="X313" s="37"/>
      <c r="Y313" s="54"/>
      <c r="Z313" s="37"/>
      <c r="AA313" s="54"/>
      <c r="AB313" s="37"/>
      <c r="AC313" s="54"/>
      <c r="AD313" s="37"/>
    </row>
    <row r="314" spans="1:30" ht="12.75" customHeight="1">
      <c r="A314" s="160">
        <v>167</v>
      </c>
      <c r="B314" s="161">
        <v>44368</v>
      </c>
      <c r="C314" s="161"/>
      <c r="D314" s="162" t="s">
        <v>460</v>
      </c>
      <c r="E314" s="163" t="s">
        <v>546</v>
      </c>
      <c r="F314" s="133">
        <v>241</v>
      </c>
      <c r="G314" s="163"/>
      <c r="H314" s="163">
        <v>298</v>
      </c>
      <c r="I314" s="165">
        <v>320</v>
      </c>
      <c r="J314" s="135" t="s">
        <v>632</v>
      </c>
      <c r="K314" s="136">
        <f t="shared" si="124"/>
        <v>57</v>
      </c>
      <c r="L314" s="137">
        <f t="shared" si="125"/>
        <v>0.23651452282157676</v>
      </c>
      <c r="M314" s="132" t="s">
        <v>548</v>
      </c>
      <c r="N314" s="138">
        <v>44802</v>
      </c>
      <c r="O314" s="54"/>
      <c r="P314" s="54"/>
      <c r="R314" s="37" t="s">
        <v>1009</v>
      </c>
      <c r="S314" s="54"/>
      <c r="T314" s="37"/>
      <c r="U314" s="54"/>
      <c r="V314" s="37"/>
      <c r="W314" s="54"/>
      <c r="X314" s="37"/>
      <c r="Y314" s="54"/>
      <c r="Z314" s="37"/>
      <c r="AA314" s="54"/>
      <c r="AB314" s="37"/>
      <c r="AC314" s="54"/>
      <c r="AD314" s="37"/>
    </row>
    <row r="315" spans="1:30" ht="12.75" customHeight="1">
      <c r="A315" s="160">
        <v>168</v>
      </c>
      <c r="B315" s="161">
        <v>44406</v>
      </c>
      <c r="C315" s="161"/>
      <c r="D315" s="162" t="s">
        <v>741</v>
      </c>
      <c r="E315" s="163" t="s">
        <v>546</v>
      </c>
      <c r="F315" s="133">
        <v>162.5</v>
      </c>
      <c r="G315" s="163"/>
      <c r="H315" s="163">
        <v>200</v>
      </c>
      <c r="I315" s="165">
        <v>200</v>
      </c>
      <c r="J315" s="135" t="s">
        <v>632</v>
      </c>
      <c r="K315" s="136">
        <f t="shared" si="124"/>
        <v>37.5</v>
      </c>
      <c r="L315" s="137">
        <f t="shared" si="125"/>
        <v>0.23076923076923078</v>
      </c>
      <c r="M315" s="132" t="s">
        <v>548</v>
      </c>
      <c r="N315" s="138">
        <v>44802</v>
      </c>
      <c r="O315" s="54"/>
      <c r="P315" s="54"/>
      <c r="R315" s="37" t="s">
        <v>1009</v>
      </c>
      <c r="S315" s="54"/>
      <c r="T315" s="37"/>
      <c r="U315" s="54"/>
      <c r="V315" s="37"/>
      <c r="W315" s="54"/>
      <c r="X315" s="37"/>
      <c r="Y315" s="54"/>
      <c r="Z315" s="37"/>
      <c r="AA315" s="54"/>
      <c r="AB315" s="37"/>
      <c r="AC315" s="54"/>
      <c r="AD315" s="37"/>
    </row>
    <row r="316" spans="1:30" ht="12.75" customHeight="1">
      <c r="A316" s="160">
        <v>169</v>
      </c>
      <c r="B316" s="161">
        <v>44462</v>
      </c>
      <c r="C316" s="161"/>
      <c r="D316" s="162" t="s">
        <v>424</v>
      </c>
      <c r="E316" s="163" t="s">
        <v>546</v>
      </c>
      <c r="F316" s="133">
        <v>1235</v>
      </c>
      <c r="G316" s="163"/>
      <c r="H316" s="163">
        <v>1505</v>
      </c>
      <c r="I316" s="165">
        <v>1500</v>
      </c>
      <c r="J316" s="135" t="s">
        <v>632</v>
      </c>
      <c r="K316" s="136">
        <f t="shared" si="124"/>
        <v>270</v>
      </c>
      <c r="L316" s="137">
        <f t="shared" si="125"/>
        <v>0.21862348178137653</v>
      </c>
      <c r="M316" s="132" t="s">
        <v>548</v>
      </c>
      <c r="N316" s="138">
        <v>44564</v>
      </c>
      <c r="O316" s="54"/>
      <c r="P316" s="54"/>
      <c r="R316" s="37" t="s">
        <v>1009</v>
      </c>
      <c r="S316" s="54"/>
      <c r="T316" s="37"/>
      <c r="U316" s="54"/>
      <c r="V316" s="37"/>
      <c r="W316" s="54"/>
      <c r="X316" s="37"/>
      <c r="Y316" s="54"/>
      <c r="Z316" s="37"/>
      <c r="AA316" s="54"/>
      <c r="AB316" s="37"/>
      <c r="AC316" s="54"/>
      <c r="AD316" s="37"/>
    </row>
    <row r="317" spans="1:30" ht="12.75" customHeight="1">
      <c r="A317" s="160">
        <v>170</v>
      </c>
      <c r="B317" s="161">
        <v>44480</v>
      </c>
      <c r="C317" s="161"/>
      <c r="D317" s="162" t="s">
        <v>780</v>
      </c>
      <c r="E317" s="163" t="s">
        <v>546</v>
      </c>
      <c r="F317" s="133">
        <v>58.75</v>
      </c>
      <c r="G317" s="163"/>
      <c r="H317" s="163">
        <v>64.25</v>
      </c>
      <c r="I317" s="165"/>
      <c r="J317" s="135" t="s">
        <v>632</v>
      </c>
      <c r="K317" s="136">
        <f t="shared" si="124"/>
        <v>5.5</v>
      </c>
      <c r="L317" s="137">
        <f t="shared" si="125"/>
        <v>9.3617021276595741E-2</v>
      </c>
      <c r="M317" s="132" t="s">
        <v>548</v>
      </c>
      <c r="N317" s="138">
        <v>45322</v>
      </c>
      <c r="O317" s="54"/>
      <c r="P317" s="54"/>
      <c r="R317" s="37" t="s">
        <v>1009</v>
      </c>
      <c r="S317" s="54"/>
      <c r="T317" s="37"/>
      <c r="U317" s="54"/>
      <c r="V317" s="37"/>
      <c r="W317" s="54"/>
      <c r="X317" s="37"/>
      <c r="Y317" s="54"/>
      <c r="Z317" s="37"/>
      <c r="AA317" s="54"/>
      <c r="AB317" s="37"/>
      <c r="AC317" s="54"/>
      <c r="AD317" s="37"/>
    </row>
    <row r="318" spans="1:30" ht="12.75" customHeight="1">
      <c r="A318" s="129">
        <v>171</v>
      </c>
      <c r="B318" s="130">
        <v>44481</v>
      </c>
      <c r="C318" s="130"/>
      <c r="D318" s="131" t="s">
        <v>273</v>
      </c>
      <c r="E318" s="132" t="s">
        <v>546</v>
      </c>
      <c r="F318" s="133">
        <v>315</v>
      </c>
      <c r="G318" s="132"/>
      <c r="H318" s="132">
        <v>335</v>
      </c>
      <c r="I318" s="134">
        <v>380</v>
      </c>
      <c r="J318" s="135" t="s">
        <v>823</v>
      </c>
      <c r="K318" s="136">
        <f t="shared" si="124"/>
        <v>20</v>
      </c>
      <c r="L318" s="137">
        <f t="shared" si="125"/>
        <v>6.3492063492063489E-2</v>
      </c>
      <c r="M318" s="132" t="s">
        <v>548</v>
      </c>
      <c r="N318" s="138">
        <v>45297</v>
      </c>
      <c r="O318" s="54"/>
      <c r="P318" s="54"/>
      <c r="R318" s="37" t="s">
        <v>1009</v>
      </c>
      <c r="S318" s="54"/>
      <c r="T318" s="37"/>
      <c r="U318" s="54"/>
      <c r="V318" s="37"/>
      <c r="W318" s="54"/>
      <c r="X318" s="37"/>
      <c r="Y318" s="54"/>
      <c r="Z318" s="37"/>
      <c r="AA318" s="54"/>
      <c r="AB318" s="37"/>
      <c r="AC318" s="54"/>
      <c r="AD318" s="37"/>
    </row>
    <row r="319" spans="1:30" ht="12.75" customHeight="1">
      <c r="A319" s="129">
        <v>172</v>
      </c>
      <c r="B319" s="130">
        <v>44481</v>
      </c>
      <c r="C319" s="130"/>
      <c r="D319" s="131" t="s">
        <v>781</v>
      </c>
      <c r="E319" s="132" t="s">
        <v>546</v>
      </c>
      <c r="F319" s="133">
        <v>45.5</v>
      </c>
      <c r="G319" s="132"/>
      <c r="H319" s="132">
        <v>56.5</v>
      </c>
      <c r="I319" s="134">
        <v>56</v>
      </c>
      <c r="J319" s="135" t="s">
        <v>632</v>
      </c>
      <c r="K319" s="136">
        <f t="shared" si="124"/>
        <v>11</v>
      </c>
      <c r="L319" s="137">
        <f t="shared" si="125"/>
        <v>0.24175824175824176</v>
      </c>
      <c r="M319" s="132" t="s">
        <v>548</v>
      </c>
      <c r="N319" s="138">
        <v>44881</v>
      </c>
      <c r="O319" s="54"/>
      <c r="P319" s="54"/>
      <c r="R319" s="37"/>
      <c r="S319" s="54"/>
      <c r="T319" s="37"/>
      <c r="U319" s="54"/>
      <c r="V319" s="37"/>
      <c r="W319" s="54"/>
      <c r="X319" s="37"/>
      <c r="Y319" s="54"/>
      <c r="Z319" s="37"/>
      <c r="AA319" s="54"/>
      <c r="AB319" s="37"/>
      <c r="AC319" s="54"/>
      <c r="AD319" s="37"/>
    </row>
    <row r="320" spans="1:30" ht="12.75" customHeight="1">
      <c r="A320" s="129">
        <v>173</v>
      </c>
      <c r="B320" s="130">
        <v>44551</v>
      </c>
      <c r="C320" s="130"/>
      <c r="D320" s="131" t="s">
        <v>128</v>
      </c>
      <c r="E320" s="132" t="s">
        <v>546</v>
      </c>
      <c r="F320" s="133">
        <v>2300</v>
      </c>
      <c r="G320" s="132"/>
      <c r="H320" s="132">
        <f>(2820+2200)/2</f>
        <v>2510</v>
      </c>
      <c r="I320" s="134">
        <v>3000</v>
      </c>
      <c r="J320" s="135" t="s">
        <v>782</v>
      </c>
      <c r="K320" s="136">
        <f t="shared" si="124"/>
        <v>210</v>
      </c>
      <c r="L320" s="137">
        <f t="shared" si="125"/>
        <v>9.1304347826086957E-2</v>
      </c>
      <c r="M320" s="132" t="s">
        <v>548</v>
      </c>
      <c r="N320" s="138">
        <v>44649</v>
      </c>
      <c r="O320" s="54"/>
      <c r="P320" s="54"/>
      <c r="R320" s="37"/>
      <c r="S320" s="54"/>
      <c r="T320" s="37"/>
      <c r="U320" s="54"/>
      <c r="V320" s="37"/>
      <c r="W320" s="54"/>
      <c r="X320" s="37"/>
      <c r="Y320" s="54"/>
      <c r="Z320" s="37"/>
      <c r="AA320" s="54"/>
      <c r="AB320" s="37"/>
      <c r="AC320" s="54"/>
      <c r="AD320" s="37"/>
    </row>
    <row r="321" spans="1:38" ht="12.75" customHeight="1">
      <c r="A321" s="129">
        <v>174</v>
      </c>
      <c r="B321" s="130">
        <v>44606</v>
      </c>
      <c r="C321" s="130"/>
      <c r="D321" s="131" t="s">
        <v>414</v>
      </c>
      <c r="E321" s="132" t="s">
        <v>546</v>
      </c>
      <c r="F321" s="133">
        <v>635</v>
      </c>
      <c r="G321" s="132"/>
      <c r="H321" s="132">
        <v>700</v>
      </c>
      <c r="I321" s="134">
        <v>764</v>
      </c>
      <c r="J321" s="135" t="s">
        <v>807</v>
      </c>
      <c r="K321" s="136">
        <f t="shared" si="124"/>
        <v>65</v>
      </c>
      <c r="L321" s="137">
        <f t="shared" si="125"/>
        <v>0.10236220472440945</v>
      </c>
      <c r="M321" s="132" t="s">
        <v>548</v>
      </c>
      <c r="N321" s="138">
        <v>45159</v>
      </c>
      <c r="O321" s="54"/>
      <c r="P321" s="54"/>
      <c r="R321" s="37"/>
      <c r="S321" s="54"/>
      <c r="T321" s="37"/>
      <c r="U321" s="54"/>
      <c r="V321" s="37"/>
      <c r="W321" s="54"/>
      <c r="X321" s="37"/>
      <c r="Y321" s="54"/>
      <c r="Z321" s="37"/>
      <c r="AA321" s="54"/>
      <c r="AB321" s="37"/>
      <c r="AC321" s="54"/>
      <c r="AD321" s="37"/>
    </row>
    <row r="322" spans="1:38" ht="12.75" customHeight="1">
      <c r="A322" s="129">
        <v>175</v>
      </c>
      <c r="B322" s="130">
        <v>44613</v>
      </c>
      <c r="C322" s="130"/>
      <c r="D322" s="131" t="s">
        <v>424</v>
      </c>
      <c r="E322" s="132" t="s">
        <v>546</v>
      </c>
      <c r="F322" s="133">
        <v>1255</v>
      </c>
      <c r="G322" s="132"/>
      <c r="H322" s="132">
        <v>1515</v>
      </c>
      <c r="I322" s="134">
        <v>1510</v>
      </c>
      <c r="J322" s="135" t="s">
        <v>632</v>
      </c>
      <c r="K322" s="136">
        <f t="shared" si="124"/>
        <v>260</v>
      </c>
      <c r="L322" s="137">
        <f t="shared" si="125"/>
        <v>0.20717131474103587</v>
      </c>
      <c r="M322" s="132" t="s">
        <v>548</v>
      </c>
      <c r="N322" s="138">
        <v>44834</v>
      </c>
      <c r="O322" s="54"/>
      <c r="P322" s="54"/>
      <c r="R322" s="37"/>
      <c r="S322" s="54"/>
      <c r="T322" s="37"/>
      <c r="U322" s="54"/>
      <c r="V322" s="37"/>
      <c r="W322" s="54"/>
      <c r="X322" s="37"/>
      <c r="Y322" s="54"/>
      <c r="Z322" s="37"/>
      <c r="AA322" s="54"/>
      <c r="AB322" s="37"/>
      <c r="AC322" s="54"/>
      <c r="AD322" s="37"/>
    </row>
    <row r="323" spans="1:38" ht="12.75" customHeight="1">
      <c r="A323" s="271">
        <v>176</v>
      </c>
      <c r="B323" s="262">
        <v>44670</v>
      </c>
      <c r="C323" s="262"/>
      <c r="D323" s="263" t="s">
        <v>511</v>
      </c>
      <c r="E323" s="264" t="s">
        <v>546</v>
      </c>
      <c r="F323" s="265">
        <v>445</v>
      </c>
      <c r="G323" s="265"/>
      <c r="H323" s="265">
        <v>460</v>
      </c>
      <c r="I323" s="265">
        <v>553</v>
      </c>
      <c r="J323" s="266" t="s">
        <v>854</v>
      </c>
      <c r="K323" s="267">
        <f t="shared" ref="K323" si="126">H323-F323</f>
        <v>15</v>
      </c>
      <c r="L323" s="268">
        <f t="shared" ref="L323" si="127">K323/F323</f>
        <v>3.3707865168539325E-2</v>
      </c>
      <c r="M323" s="269" t="s">
        <v>565</v>
      </c>
      <c r="N323" s="270">
        <v>45397</v>
      </c>
      <c r="O323" s="54"/>
      <c r="P323" s="54"/>
      <c r="R323" s="37"/>
      <c r="S323" s="54"/>
      <c r="T323" s="37"/>
      <c r="U323" s="54"/>
      <c r="V323" s="37"/>
      <c r="W323" s="54"/>
      <c r="X323" s="37"/>
      <c r="Y323" s="54"/>
      <c r="Z323" s="37"/>
      <c r="AA323" s="54"/>
      <c r="AB323" s="37"/>
      <c r="AC323" s="54"/>
      <c r="AD323" s="37"/>
    </row>
    <row r="324" spans="1:38" ht="12.75" customHeight="1">
      <c r="A324" s="160">
        <v>177</v>
      </c>
      <c r="B324" s="161">
        <v>44746</v>
      </c>
      <c r="C324" s="161"/>
      <c r="D324" s="162" t="s">
        <v>783</v>
      </c>
      <c r="E324" s="163" t="s">
        <v>546</v>
      </c>
      <c r="F324" s="163">
        <v>207.5</v>
      </c>
      <c r="G324" s="163"/>
      <c r="H324" s="163">
        <v>254</v>
      </c>
      <c r="I324" s="165">
        <v>254</v>
      </c>
      <c r="J324" s="135" t="s">
        <v>632</v>
      </c>
      <c r="K324" s="136">
        <f t="shared" ref="K324:K334" si="128">H324-F324</f>
        <v>46.5</v>
      </c>
      <c r="L324" s="137">
        <f t="shared" ref="L324:L334" si="129">K324/F324</f>
        <v>0.22409638554216868</v>
      </c>
      <c r="M324" s="132" t="s">
        <v>548</v>
      </c>
      <c r="N324" s="138">
        <v>44792</v>
      </c>
      <c r="O324" s="54"/>
      <c r="P324" s="54"/>
      <c r="R324" s="37"/>
      <c r="S324" s="54"/>
      <c r="T324" s="37"/>
      <c r="U324" s="54"/>
      <c r="V324" s="37"/>
      <c r="W324" s="54"/>
      <c r="X324" s="37"/>
      <c r="Y324" s="54"/>
      <c r="Z324" s="37"/>
      <c r="AA324" s="54"/>
      <c r="AB324" s="37"/>
      <c r="AC324" s="54"/>
      <c r="AD324" s="37"/>
    </row>
    <row r="325" spans="1:38" ht="12.75" customHeight="1">
      <c r="A325" s="160">
        <v>178</v>
      </c>
      <c r="B325" s="161">
        <v>44775</v>
      </c>
      <c r="C325" s="161"/>
      <c r="D325" s="162" t="s">
        <v>462</v>
      </c>
      <c r="E325" s="163" t="s">
        <v>546</v>
      </c>
      <c r="F325" s="163">
        <v>31.25</v>
      </c>
      <c r="G325" s="163"/>
      <c r="H325" s="163">
        <v>38.75</v>
      </c>
      <c r="I325" s="165">
        <v>38</v>
      </c>
      <c r="J325" s="135" t="s">
        <v>632</v>
      </c>
      <c r="K325" s="136">
        <f t="shared" si="128"/>
        <v>7.5</v>
      </c>
      <c r="L325" s="137">
        <f t="shared" si="129"/>
        <v>0.24</v>
      </c>
      <c r="M325" s="132" t="s">
        <v>548</v>
      </c>
      <c r="N325" s="138">
        <v>44844</v>
      </c>
      <c r="O325" s="54"/>
      <c r="P325" s="54"/>
      <c r="R325" s="37"/>
      <c r="S325" s="54"/>
      <c r="T325" s="37"/>
      <c r="U325" s="54"/>
      <c r="V325" s="37"/>
      <c r="W325" s="54"/>
      <c r="X325" s="37"/>
      <c r="Y325" s="54"/>
      <c r="Z325" s="37"/>
      <c r="AA325" s="54"/>
      <c r="AB325" s="37"/>
      <c r="AC325" s="54"/>
      <c r="AD325" s="37"/>
    </row>
    <row r="326" spans="1:38" ht="12.75" customHeight="1">
      <c r="A326" s="160">
        <v>179</v>
      </c>
      <c r="B326" s="161">
        <v>44841</v>
      </c>
      <c r="C326" s="161"/>
      <c r="D326" s="162" t="s">
        <v>784</v>
      </c>
      <c r="E326" s="163" t="s">
        <v>546</v>
      </c>
      <c r="F326" s="133">
        <v>665</v>
      </c>
      <c r="G326" s="163"/>
      <c r="H326" s="163">
        <v>807.5</v>
      </c>
      <c r="I326" s="165">
        <v>840</v>
      </c>
      <c r="J326" s="135" t="s">
        <v>782</v>
      </c>
      <c r="K326" s="136">
        <f t="shared" si="128"/>
        <v>142.5</v>
      </c>
      <c r="L326" s="137">
        <f t="shared" si="129"/>
        <v>0.21428571428571427</v>
      </c>
      <c r="M326" s="132" t="s">
        <v>548</v>
      </c>
      <c r="N326" s="138">
        <v>45097</v>
      </c>
      <c r="O326" s="54"/>
      <c r="P326" s="54"/>
      <c r="R326" s="37"/>
      <c r="S326" s="54"/>
      <c r="T326" s="37"/>
      <c r="U326" s="54"/>
      <c r="V326" s="37"/>
      <c r="W326" s="54"/>
      <c r="X326" s="37"/>
      <c r="Y326" s="54"/>
      <c r="Z326" s="37"/>
      <c r="AA326" s="54"/>
      <c r="AB326" s="37"/>
      <c r="AC326" s="54"/>
      <c r="AD326" s="37"/>
    </row>
    <row r="327" spans="1:38" ht="12.75" customHeight="1">
      <c r="A327" s="160">
        <v>180</v>
      </c>
      <c r="B327" s="161">
        <v>44844</v>
      </c>
      <c r="C327" s="161"/>
      <c r="D327" s="162" t="s">
        <v>416</v>
      </c>
      <c r="E327" s="163" t="s">
        <v>546</v>
      </c>
      <c r="F327" s="133">
        <v>227.5</v>
      </c>
      <c r="G327" s="163"/>
      <c r="H327" s="163">
        <v>270</v>
      </c>
      <c r="I327" s="165">
        <v>291</v>
      </c>
      <c r="J327" s="135" t="s">
        <v>809</v>
      </c>
      <c r="K327" s="136">
        <f t="shared" si="128"/>
        <v>42.5</v>
      </c>
      <c r="L327" s="137">
        <f t="shared" si="129"/>
        <v>0.18681318681318682</v>
      </c>
      <c r="M327" s="132" t="s">
        <v>548</v>
      </c>
      <c r="N327" s="138">
        <v>45160</v>
      </c>
      <c r="O327" s="54"/>
      <c r="P327" s="54"/>
      <c r="R327" s="37"/>
      <c r="S327" s="54"/>
      <c r="T327" s="37"/>
      <c r="U327" s="54"/>
      <c r="V327" s="37"/>
      <c r="W327" s="54"/>
      <c r="X327" s="37"/>
      <c r="Y327" s="54"/>
      <c r="Z327" s="37"/>
      <c r="AA327" s="54"/>
      <c r="AB327" s="37"/>
      <c r="AC327" s="54"/>
      <c r="AD327" s="37"/>
    </row>
    <row r="328" spans="1:38" ht="12.75" customHeight="1">
      <c r="A328" s="160">
        <v>181</v>
      </c>
      <c r="B328" s="161">
        <v>44845</v>
      </c>
      <c r="C328" s="161"/>
      <c r="D328" s="162" t="s">
        <v>414</v>
      </c>
      <c r="E328" s="163" t="s">
        <v>546</v>
      </c>
      <c r="F328" s="133">
        <v>555</v>
      </c>
      <c r="G328" s="163"/>
      <c r="H328" s="163">
        <v>700</v>
      </c>
      <c r="I328" s="165">
        <v>765</v>
      </c>
      <c r="J328" s="135" t="s">
        <v>808</v>
      </c>
      <c r="K328" s="136">
        <f t="shared" si="128"/>
        <v>145</v>
      </c>
      <c r="L328" s="137">
        <f t="shared" si="129"/>
        <v>0.26126126126126126</v>
      </c>
      <c r="M328" s="132" t="s">
        <v>548</v>
      </c>
      <c r="N328" s="138">
        <v>45159</v>
      </c>
      <c r="O328" s="54"/>
      <c r="P328" s="54"/>
      <c r="R328" s="37"/>
      <c r="S328" s="54"/>
      <c r="T328" s="37"/>
      <c r="U328" s="54"/>
      <c r="V328" s="37"/>
      <c r="W328" s="54"/>
      <c r="X328" s="37"/>
      <c r="Y328" s="54"/>
      <c r="Z328" s="37"/>
      <c r="AA328" s="54"/>
      <c r="AB328" s="37"/>
      <c r="AC328" s="54"/>
      <c r="AD328" s="37"/>
    </row>
    <row r="329" spans="1:38" ht="12.75" customHeight="1">
      <c r="A329" s="160">
        <v>182</v>
      </c>
      <c r="B329" s="161">
        <v>44981</v>
      </c>
      <c r="C329" s="161"/>
      <c r="D329" s="162" t="s">
        <v>429</v>
      </c>
      <c r="E329" s="163" t="s">
        <v>546</v>
      </c>
      <c r="F329" s="133">
        <v>1675</v>
      </c>
      <c r="G329" s="163"/>
      <c r="H329" s="163">
        <v>2080</v>
      </c>
      <c r="I329" s="165">
        <v>2080</v>
      </c>
      <c r="J329" s="135" t="s">
        <v>632</v>
      </c>
      <c r="K329" s="136">
        <f t="shared" si="128"/>
        <v>405</v>
      </c>
      <c r="L329" s="137">
        <f t="shared" si="129"/>
        <v>0.2417910447761194</v>
      </c>
      <c r="M329" s="132" t="s">
        <v>548</v>
      </c>
      <c r="N329" s="138">
        <v>45119</v>
      </c>
      <c r="O329" s="54"/>
      <c r="P329" s="54"/>
      <c r="R329" s="37" t="s">
        <v>1012</v>
      </c>
      <c r="S329" s="54"/>
      <c r="T329" s="37"/>
      <c r="U329" s="54"/>
      <c r="V329" s="37"/>
      <c r="W329" s="54"/>
      <c r="X329" s="37"/>
      <c r="Y329" s="54"/>
      <c r="Z329" s="37"/>
      <c r="AA329" s="54"/>
      <c r="AB329" s="37"/>
      <c r="AC329" s="54"/>
      <c r="AD329" s="37"/>
    </row>
    <row r="330" spans="1:38" ht="12.75" customHeight="1">
      <c r="A330" s="160">
        <v>183</v>
      </c>
      <c r="B330" s="161">
        <v>44986</v>
      </c>
      <c r="C330" s="161"/>
      <c r="D330" s="162" t="s">
        <v>462</v>
      </c>
      <c r="E330" s="163" t="s">
        <v>546</v>
      </c>
      <c r="F330" s="133">
        <v>57.5</v>
      </c>
      <c r="G330" s="163"/>
      <c r="H330" s="163">
        <v>120</v>
      </c>
      <c r="I330" s="165">
        <v>120</v>
      </c>
      <c r="J330" s="135" t="s">
        <v>632</v>
      </c>
      <c r="K330" s="136">
        <f t="shared" si="128"/>
        <v>62.5</v>
      </c>
      <c r="L330" s="137">
        <f t="shared" si="129"/>
        <v>1.0869565217391304</v>
      </c>
      <c r="M330" s="132" t="s">
        <v>548</v>
      </c>
      <c r="N330" s="138">
        <v>45049</v>
      </c>
      <c r="O330" s="54"/>
      <c r="P330" s="54"/>
      <c r="R330" s="37" t="s">
        <v>1012</v>
      </c>
      <c r="S330" s="54"/>
      <c r="T330" s="37"/>
      <c r="U330" s="54"/>
      <c r="V330" s="37"/>
      <c r="W330" s="54"/>
      <c r="X330" s="37"/>
      <c r="Y330" s="54"/>
      <c r="Z330" s="37"/>
      <c r="AA330" s="54"/>
      <c r="AB330" s="37"/>
      <c r="AC330" s="54"/>
      <c r="AD330" s="37"/>
    </row>
    <row r="331" spans="1:38" ht="12.75" customHeight="1">
      <c r="A331" s="160">
        <v>184</v>
      </c>
      <c r="B331" s="161">
        <v>45008</v>
      </c>
      <c r="C331" s="161"/>
      <c r="D331" s="162" t="s">
        <v>476</v>
      </c>
      <c r="E331" s="163" t="s">
        <v>546</v>
      </c>
      <c r="F331" s="133">
        <v>2765</v>
      </c>
      <c r="G331" s="163"/>
      <c r="H331" s="163">
        <v>3547.5</v>
      </c>
      <c r="I331" s="165">
        <v>3523</v>
      </c>
      <c r="J331" s="135" t="s">
        <v>632</v>
      </c>
      <c r="K331" s="136">
        <f t="shared" si="128"/>
        <v>782.5</v>
      </c>
      <c r="L331" s="137">
        <f t="shared" si="129"/>
        <v>0.28300180831826399</v>
      </c>
      <c r="M331" s="132" t="s">
        <v>548</v>
      </c>
      <c r="N331" s="138">
        <v>45177</v>
      </c>
      <c r="O331" s="54"/>
      <c r="P331" s="54"/>
      <c r="R331" s="37" t="s">
        <v>1012</v>
      </c>
      <c r="S331" s="54"/>
      <c r="T331" s="37"/>
      <c r="U331" s="54"/>
      <c r="V331" s="37"/>
      <c r="W331" s="54"/>
      <c r="X331" s="37"/>
      <c r="Y331" s="54"/>
      <c r="Z331" s="37"/>
      <c r="AA331" s="54"/>
      <c r="AB331" s="37"/>
      <c r="AC331" s="54"/>
      <c r="AD331" s="37"/>
    </row>
    <row r="332" spans="1:38" ht="12.75" customHeight="1">
      <c r="A332" s="160">
        <v>185</v>
      </c>
      <c r="B332" s="161">
        <v>45027</v>
      </c>
      <c r="C332" s="161"/>
      <c r="D332" s="162" t="s">
        <v>785</v>
      </c>
      <c r="E332" s="163" t="s">
        <v>546</v>
      </c>
      <c r="F332" s="163">
        <v>460</v>
      </c>
      <c r="G332" s="163"/>
      <c r="H332" s="163">
        <v>825</v>
      </c>
      <c r="I332" s="165">
        <v>810</v>
      </c>
      <c r="J332" s="135" t="s">
        <v>632</v>
      </c>
      <c r="K332" s="136">
        <f t="shared" si="128"/>
        <v>365</v>
      </c>
      <c r="L332" s="137">
        <f t="shared" si="129"/>
        <v>0.79347826086956519</v>
      </c>
      <c r="M332" s="132" t="s">
        <v>548</v>
      </c>
      <c r="N332" s="138">
        <v>45155</v>
      </c>
      <c r="O332" s="54"/>
      <c r="P332" s="54"/>
      <c r="R332" s="37" t="s">
        <v>1012</v>
      </c>
      <c r="S332" s="54"/>
      <c r="T332" s="37"/>
      <c r="U332" s="54"/>
      <c r="V332" s="37"/>
      <c r="W332" s="54"/>
      <c r="X332" s="37"/>
      <c r="Y332" s="54"/>
      <c r="Z332" s="37"/>
      <c r="AA332" s="54"/>
      <c r="AB332" s="37"/>
      <c r="AC332" s="54"/>
      <c r="AD332" s="37"/>
    </row>
    <row r="333" spans="1:38" ht="12.75" customHeight="1">
      <c r="A333" s="160">
        <v>186</v>
      </c>
      <c r="B333" s="161">
        <v>45050</v>
      </c>
      <c r="C333" s="161"/>
      <c r="D333" s="162" t="s">
        <v>41</v>
      </c>
      <c r="E333" s="163" t="s">
        <v>546</v>
      </c>
      <c r="F333" s="163">
        <v>3630</v>
      </c>
      <c r="G333" s="163"/>
      <c r="H333" s="163">
        <v>5150</v>
      </c>
      <c r="I333" s="165">
        <v>5040</v>
      </c>
      <c r="J333" s="135" t="s">
        <v>632</v>
      </c>
      <c r="K333" s="136">
        <f t="shared" si="128"/>
        <v>1520</v>
      </c>
      <c r="L333" s="137">
        <f t="shared" si="129"/>
        <v>0.41873278236914602</v>
      </c>
      <c r="M333" s="132" t="s">
        <v>548</v>
      </c>
      <c r="N333" s="138">
        <v>45344</v>
      </c>
      <c r="O333" s="54"/>
      <c r="P333" s="54"/>
      <c r="R333" s="37" t="s">
        <v>1012</v>
      </c>
      <c r="S333" s="54"/>
      <c r="T333" s="37"/>
      <c r="U333" s="54"/>
      <c r="V333" s="37"/>
      <c r="W333" s="54"/>
      <c r="X333" s="37"/>
      <c r="Y333" s="54"/>
      <c r="Z333" s="37"/>
      <c r="AA333" s="54"/>
      <c r="AB333" s="37"/>
      <c r="AC333" s="54"/>
      <c r="AD333" s="37"/>
    </row>
    <row r="334" spans="1:38" ht="12.75" customHeight="1">
      <c r="A334" s="160">
        <v>187</v>
      </c>
      <c r="B334" s="161">
        <v>45075</v>
      </c>
      <c r="C334" s="161"/>
      <c r="D334" s="162" t="s">
        <v>786</v>
      </c>
      <c r="E334" s="163" t="s">
        <v>546</v>
      </c>
      <c r="F334" s="133">
        <v>585</v>
      </c>
      <c r="G334" s="163"/>
      <c r="H334" s="163">
        <v>732</v>
      </c>
      <c r="I334" s="165">
        <v>732</v>
      </c>
      <c r="J334" s="135" t="s">
        <v>632</v>
      </c>
      <c r="K334" s="136">
        <f t="shared" si="128"/>
        <v>147</v>
      </c>
      <c r="L334" s="137">
        <f t="shared" si="129"/>
        <v>0.25128205128205128</v>
      </c>
      <c r="M334" s="132" t="s">
        <v>548</v>
      </c>
      <c r="N334" s="138">
        <v>45152</v>
      </c>
      <c r="O334" s="54"/>
      <c r="P334" s="54"/>
      <c r="R334" s="37" t="s">
        <v>1012</v>
      </c>
      <c r="S334" s="54"/>
      <c r="T334" s="37"/>
      <c r="U334" s="54"/>
      <c r="V334" s="37"/>
      <c r="W334" s="54"/>
      <c r="X334" s="37"/>
      <c r="Y334" s="54"/>
      <c r="Z334" s="37"/>
      <c r="AA334" s="54"/>
      <c r="AB334" s="37"/>
      <c r="AC334" s="54"/>
      <c r="AD334" s="37"/>
      <c r="AF334" s="37"/>
      <c r="AG334" s="54"/>
      <c r="AI334" s="37"/>
      <c r="AK334" s="37"/>
      <c r="AL334" s="54"/>
    </row>
    <row r="335" spans="1:38" ht="12.75" customHeight="1">
      <c r="A335" s="160">
        <v>188</v>
      </c>
      <c r="B335" s="161">
        <v>45078</v>
      </c>
      <c r="C335" s="161"/>
      <c r="D335" s="162" t="s">
        <v>501</v>
      </c>
      <c r="E335" s="163" t="s">
        <v>546</v>
      </c>
      <c r="F335" s="133">
        <v>3310</v>
      </c>
      <c r="G335" s="163"/>
      <c r="H335" s="163">
        <v>4300</v>
      </c>
      <c r="I335" s="165">
        <v>4300</v>
      </c>
      <c r="J335" s="135" t="s">
        <v>632</v>
      </c>
      <c r="K335" s="136">
        <f t="shared" ref="K335" si="130">H335-F335</f>
        <v>990</v>
      </c>
      <c r="L335" s="137">
        <f t="shared" ref="L335" si="131">K335/F335</f>
        <v>0.29909365558912387</v>
      </c>
      <c r="M335" s="132" t="s">
        <v>548</v>
      </c>
      <c r="N335" s="138">
        <v>45436</v>
      </c>
      <c r="O335" s="54"/>
      <c r="P335" s="54"/>
      <c r="R335" s="37" t="s">
        <v>1012</v>
      </c>
      <c r="S335" s="54"/>
      <c r="T335" s="37"/>
      <c r="U335" s="54"/>
      <c r="V335" s="37"/>
      <c r="W335" s="54"/>
      <c r="X335" s="37"/>
      <c r="Y335" s="54"/>
      <c r="Z335" s="37"/>
      <c r="AA335" s="54"/>
      <c r="AB335" s="37"/>
      <c r="AC335" s="54"/>
      <c r="AD335" s="37"/>
      <c r="AF335" s="37"/>
      <c r="AG335" s="54"/>
      <c r="AI335" s="37"/>
      <c r="AK335" s="37"/>
      <c r="AL335" s="54"/>
    </row>
    <row r="336" spans="1:38" ht="12.75" customHeight="1">
      <c r="A336" s="160">
        <v>189</v>
      </c>
      <c r="B336" s="161">
        <v>45103</v>
      </c>
      <c r="C336" s="161"/>
      <c r="D336" s="162" t="s">
        <v>804</v>
      </c>
      <c r="E336" s="163" t="s">
        <v>546</v>
      </c>
      <c r="F336" s="133">
        <v>282.5</v>
      </c>
      <c r="G336" s="163"/>
      <c r="H336" s="163">
        <v>383</v>
      </c>
      <c r="I336" s="165">
        <v>383</v>
      </c>
      <c r="J336" s="135" t="s">
        <v>632</v>
      </c>
      <c r="K336" s="136">
        <f>H336-F336</f>
        <v>100.5</v>
      </c>
      <c r="L336" s="137">
        <f>K336/F336</f>
        <v>0.35575221238938054</v>
      </c>
      <c r="M336" s="132" t="s">
        <v>548</v>
      </c>
      <c r="N336" s="138">
        <v>45265</v>
      </c>
      <c r="O336" s="54"/>
      <c r="P336" s="54"/>
      <c r="R336" s="37" t="s">
        <v>1012</v>
      </c>
      <c r="S336" s="54"/>
      <c r="T336" s="37"/>
      <c r="U336" s="54"/>
      <c r="V336" s="37"/>
      <c r="W336" s="54"/>
      <c r="X336" s="37"/>
      <c r="Y336" s="54"/>
      <c r="Z336" s="37"/>
      <c r="AA336" s="54"/>
      <c r="AB336" s="37"/>
      <c r="AC336" s="54"/>
      <c r="AD336" s="37"/>
      <c r="AF336" s="37"/>
      <c r="AG336" s="54"/>
      <c r="AI336" s="37"/>
      <c r="AK336" s="37"/>
      <c r="AL336" s="54"/>
    </row>
    <row r="337" spans="1:38" ht="12.75" customHeight="1">
      <c r="A337" s="160">
        <v>190</v>
      </c>
      <c r="B337" s="161">
        <v>45120</v>
      </c>
      <c r="C337" s="161"/>
      <c r="D337" s="162" t="s">
        <v>500</v>
      </c>
      <c r="E337" s="163" t="s">
        <v>546</v>
      </c>
      <c r="F337" s="133">
        <v>2312.5</v>
      </c>
      <c r="G337" s="163"/>
      <c r="H337" s="163">
        <v>2935</v>
      </c>
      <c r="I337" s="165">
        <v>2935</v>
      </c>
      <c r="J337" s="135" t="s">
        <v>632</v>
      </c>
      <c r="K337" s="136">
        <f>H337-F337</f>
        <v>622.5</v>
      </c>
      <c r="L337" s="137">
        <f>K337/F337</f>
        <v>0.26918918918918922</v>
      </c>
      <c r="M337" s="132" t="s">
        <v>548</v>
      </c>
      <c r="N337" s="138">
        <v>45177</v>
      </c>
      <c r="O337" s="54"/>
      <c r="P337" s="54"/>
      <c r="R337" s="37" t="s">
        <v>1012</v>
      </c>
      <c r="S337" s="54"/>
      <c r="T337" s="37"/>
      <c r="U337" s="54"/>
      <c r="V337" s="37"/>
      <c r="W337" s="54"/>
      <c r="X337" s="37"/>
      <c r="Y337" s="54"/>
      <c r="Z337" s="37"/>
      <c r="AA337" s="54"/>
      <c r="AB337" s="37"/>
      <c r="AC337" s="54"/>
      <c r="AD337" s="37"/>
      <c r="AF337" s="37"/>
      <c r="AG337" s="54"/>
      <c r="AI337" s="37"/>
      <c r="AK337" s="37"/>
      <c r="AL337" s="54"/>
    </row>
    <row r="338" spans="1:38" ht="12.75" customHeight="1">
      <c r="A338" s="160">
        <v>191</v>
      </c>
      <c r="B338" s="161">
        <v>45125</v>
      </c>
      <c r="C338" s="161"/>
      <c r="D338" s="162" t="s">
        <v>199</v>
      </c>
      <c r="E338" s="163" t="s">
        <v>546</v>
      </c>
      <c r="F338" s="133">
        <v>3980</v>
      </c>
      <c r="G338" s="163"/>
      <c r="H338" s="163">
        <v>4895</v>
      </c>
      <c r="I338" s="165">
        <v>4895</v>
      </c>
      <c r="J338" s="135" t="s">
        <v>632</v>
      </c>
      <c r="K338" s="136">
        <f>H338-F338</f>
        <v>915</v>
      </c>
      <c r="L338" s="137">
        <f>K338/F338</f>
        <v>0.22989949748743718</v>
      </c>
      <c r="M338" s="132" t="s">
        <v>548</v>
      </c>
      <c r="N338" s="138">
        <v>45155</v>
      </c>
      <c r="O338" s="54"/>
      <c r="P338" s="54"/>
      <c r="R338" s="37" t="s">
        <v>1012</v>
      </c>
      <c r="S338" s="54"/>
      <c r="T338" s="37"/>
      <c r="U338" s="54"/>
      <c r="V338" s="37"/>
      <c r="W338" s="54"/>
      <c r="X338" s="37"/>
      <c r="Y338" s="54"/>
      <c r="Z338" s="37"/>
      <c r="AA338" s="54"/>
      <c r="AB338" s="37"/>
      <c r="AC338" s="54"/>
      <c r="AD338" s="37"/>
      <c r="AG338" s="54"/>
      <c r="AI338" s="37"/>
      <c r="AL338" s="54"/>
    </row>
    <row r="339" spans="1:38" ht="12.75" customHeight="1">
      <c r="A339" s="160">
        <v>192</v>
      </c>
      <c r="B339" s="161">
        <v>45145</v>
      </c>
      <c r="C339" s="161"/>
      <c r="D339" s="162" t="s">
        <v>806</v>
      </c>
      <c r="E339" s="163" t="s">
        <v>546</v>
      </c>
      <c r="F339" s="133">
        <v>565</v>
      </c>
      <c r="G339" s="163"/>
      <c r="H339" s="163">
        <v>725</v>
      </c>
      <c r="I339" s="165">
        <v>725</v>
      </c>
      <c r="J339" s="135" t="s">
        <v>632</v>
      </c>
      <c r="K339" s="136">
        <f>H339-F339</f>
        <v>160</v>
      </c>
      <c r="L339" s="137">
        <f>K339/F339</f>
        <v>0.2831858407079646</v>
      </c>
      <c r="M339" s="132" t="s">
        <v>548</v>
      </c>
      <c r="N339" s="138">
        <v>45169</v>
      </c>
      <c r="O339" s="54"/>
      <c r="P339" s="54"/>
      <c r="R339" s="37" t="s">
        <v>1012</v>
      </c>
      <c r="S339" s="54"/>
      <c r="T339" s="37"/>
      <c r="U339" s="54"/>
      <c r="V339" s="37"/>
      <c r="W339" s="54"/>
      <c r="X339" s="37"/>
      <c r="Y339" s="54"/>
      <c r="Z339" s="37"/>
      <c r="AA339" s="54"/>
      <c r="AB339" s="37"/>
      <c r="AC339" s="54"/>
      <c r="AD339" s="37"/>
      <c r="AG339" s="54"/>
      <c r="AI339" s="37"/>
      <c r="AL339" s="54"/>
    </row>
    <row r="340" spans="1:38" ht="12.75" customHeight="1">
      <c r="A340" s="232">
        <v>193</v>
      </c>
      <c r="B340" s="233">
        <v>45167</v>
      </c>
      <c r="C340" s="233"/>
      <c r="D340" s="234" t="s">
        <v>810</v>
      </c>
      <c r="E340" s="235" t="s">
        <v>546</v>
      </c>
      <c r="F340" s="133">
        <v>700</v>
      </c>
      <c r="G340" s="235"/>
      <c r="H340" s="235">
        <v>950</v>
      </c>
      <c r="I340" s="236">
        <v>950</v>
      </c>
      <c r="J340" s="237" t="s">
        <v>632</v>
      </c>
      <c r="K340" s="136">
        <f>H340-F340</f>
        <v>250</v>
      </c>
      <c r="L340" s="137">
        <f>K340/F340</f>
        <v>0.35714285714285715</v>
      </c>
      <c r="M340" s="132" t="s">
        <v>548</v>
      </c>
      <c r="N340" s="138">
        <v>45261</v>
      </c>
      <c r="O340" s="54"/>
      <c r="P340" s="54"/>
      <c r="R340" s="37" t="s">
        <v>1012</v>
      </c>
      <c r="S340" s="54"/>
      <c r="T340" s="37"/>
      <c r="U340" s="54"/>
      <c r="V340" s="37"/>
      <c r="W340" s="54"/>
      <c r="X340" s="37"/>
      <c r="Y340" s="54"/>
      <c r="Z340" s="37"/>
      <c r="AA340" s="54"/>
      <c r="AB340" s="37"/>
      <c r="AC340" s="54"/>
      <c r="AD340" s="37"/>
      <c r="AG340" s="54"/>
      <c r="AI340" s="37"/>
      <c r="AL340" s="54"/>
    </row>
    <row r="341" spans="1:38" ht="12.75" customHeight="1">
      <c r="A341" s="178">
        <v>194</v>
      </c>
      <c r="B341" s="179">
        <v>45184</v>
      </c>
      <c r="C341" s="53"/>
      <c r="D341" s="53" t="s">
        <v>503</v>
      </c>
      <c r="E341" s="180" t="s">
        <v>546</v>
      </c>
      <c r="F341" s="51" t="s">
        <v>811</v>
      </c>
      <c r="G341" s="51"/>
      <c r="H341" s="51"/>
      <c r="I341" s="51">
        <v>480</v>
      </c>
      <c r="J341" s="51" t="s">
        <v>547</v>
      </c>
      <c r="K341" s="51"/>
      <c r="L341" s="51"/>
      <c r="M341" s="51"/>
      <c r="N341" s="51"/>
      <c r="O341" s="54"/>
      <c r="P341" s="54"/>
      <c r="R341" s="37" t="s">
        <v>1012</v>
      </c>
      <c r="S341" s="54"/>
      <c r="T341" s="37"/>
      <c r="U341" s="54"/>
      <c r="V341" s="37"/>
      <c r="W341" s="54"/>
      <c r="X341" s="37"/>
      <c r="Y341" s="54"/>
      <c r="Z341" s="37"/>
      <c r="AA341" s="54"/>
      <c r="AB341" s="37"/>
      <c r="AC341" s="54"/>
      <c r="AD341" s="37"/>
      <c r="AG341" s="54"/>
      <c r="AI341" s="37"/>
      <c r="AL341" s="54"/>
    </row>
    <row r="342" spans="1:38" ht="12.75" customHeight="1">
      <c r="A342" s="232">
        <v>195</v>
      </c>
      <c r="B342" s="233">
        <v>45203</v>
      </c>
      <c r="C342" s="233"/>
      <c r="D342" s="234" t="s">
        <v>172</v>
      </c>
      <c r="E342" s="235" t="s">
        <v>546</v>
      </c>
      <c r="F342" s="133">
        <v>992.5</v>
      </c>
      <c r="G342" s="235"/>
      <c r="H342" s="235">
        <v>1198</v>
      </c>
      <c r="I342" s="236">
        <v>1198</v>
      </c>
      <c r="J342" s="237" t="s">
        <v>632</v>
      </c>
      <c r="K342" s="136">
        <f>H342-F342</f>
        <v>205.5</v>
      </c>
      <c r="L342" s="137">
        <f>K342/F342</f>
        <v>0.2070528967254408</v>
      </c>
      <c r="M342" s="132" t="s">
        <v>548</v>
      </c>
      <c r="N342" s="138">
        <v>45392</v>
      </c>
      <c r="O342" s="54"/>
      <c r="P342" s="54"/>
      <c r="R342" s="37" t="s">
        <v>1013</v>
      </c>
      <c r="S342" s="54"/>
      <c r="T342" s="37"/>
      <c r="U342" s="54"/>
      <c r="V342" s="37"/>
      <c r="W342" s="54"/>
      <c r="X342" s="37"/>
      <c r="Y342" s="54"/>
      <c r="Z342" s="37"/>
      <c r="AA342" s="54"/>
      <c r="AB342" s="37"/>
      <c r="AC342" s="54"/>
      <c r="AD342" s="37"/>
      <c r="AG342" s="54"/>
      <c r="AI342" s="37"/>
      <c r="AL342" s="54"/>
    </row>
    <row r="343" spans="1:38" ht="12.75" customHeight="1">
      <c r="A343" s="232">
        <v>196</v>
      </c>
      <c r="B343" s="233">
        <v>45216</v>
      </c>
      <c r="C343" s="233"/>
      <c r="D343" s="234" t="s">
        <v>104</v>
      </c>
      <c r="E343" s="235" t="s">
        <v>546</v>
      </c>
      <c r="F343" s="133">
        <v>5425</v>
      </c>
      <c r="G343" s="235"/>
      <c r="H343" s="235">
        <v>6880</v>
      </c>
      <c r="I343" s="236">
        <v>6870</v>
      </c>
      <c r="J343" s="237" t="s">
        <v>632</v>
      </c>
      <c r="K343" s="136">
        <f>H343-F343</f>
        <v>1455</v>
      </c>
      <c r="L343" s="137">
        <f>K343/F343</f>
        <v>0.26820276497695855</v>
      </c>
      <c r="M343" s="132" t="s">
        <v>548</v>
      </c>
      <c r="N343" s="138">
        <v>45342</v>
      </c>
      <c r="O343" s="54"/>
      <c r="P343" s="54"/>
      <c r="R343" s="37" t="s">
        <v>1013</v>
      </c>
      <c r="S343" s="54"/>
      <c r="T343" s="37"/>
      <c r="U343" s="54"/>
      <c r="V343" s="37"/>
      <c r="W343" s="54"/>
      <c r="X343" s="37"/>
      <c r="Y343" s="54"/>
      <c r="Z343" s="37"/>
      <c r="AA343" s="54"/>
      <c r="AB343" s="37"/>
      <c r="AC343" s="54"/>
      <c r="AD343" s="37"/>
      <c r="AG343" s="54"/>
      <c r="AI343" s="37"/>
      <c r="AL343" s="54"/>
    </row>
    <row r="344" spans="1:38" ht="12.75" customHeight="1">
      <c r="A344" s="232">
        <v>197</v>
      </c>
      <c r="B344" s="233">
        <v>45216</v>
      </c>
      <c r="C344" s="233"/>
      <c r="D344" s="234" t="s">
        <v>812</v>
      </c>
      <c r="E344" s="235" t="s">
        <v>546</v>
      </c>
      <c r="F344" s="133">
        <v>1090</v>
      </c>
      <c r="G344" s="235"/>
      <c r="H344" s="235">
        <v>1415</v>
      </c>
      <c r="I344" s="236">
        <v>1415</v>
      </c>
      <c r="J344" s="237" t="s">
        <v>632</v>
      </c>
      <c r="K344" s="136">
        <f>H344-F344</f>
        <v>325</v>
      </c>
      <c r="L344" s="137">
        <f>K344/F344</f>
        <v>0.29816513761467889</v>
      </c>
      <c r="M344" s="132" t="s">
        <v>548</v>
      </c>
      <c r="N344" s="138">
        <v>45282</v>
      </c>
      <c r="O344" s="54"/>
      <c r="P344" s="54"/>
      <c r="R344" s="37" t="s">
        <v>1012</v>
      </c>
      <c r="S344" s="54"/>
      <c r="T344" s="37"/>
      <c r="U344" s="54"/>
      <c r="V344" s="37"/>
      <c r="W344" s="54"/>
      <c r="X344" s="37"/>
      <c r="Y344" s="54"/>
      <c r="Z344" s="37"/>
      <c r="AA344" s="54"/>
      <c r="AB344" s="37"/>
      <c r="AC344" s="54"/>
      <c r="AD344" s="37"/>
      <c r="AG344" s="54"/>
      <c r="AI344" s="37"/>
      <c r="AL344" s="54"/>
    </row>
    <row r="345" spans="1:38" ht="12.75" customHeight="1">
      <c r="A345" s="232">
        <v>198</v>
      </c>
      <c r="B345" s="233">
        <v>45236</v>
      </c>
      <c r="C345" s="233"/>
      <c r="D345" s="234" t="s">
        <v>815</v>
      </c>
      <c r="E345" s="235" t="s">
        <v>546</v>
      </c>
      <c r="F345" s="133">
        <v>1270</v>
      </c>
      <c r="G345" s="235"/>
      <c r="H345" s="235">
        <v>1613</v>
      </c>
      <c r="I345" s="236">
        <v>1613</v>
      </c>
      <c r="J345" s="237" t="s">
        <v>632</v>
      </c>
      <c r="K345" s="136">
        <f>H345-F345</f>
        <v>343</v>
      </c>
      <c r="L345" s="137">
        <f>K345/F345</f>
        <v>0.27007874015748029</v>
      </c>
      <c r="M345" s="132" t="s">
        <v>548</v>
      </c>
      <c r="N345" s="138">
        <v>45246</v>
      </c>
      <c r="O345" s="54"/>
      <c r="P345" s="54"/>
      <c r="R345" s="37" t="s">
        <v>1013</v>
      </c>
      <c r="S345" s="54"/>
      <c r="T345" s="37"/>
      <c r="U345" s="54"/>
      <c r="V345" s="37"/>
      <c r="W345" s="54"/>
      <c r="X345" s="37"/>
      <c r="Y345" s="54"/>
      <c r="Z345" s="37"/>
      <c r="AA345" s="54"/>
      <c r="AB345" s="37"/>
      <c r="AC345" s="54"/>
      <c r="AD345" s="37"/>
      <c r="AG345" s="54"/>
      <c r="AI345" s="37"/>
      <c r="AL345" s="54"/>
    </row>
    <row r="346" spans="1:38" ht="12.75" customHeight="1">
      <c r="A346" s="178">
        <v>199</v>
      </c>
      <c r="B346" s="179">
        <v>45251</v>
      </c>
      <c r="C346" s="53"/>
      <c r="D346" s="53" t="s">
        <v>816</v>
      </c>
      <c r="E346" s="180" t="s">
        <v>546</v>
      </c>
      <c r="F346" s="51" t="s">
        <v>817</v>
      </c>
      <c r="G346" s="51"/>
      <c r="H346" s="51"/>
      <c r="I346" s="51">
        <v>1490</v>
      </c>
      <c r="J346" s="51" t="s">
        <v>547</v>
      </c>
      <c r="K346" s="51"/>
      <c r="L346" s="51"/>
      <c r="M346" s="51"/>
      <c r="N346" s="51"/>
      <c r="O346" s="54"/>
      <c r="P346" s="54"/>
      <c r="R346" s="37" t="s">
        <v>1012</v>
      </c>
      <c r="S346" s="54"/>
      <c r="T346" s="37"/>
      <c r="U346" s="54"/>
      <c r="V346" s="37"/>
      <c r="W346" s="54"/>
      <c r="X346" s="37"/>
      <c r="Y346" s="54"/>
      <c r="Z346" s="37"/>
      <c r="AA346" s="54"/>
      <c r="AB346" s="37"/>
      <c r="AC346" s="54"/>
      <c r="AD346" s="37"/>
      <c r="AG346" s="54"/>
      <c r="AI346" s="37"/>
      <c r="AL346" s="54"/>
    </row>
    <row r="347" spans="1:38" ht="12.75" customHeight="1">
      <c r="A347" s="178">
        <v>200</v>
      </c>
      <c r="B347" s="179">
        <v>45254</v>
      </c>
      <c r="C347" s="53"/>
      <c r="D347" s="53" t="s">
        <v>815</v>
      </c>
      <c r="E347" s="180" t="s">
        <v>546</v>
      </c>
      <c r="F347" s="51" t="s">
        <v>818</v>
      </c>
      <c r="G347" s="51"/>
      <c r="H347" s="51"/>
      <c r="I347" s="51">
        <v>1806</v>
      </c>
      <c r="J347" s="51" t="s">
        <v>547</v>
      </c>
      <c r="K347" s="51"/>
      <c r="L347" s="51"/>
      <c r="M347" s="51"/>
      <c r="N347" s="51"/>
      <c r="O347" s="54"/>
      <c r="P347" s="54"/>
      <c r="R347" s="37" t="s">
        <v>1013</v>
      </c>
      <c r="S347" s="54"/>
      <c r="T347" s="37"/>
      <c r="U347" s="54"/>
      <c r="V347" s="37"/>
      <c r="W347" s="54"/>
      <c r="X347" s="37"/>
      <c r="Y347" s="54"/>
      <c r="Z347" s="37"/>
      <c r="AA347" s="54"/>
      <c r="AB347" s="37"/>
      <c r="AC347" s="54"/>
      <c r="AD347" s="37"/>
      <c r="AG347" s="54"/>
      <c r="AI347" s="37"/>
      <c r="AL347" s="54"/>
    </row>
    <row r="348" spans="1:38" ht="12.75" customHeight="1">
      <c r="A348" s="232">
        <v>201</v>
      </c>
      <c r="B348" s="233">
        <v>45265</v>
      </c>
      <c r="C348" s="233"/>
      <c r="D348" s="234" t="s">
        <v>504</v>
      </c>
      <c r="E348" s="235" t="s">
        <v>546</v>
      </c>
      <c r="F348" s="133">
        <v>435</v>
      </c>
      <c r="G348" s="235"/>
      <c r="H348" s="235">
        <v>558</v>
      </c>
      <c r="I348" s="236">
        <v>558</v>
      </c>
      <c r="J348" s="237" t="s">
        <v>632</v>
      </c>
      <c r="K348" s="136">
        <f>H348-F348</f>
        <v>123</v>
      </c>
      <c r="L348" s="137">
        <f>K348/F348</f>
        <v>0.28275862068965518</v>
      </c>
      <c r="M348" s="132" t="s">
        <v>548</v>
      </c>
      <c r="N348" s="138">
        <v>45378</v>
      </c>
      <c r="O348" s="54"/>
      <c r="P348" s="54"/>
      <c r="R348" s="37" t="s">
        <v>1012</v>
      </c>
      <c r="S348" s="54"/>
      <c r="T348" s="37"/>
      <c r="U348" s="54"/>
      <c r="V348" s="37"/>
      <c r="W348" s="54"/>
      <c r="X348" s="37"/>
      <c r="Y348" s="54"/>
      <c r="Z348" s="37"/>
      <c r="AA348" s="54"/>
      <c r="AB348" s="37"/>
      <c r="AC348" s="54"/>
      <c r="AD348" s="37"/>
      <c r="AG348" s="54"/>
      <c r="AI348" s="37"/>
      <c r="AL348" s="54"/>
    </row>
    <row r="349" spans="1:38" ht="12.75" customHeight="1">
      <c r="A349" s="232">
        <v>202</v>
      </c>
      <c r="B349" s="233">
        <v>45272</v>
      </c>
      <c r="C349" s="233"/>
      <c r="D349" s="234" t="s">
        <v>820</v>
      </c>
      <c r="E349" s="235" t="s">
        <v>546</v>
      </c>
      <c r="F349" s="133">
        <v>4225</v>
      </c>
      <c r="G349" s="235"/>
      <c r="H349" s="235">
        <v>5512</v>
      </c>
      <c r="I349" s="236">
        <v>5512</v>
      </c>
      <c r="J349" s="237" t="s">
        <v>632</v>
      </c>
      <c r="K349" s="136">
        <f>H349-F349</f>
        <v>1287</v>
      </c>
      <c r="L349" s="137">
        <f>K349/F349</f>
        <v>0.30461538461538462</v>
      </c>
      <c r="M349" s="132" t="s">
        <v>548</v>
      </c>
      <c r="N349" s="138">
        <v>45329</v>
      </c>
      <c r="O349" s="54"/>
      <c r="P349" s="54"/>
      <c r="R349" s="37" t="s">
        <v>1013</v>
      </c>
      <c r="S349" s="54"/>
      <c r="T349" s="37"/>
      <c r="U349" s="54"/>
      <c r="V349" s="37"/>
      <c r="W349" s="54"/>
      <c r="X349" s="37"/>
      <c r="Y349" s="54"/>
      <c r="Z349" s="37"/>
      <c r="AA349" s="54"/>
      <c r="AB349" s="37"/>
      <c r="AC349" s="54"/>
      <c r="AD349" s="37"/>
      <c r="AG349" s="54"/>
      <c r="AI349" s="37"/>
      <c r="AL349" s="54"/>
    </row>
    <row r="350" spans="1:38" ht="12.75" customHeight="1">
      <c r="A350" s="178">
        <v>203</v>
      </c>
      <c r="B350" s="179">
        <v>45292</v>
      </c>
      <c r="C350" s="53"/>
      <c r="D350" s="53" t="s">
        <v>309</v>
      </c>
      <c r="E350" s="180" t="s">
        <v>546</v>
      </c>
      <c r="F350" s="51" t="s">
        <v>821</v>
      </c>
      <c r="G350" s="51"/>
      <c r="H350" s="51"/>
      <c r="I350" s="51">
        <v>4909</v>
      </c>
      <c r="J350" s="51" t="s">
        <v>547</v>
      </c>
      <c r="K350" s="51"/>
      <c r="L350" s="51"/>
      <c r="M350" s="51"/>
      <c r="N350" s="51"/>
      <c r="O350" s="54"/>
      <c r="P350" s="54"/>
      <c r="R350" s="37" t="s">
        <v>1013</v>
      </c>
      <c r="S350" s="54"/>
      <c r="T350" s="37"/>
      <c r="U350" s="54"/>
      <c r="V350" s="37"/>
      <c r="W350" s="54"/>
      <c r="X350" s="37"/>
      <c r="Y350" s="54"/>
      <c r="Z350" s="37"/>
      <c r="AA350" s="54"/>
      <c r="AB350" s="37"/>
      <c r="AC350" s="54"/>
      <c r="AD350" s="37"/>
      <c r="AG350" s="54"/>
      <c r="AI350" s="37"/>
      <c r="AL350" s="54"/>
    </row>
    <row r="351" spans="1:38" ht="12.75" customHeight="1">
      <c r="A351" s="178">
        <v>204</v>
      </c>
      <c r="B351" s="179">
        <v>45294</v>
      </c>
      <c r="C351" s="53"/>
      <c r="D351" s="53" t="s">
        <v>502</v>
      </c>
      <c r="E351" s="180" t="s">
        <v>546</v>
      </c>
      <c r="F351" s="51" t="s">
        <v>822</v>
      </c>
      <c r="G351" s="51"/>
      <c r="H351" s="51"/>
      <c r="I351" s="51">
        <v>1080</v>
      </c>
      <c r="J351" s="51" t="s">
        <v>547</v>
      </c>
      <c r="K351" s="51"/>
      <c r="L351" s="51"/>
      <c r="M351" s="51"/>
      <c r="N351" s="51"/>
      <c r="O351" s="54"/>
      <c r="P351" s="54"/>
      <c r="R351" s="37" t="s">
        <v>1012</v>
      </c>
      <c r="S351" s="54"/>
      <c r="T351" s="37"/>
      <c r="U351" s="54"/>
      <c r="V351" s="37"/>
      <c r="W351" s="54"/>
      <c r="X351" s="37"/>
      <c r="Y351" s="54"/>
      <c r="Z351" s="37"/>
      <c r="AA351" s="54"/>
      <c r="AB351" s="37"/>
      <c r="AC351" s="54"/>
      <c r="AD351" s="37"/>
      <c r="AG351" s="54"/>
      <c r="AI351" s="37"/>
      <c r="AL351" s="54"/>
    </row>
    <row r="352" spans="1:38" ht="12.75" customHeight="1">
      <c r="A352" s="178">
        <v>205</v>
      </c>
      <c r="B352" s="179">
        <v>45315</v>
      </c>
      <c r="C352" s="53"/>
      <c r="D352" s="53" t="s">
        <v>310</v>
      </c>
      <c r="E352" s="180" t="s">
        <v>546</v>
      </c>
      <c r="F352" s="51" t="s">
        <v>824</v>
      </c>
      <c r="G352" s="51"/>
      <c r="H352" s="51"/>
      <c r="I352" s="51">
        <v>2077</v>
      </c>
      <c r="J352" s="51" t="s">
        <v>547</v>
      </c>
      <c r="K352" s="51"/>
      <c r="L352" s="51"/>
      <c r="M352" s="51"/>
      <c r="N352" s="51"/>
      <c r="O352" s="54"/>
      <c r="P352" s="54"/>
      <c r="R352" s="37" t="s">
        <v>1013</v>
      </c>
      <c r="S352" s="54"/>
      <c r="T352" s="37"/>
      <c r="U352" s="54"/>
      <c r="V352" s="37"/>
      <c r="W352" s="54"/>
      <c r="X352" s="37"/>
      <c r="Y352" s="54"/>
      <c r="Z352" s="37"/>
      <c r="AA352" s="54"/>
      <c r="AB352" s="37"/>
      <c r="AC352" s="54"/>
      <c r="AD352" s="37"/>
      <c r="AG352" s="54"/>
      <c r="AI352" s="37"/>
      <c r="AL352" s="54"/>
    </row>
    <row r="353" spans="1:38" ht="12.75" customHeight="1">
      <c r="A353" s="178">
        <v>206</v>
      </c>
      <c r="B353" s="179">
        <v>45320</v>
      </c>
      <c r="C353" s="53"/>
      <c r="D353" s="53" t="s">
        <v>825</v>
      </c>
      <c r="E353" s="180" t="s">
        <v>546</v>
      </c>
      <c r="F353" s="51" t="s">
        <v>826</v>
      </c>
      <c r="G353" s="51"/>
      <c r="H353" s="51"/>
      <c r="I353" s="51">
        <v>2906</v>
      </c>
      <c r="J353" s="51" t="s">
        <v>547</v>
      </c>
      <c r="K353" s="51"/>
      <c r="L353" s="51"/>
      <c r="M353" s="51"/>
      <c r="N353" s="51"/>
      <c r="O353" s="54"/>
      <c r="P353" s="54"/>
      <c r="R353" s="37" t="s">
        <v>1012</v>
      </c>
      <c r="S353" s="54"/>
      <c r="T353" s="37"/>
      <c r="U353" s="54"/>
      <c r="V353" s="37"/>
      <c r="W353" s="54"/>
      <c r="X353" s="37"/>
      <c r="Y353" s="54"/>
      <c r="Z353" s="37"/>
      <c r="AA353" s="54"/>
      <c r="AB353" s="37"/>
      <c r="AC353" s="54"/>
      <c r="AD353" s="37"/>
      <c r="AG353" s="54"/>
      <c r="AI353" s="37"/>
      <c r="AL353" s="54"/>
    </row>
    <row r="354" spans="1:38" ht="12.75" customHeight="1">
      <c r="A354" s="232">
        <v>207</v>
      </c>
      <c r="B354" s="233">
        <v>45331</v>
      </c>
      <c r="C354" s="233"/>
      <c r="D354" s="234" t="s">
        <v>500</v>
      </c>
      <c r="E354" s="235" t="s">
        <v>546</v>
      </c>
      <c r="F354" s="133">
        <v>3270</v>
      </c>
      <c r="G354" s="235"/>
      <c r="H354" s="235">
        <v>4096</v>
      </c>
      <c r="I354" s="236">
        <v>4096</v>
      </c>
      <c r="J354" s="237" t="s">
        <v>632</v>
      </c>
      <c r="K354" s="136">
        <f>H354-F354</f>
        <v>826</v>
      </c>
      <c r="L354" s="137">
        <f>K354/F354</f>
        <v>0.25259938837920487</v>
      </c>
      <c r="M354" s="132" t="s">
        <v>548</v>
      </c>
      <c r="N354" s="138">
        <v>45377</v>
      </c>
      <c r="O354" s="54"/>
      <c r="P354" s="54"/>
      <c r="R354" s="37" t="s">
        <v>1012</v>
      </c>
      <c r="S354" s="54"/>
      <c r="T354" s="37"/>
      <c r="U354" s="54"/>
      <c r="V354" s="37"/>
      <c r="W354" s="54"/>
      <c r="X354" s="37"/>
      <c r="Y354" s="54"/>
      <c r="Z354" s="37"/>
      <c r="AA354" s="54"/>
      <c r="AB354" s="37"/>
      <c r="AC354" s="54"/>
      <c r="AD354" s="37"/>
      <c r="AG354" s="54"/>
      <c r="AI354" s="37"/>
      <c r="AL354" s="54"/>
    </row>
    <row r="355" spans="1:38" ht="12.75" customHeight="1">
      <c r="A355" s="178">
        <v>208</v>
      </c>
      <c r="B355" s="179">
        <v>45345</v>
      </c>
      <c r="C355" s="53"/>
      <c r="D355" s="53" t="s">
        <v>59</v>
      </c>
      <c r="E355" s="180" t="s">
        <v>546</v>
      </c>
      <c r="F355" s="51" t="s">
        <v>841</v>
      </c>
      <c r="G355" s="51"/>
      <c r="H355" s="51"/>
      <c r="I355" s="51">
        <v>2627</v>
      </c>
      <c r="J355" s="51" t="s">
        <v>547</v>
      </c>
      <c r="K355" s="51"/>
      <c r="L355" s="51"/>
      <c r="M355" s="51"/>
      <c r="N355" s="53"/>
      <c r="O355" s="54"/>
      <c r="P355" s="54"/>
      <c r="R355" s="37" t="s">
        <v>1013</v>
      </c>
      <c r="S355" s="54"/>
      <c r="T355" s="37"/>
      <c r="U355" s="54"/>
      <c r="V355" s="37"/>
      <c r="W355" s="54"/>
      <c r="X355" s="37"/>
      <c r="Y355" s="54"/>
      <c r="Z355" s="37"/>
      <c r="AA355" s="54"/>
      <c r="AB355" s="37"/>
      <c r="AC355" s="54"/>
      <c r="AD355" s="37"/>
      <c r="AG355" s="54"/>
      <c r="AI355" s="37"/>
      <c r="AL355" s="54"/>
    </row>
    <row r="356" spans="1:38" ht="12.75" customHeight="1">
      <c r="A356" s="232">
        <v>209</v>
      </c>
      <c r="B356" s="233">
        <v>45356</v>
      </c>
      <c r="C356" s="233"/>
      <c r="D356" s="234" t="s">
        <v>810</v>
      </c>
      <c r="E356" s="235" t="s">
        <v>546</v>
      </c>
      <c r="F356" s="133">
        <v>925</v>
      </c>
      <c r="G356" s="235"/>
      <c r="H356" s="235">
        <v>1170</v>
      </c>
      <c r="I356" s="236">
        <v>1170</v>
      </c>
      <c r="J356" s="237" t="s">
        <v>632</v>
      </c>
      <c r="K356" s="136">
        <f>H356-F356</f>
        <v>245</v>
      </c>
      <c r="L356" s="137">
        <f>K356/F356</f>
        <v>0.26486486486486488</v>
      </c>
      <c r="M356" s="132" t="s">
        <v>548</v>
      </c>
      <c r="N356" s="138">
        <v>45435</v>
      </c>
      <c r="O356" s="54"/>
      <c r="P356" s="54"/>
      <c r="R356" s="37" t="s">
        <v>1014</v>
      </c>
      <c r="S356" s="54"/>
      <c r="T356" s="37"/>
      <c r="U356" s="54"/>
      <c r="V356" s="37"/>
      <c r="W356" s="54"/>
      <c r="X356" s="37"/>
      <c r="Y356" s="54"/>
      <c r="Z356" s="37"/>
      <c r="AA356" s="54"/>
      <c r="AB356" s="37"/>
      <c r="AC356" s="54"/>
      <c r="AD356" s="37"/>
      <c r="AG356" s="54"/>
      <c r="AI356" s="37"/>
      <c r="AL356" s="54"/>
    </row>
    <row r="357" spans="1:38" ht="12.75" customHeight="1">
      <c r="A357" s="232">
        <v>210</v>
      </c>
      <c r="B357" s="233">
        <v>45372</v>
      </c>
      <c r="C357" s="233"/>
      <c r="D357" s="234" t="s">
        <v>476</v>
      </c>
      <c r="E357" s="235" t="s">
        <v>546</v>
      </c>
      <c r="F357" s="133">
        <v>2910</v>
      </c>
      <c r="G357" s="235"/>
      <c r="H357" s="235">
        <v>3696</v>
      </c>
      <c r="I357" s="236">
        <v>3696</v>
      </c>
      <c r="J357" s="237" t="s">
        <v>632</v>
      </c>
      <c r="K357" s="136">
        <f>H357-F357</f>
        <v>786</v>
      </c>
      <c r="L357" s="137">
        <f>K357/F357</f>
        <v>0.27010309278350514</v>
      </c>
      <c r="M357" s="132" t="s">
        <v>548</v>
      </c>
      <c r="N357" s="138">
        <v>45412</v>
      </c>
      <c r="O357" s="54"/>
      <c r="P357" s="54"/>
      <c r="R357" s="37" t="s">
        <v>1014</v>
      </c>
      <c r="S357" s="54"/>
      <c r="T357" s="37"/>
      <c r="U357" s="54"/>
      <c r="V357" s="37"/>
      <c r="W357" s="54"/>
      <c r="X357" s="37"/>
      <c r="Y357" s="54"/>
      <c r="Z357" s="37"/>
      <c r="AA357" s="54"/>
      <c r="AB357" s="37"/>
      <c r="AC357" s="54"/>
      <c r="AD357" s="37"/>
      <c r="AG357" s="54"/>
      <c r="AI357" s="37"/>
      <c r="AL357" s="54"/>
    </row>
    <row r="358" spans="1:38" ht="12.75" customHeight="1">
      <c r="A358" s="178">
        <v>211</v>
      </c>
      <c r="B358" s="179">
        <v>45387</v>
      </c>
      <c r="C358" s="53"/>
      <c r="D358" s="53" t="s">
        <v>506</v>
      </c>
      <c r="E358" s="180" t="s">
        <v>546</v>
      </c>
      <c r="F358" s="51" t="s">
        <v>851</v>
      </c>
      <c r="G358" s="51"/>
      <c r="H358" s="51"/>
      <c r="I358" s="51">
        <v>938</v>
      </c>
      <c r="J358" s="51" t="s">
        <v>547</v>
      </c>
      <c r="K358" s="51"/>
      <c r="L358" s="51"/>
      <c r="M358" s="51"/>
      <c r="N358" s="53"/>
      <c r="O358" s="54"/>
      <c r="P358" s="54"/>
      <c r="R358" s="43" t="s">
        <v>1013</v>
      </c>
      <c r="S358" s="54"/>
      <c r="T358" s="37"/>
      <c r="U358" s="54"/>
      <c r="V358" s="37"/>
      <c r="W358" s="54"/>
      <c r="X358" s="37"/>
      <c r="Y358" s="54"/>
      <c r="Z358" s="37"/>
      <c r="AA358" s="54"/>
      <c r="AB358" s="37"/>
      <c r="AC358" s="54"/>
      <c r="AD358" s="37"/>
      <c r="AG358" s="54"/>
      <c r="AI358" s="37"/>
      <c r="AL358" s="54"/>
    </row>
    <row r="359" spans="1:38" ht="12.75" customHeight="1">
      <c r="A359" s="178">
        <v>212</v>
      </c>
      <c r="B359" s="179">
        <v>45407</v>
      </c>
      <c r="C359" s="53"/>
      <c r="D359" s="53" t="s">
        <v>812</v>
      </c>
      <c r="E359" s="180" t="s">
        <v>546</v>
      </c>
      <c r="F359" s="51" t="s">
        <v>857</v>
      </c>
      <c r="G359" s="51"/>
      <c r="H359" s="51"/>
      <c r="I359" s="51">
        <v>1675</v>
      </c>
      <c r="J359" s="51" t="s">
        <v>547</v>
      </c>
      <c r="K359" s="51"/>
      <c r="L359" s="51"/>
      <c r="M359" s="51"/>
      <c r="N359" s="53"/>
      <c r="O359" s="54"/>
      <c r="P359" s="54"/>
      <c r="R359" s="43" t="s">
        <v>1013</v>
      </c>
      <c r="S359" s="54"/>
      <c r="T359" s="37"/>
      <c r="U359" s="54"/>
      <c r="V359" s="37"/>
      <c r="W359" s="54"/>
      <c r="X359" s="37"/>
      <c r="Y359" s="54"/>
      <c r="Z359" s="37"/>
      <c r="AA359" s="54"/>
      <c r="AB359" s="37"/>
      <c r="AC359" s="54"/>
      <c r="AD359" s="37"/>
      <c r="AG359" s="54"/>
      <c r="AI359" s="37"/>
      <c r="AL359" s="54"/>
    </row>
    <row r="360" spans="1:38" ht="12.75" customHeight="1">
      <c r="A360" s="178">
        <v>213</v>
      </c>
      <c r="B360" s="179">
        <v>45426</v>
      </c>
      <c r="C360" s="53"/>
      <c r="D360" s="53" t="s">
        <v>789</v>
      </c>
      <c r="E360" s="180" t="s">
        <v>546</v>
      </c>
      <c r="F360" s="51" t="s">
        <v>987</v>
      </c>
      <c r="G360" s="51"/>
      <c r="H360" s="51"/>
      <c r="I360" s="51">
        <v>617</v>
      </c>
      <c r="J360" s="51" t="s">
        <v>547</v>
      </c>
      <c r="K360" s="51"/>
      <c r="L360" s="51"/>
      <c r="M360" s="51"/>
      <c r="N360" s="53"/>
      <c r="O360" s="54"/>
      <c r="P360" s="54"/>
      <c r="R360" s="54"/>
      <c r="S360" s="54"/>
      <c r="T360" s="37"/>
      <c r="U360" s="54"/>
      <c r="V360" s="37"/>
      <c r="W360" s="54"/>
      <c r="X360" s="37"/>
      <c r="Y360" s="54"/>
      <c r="Z360" s="37"/>
      <c r="AA360" s="54"/>
      <c r="AB360" s="37"/>
      <c r="AC360" s="54"/>
      <c r="AD360" s="37"/>
      <c r="AG360" s="54"/>
      <c r="AI360" s="37"/>
      <c r="AL360" s="54"/>
    </row>
    <row r="361" spans="1:38" ht="12.75" customHeight="1">
      <c r="A361" s="178"/>
      <c r="B361" s="179"/>
      <c r="C361" s="53"/>
      <c r="D361" s="53"/>
      <c r="E361" s="180"/>
      <c r="F361" s="51"/>
      <c r="G361" s="51"/>
      <c r="H361" s="51"/>
      <c r="I361" s="51"/>
      <c r="J361" s="51"/>
      <c r="K361" s="51"/>
      <c r="L361" s="51"/>
      <c r="M361" s="51"/>
      <c r="N361" s="53"/>
      <c r="O361" s="54"/>
      <c r="P361" s="54"/>
      <c r="R361" s="54"/>
      <c r="S361" s="54"/>
      <c r="T361" s="37"/>
      <c r="U361" s="54"/>
      <c r="V361" s="37"/>
      <c r="W361" s="54"/>
      <c r="X361" s="37"/>
      <c r="Y361" s="54"/>
      <c r="Z361" s="37"/>
      <c r="AA361" s="54"/>
      <c r="AB361" s="37"/>
      <c r="AC361" s="54"/>
      <c r="AD361" s="37"/>
      <c r="AG361" s="54"/>
      <c r="AI361" s="37"/>
      <c r="AL361" s="54"/>
    </row>
    <row r="362" spans="1:38" ht="15" customHeight="1">
      <c r="A362" s="178"/>
      <c r="B362" s="179"/>
      <c r="C362" s="53"/>
      <c r="D362" s="53"/>
      <c r="E362" s="180"/>
      <c r="F362" s="51"/>
      <c r="G362" s="51"/>
      <c r="H362" s="51"/>
      <c r="I362" s="51"/>
      <c r="J362" s="51"/>
      <c r="K362" s="51"/>
      <c r="L362" s="51"/>
      <c r="M362" s="51"/>
      <c r="N362" s="53"/>
      <c r="O362" s="54"/>
      <c r="P362" s="54"/>
      <c r="R362" s="54"/>
      <c r="S362" s="54"/>
      <c r="T362" s="37"/>
      <c r="U362" s="54"/>
      <c r="V362" s="37"/>
      <c r="W362" s="54"/>
      <c r="X362" s="37"/>
      <c r="Y362" s="54"/>
      <c r="Z362" s="37"/>
      <c r="AA362" s="54"/>
      <c r="AB362" s="37"/>
      <c r="AC362" s="54"/>
      <c r="AD362" s="37"/>
    </row>
    <row r="363" spans="1:38" ht="12.75" customHeight="1">
      <c r="B363" s="181" t="s">
        <v>787</v>
      </c>
      <c r="F363" s="54"/>
      <c r="G363" s="54"/>
      <c r="H363" s="54"/>
      <c r="I363" s="54"/>
      <c r="J363" s="37"/>
      <c r="K363" s="54"/>
      <c r="L363" s="54"/>
      <c r="M363" s="54"/>
      <c r="O363" s="54"/>
      <c r="P363" s="54"/>
      <c r="R363" s="54"/>
      <c r="S363" s="54"/>
      <c r="T363" s="37"/>
      <c r="U363" s="54"/>
      <c r="V363" s="37"/>
      <c r="W363" s="54"/>
      <c r="X363" s="37"/>
      <c r="Y363" s="54"/>
      <c r="Z363" s="37"/>
      <c r="AA363" s="54"/>
      <c r="AB363" s="37"/>
      <c r="AC363" s="54"/>
      <c r="AD363" s="37"/>
      <c r="AG363" s="54"/>
      <c r="AI363" s="37"/>
      <c r="AL363" s="54"/>
    </row>
    <row r="364" spans="1:38" ht="12.75" customHeight="1">
      <c r="A364" s="182"/>
      <c r="F364" s="54"/>
      <c r="G364" s="54"/>
      <c r="H364" s="54"/>
      <c r="I364" s="54"/>
      <c r="J364" s="37"/>
      <c r="K364" s="54"/>
      <c r="L364" s="54"/>
      <c r="M364" s="54"/>
      <c r="O364" s="54"/>
      <c r="P364" s="54"/>
      <c r="R364" s="54"/>
      <c r="S364" s="54"/>
      <c r="T364" s="37"/>
      <c r="U364" s="54"/>
      <c r="V364" s="37"/>
      <c r="W364" s="54"/>
      <c r="X364" s="37"/>
      <c r="Y364" s="54"/>
      <c r="Z364" s="37"/>
      <c r="AA364" s="54"/>
      <c r="AB364" s="37"/>
      <c r="AC364" s="54"/>
      <c r="AD364" s="37"/>
      <c r="AG364" s="54"/>
      <c r="AI364" s="37"/>
      <c r="AL364" s="54"/>
    </row>
    <row r="365" spans="1:38" ht="12.75" customHeight="1">
      <c r="A365" s="182"/>
      <c r="F365" s="54"/>
      <c r="G365" s="54"/>
      <c r="H365" s="54"/>
      <c r="I365" s="54"/>
      <c r="J365" s="37"/>
      <c r="K365" s="54"/>
      <c r="L365" s="54"/>
      <c r="M365" s="54"/>
      <c r="O365" s="54"/>
      <c r="P365" s="54"/>
      <c r="R365" s="54"/>
      <c r="S365" s="54"/>
      <c r="T365" s="37"/>
      <c r="U365" s="54"/>
      <c r="V365" s="37"/>
      <c r="W365" s="54"/>
      <c r="X365" s="37"/>
      <c r="Y365" s="54"/>
      <c r="Z365" s="37"/>
      <c r="AA365" s="54"/>
      <c r="AB365" s="37"/>
      <c r="AC365" s="54"/>
      <c r="AD365" s="37"/>
    </row>
    <row r="366" spans="1:38" ht="12.75" customHeight="1">
      <c r="A366" s="51"/>
      <c r="F366" s="54"/>
      <c r="G366" s="54"/>
      <c r="H366" s="54"/>
      <c r="I366" s="54"/>
      <c r="J366" s="37"/>
      <c r="K366" s="54"/>
      <c r="L366" s="54"/>
      <c r="M366" s="54"/>
      <c r="O366" s="54"/>
      <c r="P366" s="54"/>
      <c r="R366" s="54"/>
      <c r="S366" s="54"/>
      <c r="T366" s="37"/>
      <c r="U366" s="54"/>
      <c r="V366" s="37"/>
      <c r="W366" s="54"/>
      <c r="X366" s="37"/>
      <c r="Y366" s="54"/>
      <c r="Z366" s="37"/>
      <c r="AA366" s="54"/>
      <c r="AB366" s="37"/>
      <c r="AC366" s="54"/>
      <c r="AD366" s="37"/>
    </row>
    <row r="367" spans="1:38" ht="12.75" customHeight="1">
      <c r="F367" s="54"/>
      <c r="G367" s="54"/>
      <c r="H367" s="54"/>
      <c r="I367" s="54"/>
      <c r="J367" s="37"/>
      <c r="K367" s="54"/>
      <c r="L367" s="54"/>
      <c r="M367" s="54"/>
      <c r="O367" s="54"/>
      <c r="P367" s="54"/>
      <c r="R367" s="54"/>
      <c r="S367" s="54"/>
      <c r="T367" s="37"/>
      <c r="U367" s="54"/>
      <c r="V367" s="37"/>
      <c r="W367" s="54"/>
      <c r="X367" s="37"/>
      <c r="Y367" s="54"/>
      <c r="Z367" s="37"/>
      <c r="AA367" s="54"/>
      <c r="AB367" s="37"/>
      <c r="AC367" s="54"/>
      <c r="AD367" s="37"/>
    </row>
    <row r="368" spans="1:38" ht="12.75" customHeight="1">
      <c r="F368" s="54"/>
      <c r="G368" s="54"/>
      <c r="H368" s="54"/>
      <c r="I368" s="54"/>
      <c r="J368" s="37"/>
      <c r="K368" s="54"/>
      <c r="L368" s="54"/>
      <c r="M368" s="54"/>
      <c r="O368" s="54"/>
      <c r="P368" s="54"/>
      <c r="R368" s="54"/>
      <c r="S368" s="54"/>
      <c r="T368" s="37"/>
      <c r="U368" s="54"/>
      <c r="V368" s="37"/>
      <c r="W368" s="54"/>
      <c r="X368" s="37"/>
      <c r="Y368" s="54"/>
      <c r="Z368" s="37"/>
      <c r="AA368" s="54"/>
      <c r="AB368" s="37"/>
      <c r="AC368" s="54"/>
      <c r="AD368" s="37"/>
    </row>
    <row r="369" spans="6:30" ht="12.75" customHeight="1">
      <c r="F369" s="54"/>
      <c r="G369" s="54"/>
      <c r="H369" s="54"/>
      <c r="I369" s="54"/>
      <c r="J369" s="37"/>
      <c r="K369" s="54"/>
      <c r="L369" s="54"/>
      <c r="M369" s="54"/>
      <c r="O369" s="54"/>
      <c r="P369" s="54"/>
      <c r="R369" s="54"/>
      <c r="S369" s="54"/>
      <c r="T369" s="37"/>
      <c r="U369" s="54"/>
      <c r="V369" s="37"/>
      <c r="W369" s="54"/>
      <c r="X369" s="37"/>
      <c r="Y369" s="54"/>
      <c r="Z369" s="37"/>
      <c r="AA369" s="54"/>
      <c r="AB369" s="37"/>
      <c r="AC369" s="54"/>
      <c r="AD369" s="37"/>
    </row>
    <row r="370" spans="6:30" ht="12.75" customHeight="1">
      <c r="F370" s="54"/>
      <c r="G370" s="54"/>
      <c r="H370" s="54"/>
      <c r="I370" s="54"/>
      <c r="J370" s="37"/>
      <c r="K370" s="54"/>
      <c r="L370" s="54"/>
      <c r="M370" s="54"/>
      <c r="O370" s="54"/>
      <c r="P370" s="54"/>
      <c r="R370" s="54"/>
      <c r="S370" s="54"/>
      <c r="T370" s="37"/>
      <c r="U370" s="54"/>
      <c r="V370" s="37"/>
      <c r="W370" s="54"/>
      <c r="X370" s="37"/>
      <c r="Y370" s="54"/>
      <c r="Z370" s="37"/>
      <c r="AA370" s="54"/>
      <c r="AB370" s="37"/>
      <c r="AC370" s="54"/>
      <c r="AD370" s="37"/>
    </row>
    <row r="371" spans="6:30" ht="12.75" customHeight="1">
      <c r="F371" s="54"/>
      <c r="G371" s="54"/>
      <c r="H371" s="54"/>
      <c r="I371" s="54"/>
      <c r="J371" s="37"/>
      <c r="K371" s="54"/>
      <c r="L371" s="54"/>
      <c r="M371" s="54"/>
      <c r="O371" s="54"/>
      <c r="P371" s="54"/>
      <c r="R371" s="54"/>
      <c r="S371" s="54"/>
      <c r="T371" s="37"/>
      <c r="U371" s="54"/>
      <c r="V371" s="37"/>
      <c r="W371" s="54"/>
      <c r="X371" s="37"/>
      <c r="Y371" s="54"/>
      <c r="Z371" s="37"/>
      <c r="AA371" s="54"/>
      <c r="AB371" s="37"/>
      <c r="AC371" s="54"/>
      <c r="AD371" s="37"/>
    </row>
    <row r="372" spans="6:30" ht="12.75" customHeight="1">
      <c r="F372" s="54"/>
      <c r="G372" s="54"/>
      <c r="H372" s="54"/>
      <c r="I372" s="54"/>
      <c r="J372" s="37"/>
      <c r="K372" s="54"/>
      <c r="L372" s="54"/>
      <c r="M372" s="54"/>
      <c r="O372" s="54"/>
      <c r="P372" s="54"/>
      <c r="R372" s="54"/>
      <c r="S372" s="54"/>
      <c r="T372" s="37"/>
      <c r="U372" s="54"/>
      <c r="V372" s="37"/>
      <c r="W372" s="54"/>
      <c r="X372" s="37"/>
      <c r="Y372" s="54"/>
      <c r="Z372" s="37"/>
      <c r="AA372" s="54"/>
      <c r="AB372" s="37"/>
      <c r="AC372" s="54"/>
      <c r="AD372" s="37"/>
    </row>
    <row r="373" spans="6:30" ht="12.75" customHeight="1">
      <c r="F373" s="54"/>
      <c r="G373" s="54"/>
      <c r="H373" s="54"/>
      <c r="I373" s="54"/>
      <c r="J373" s="37"/>
      <c r="K373" s="54"/>
      <c r="L373" s="54"/>
      <c r="M373" s="54"/>
      <c r="O373" s="54"/>
      <c r="P373" s="54"/>
      <c r="R373" s="54"/>
      <c r="S373" s="54"/>
      <c r="T373" s="37"/>
      <c r="U373" s="54"/>
      <c r="V373" s="37"/>
      <c r="W373" s="54"/>
      <c r="X373" s="37"/>
      <c r="Y373" s="54"/>
      <c r="Z373" s="37"/>
      <c r="AA373" s="54"/>
      <c r="AB373" s="37"/>
      <c r="AC373" s="54"/>
      <c r="AD373" s="37"/>
    </row>
    <row r="374" spans="6:30" ht="12.75" customHeight="1">
      <c r="F374" s="54"/>
      <c r="G374" s="54"/>
      <c r="H374" s="54"/>
      <c r="I374" s="54"/>
      <c r="J374" s="37"/>
      <c r="K374" s="54"/>
      <c r="L374" s="54"/>
      <c r="M374" s="54"/>
      <c r="O374" s="54"/>
      <c r="P374" s="54"/>
      <c r="R374" s="54"/>
      <c r="S374" s="54"/>
      <c r="T374" s="37"/>
      <c r="U374" s="54"/>
      <c r="V374" s="37"/>
      <c r="W374" s="54"/>
      <c r="X374" s="37"/>
      <c r="Y374" s="54"/>
      <c r="Z374" s="37"/>
      <c r="AA374" s="54"/>
      <c r="AB374" s="37"/>
      <c r="AC374" s="54"/>
      <c r="AD374" s="37"/>
    </row>
    <row r="375" spans="6:30" ht="12.75" customHeight="1">
      <c r="F375" s="54"/>
      <c r="G375" s="54"/>
      <c r="H375" s="54"/>
      <c r="I375" s="54"/>
      <c r="J375" s="37"/>
      <c r="K375" s="54"/>
      <c r="L375" s="54"/>
      <c r="M375" s="54"/>
      <c r="O375" s="54"/>
      <c r="P375" s="54"/>
      <c r="R375" s="54"/>
      <c r="S375" s="54"/>
      <c r="T375" s="37"/>
      <c r="U375" s="54"/>
      <c r="V375" s="37"/>
      <c r="W375" s="54"/>
      <c r="X375" s="37"/>
      <c r="Y375" s="54"/>
      <c r="Z375" s="37"/>
      <c r="AA375" s="54"/>
      <c r="AB375" s="37"/>
      <c r="AC375" s="54"/>
      <c r="AD375" s="37"/>
    </row>
    <row r="376" spans="6:30" ht="12.75" customHeight="1">
      <c r="F376" s="54"/>
      <c r="G376" s="54"/>
      <c r="H376" s="54"/>
      <c r="I376" s="54"/>
      <c r="J376" s="37"/>
      <c r="K376" s="54"/>
      <c r="L376" s="54"/>
      <c r="M376" s="54"/>
      <c r="O376" s="54"/>
      <c r="P376" s="54"/>
      <c r="R376" s="54"/>
      <c r="S376" s="54"/>
      <c r="T376" s="37"/>
      <c r="U376" s="54"/>
      <c r="V376" s="37"/>
      <c r="W376" s="54"/>
      <c r="X376" s="37"/>
      <c r="Y376" s="54"/>
      <c r="Z376" s="37"/>
      <c r="AA376" s="54"/>
      <c r="AB376" s="37"/>
      <c r="AC376" s="54"/>
      <c r="AD376" s="37"/>
    </row>
    <row r="377" spans="6:30" ht="12.75" customHeight="1">
      <c r="F377" s="54"/>
      <c r="G377" s="54"/>
      <c r="H377" s="54"/>
      <c r="I377" s="54"/>
      <c r="J377" s="37"/>
      <c r="K377" s="54"/>
      <c r="L377" s="54"/>
      <c r="M377" s="54"/>
      <c r="O377" s="54"/>
      <c r="P377" s="54"/>
      <c r="R377" s="54"/>
      <c r="S377" s="54"/>
      <c r="T377" s="37"/>
      <c r="U377" s="54"/>
      <c r="V377" s="37"/>
      <c r="W377" s="54"/>
      <c r="X377" s="37"/>
      <c r="Y377" s="54"/>
      <c r="Z377" s="37"/>
      <c r="AA377" s="54"/>
      <c r="AB377" s="37"/>
      <c r="AC377" s="54"/>
      <c r="AD377" s="37"/>
    </row>
    <row r="378" spans="6:30" ht="12.75" customHeight="1">
      <c r="F378" s="54"/>
      <c r="G378" s="54"/>
      <c r="H378" s="54"/>
      <c r="I378" s="54"/>
      <c r="J378" s="37"/>
      <c r="K378" s="54"/>
      <c r="L378" s="54"/>
      <c r="M378" s="54"/>
      <c r="O378" s="54"/>
      <c r="P378" s="54"/>
      <c r="R378" s="54"/>
      <c r="S378" s="54"/>
      <c r="T378" s="37"/>
      <c r="U378" s="54"/>
      <c r="V378" s="37"/>
      <c r="W378" s="54"/>
      <c r="X378" s="37"/>
      <c r="Y378" s="54"/>
      <c r="Z378" s="37"/>
      <c r="AA378" s="54"/>
      <c r="AB378" s="37"/>
      <c r="AC378" s="54"/>
      <c r="AD378" s="37"/>
    </row>
    <row r="379" spans="6:30" ht="12.75" customHeight="1">
      <c r="F379" s="54"/>
      <c r="G379" s="54"/>
      <c r="H379" s="54"/>
      <c r="I379" s="54"/>
      <c r="J379" s="37"/>
      <c r="K379" s="54"/>
      <c r="L379" s="54"/>
      <c r="M379" s="54"/>
      <c r="O379" s="54"/>
      <c r="P379" s="54"/>
      <c r="R379" s="54"/>
      <c r="S379" s="54"/>
      <c r="T379" s="37"/>
      <c r="U379" s="54"/>
      <c r="V379" s="37"/>
      <c r="W379" s="54"/>
      <c r="X379" s="37"/>
      <c r="Y379" s="54"/>
      <c r="Z379" s="37"/>
      <c r="AA379" s="54"/>
      <c r="AB379" s="37"/>
      <c r="AC379" s="54"/>
      <c r="AD379" s="37"/>
    </row>
    <row r="380" spans="6:30" ht="12.75" customHeight="1">
      <c r="F380" s="54"/>
      <c r="G380" s="54"/>
      <c r="H380" s="54"/>
      <c r="I380" s="54"/>
      <c r="J380" s="37"/>
      <c r="K380" s="54"/>
      <c r="L380" s="54"/>
      <c r="M380" s="54"/>
      <c r="O380" s="54"/>
      <c r="P380" s="54"/>
      <c r="R380" s="54"/>
      <c r="S380" s="54"/>
      <c r="T380" s="37"/>
      <c r="U380" s="54"/>
      <c r="V380" s="37"/>
      <c r="W380" s="54"/>
      <c r="X380" s="37"/>
      <c r="Y380" s="54"/>
      <c r="Z380" s="37"/>
      <c r="AA380" s="54"/>
      <c r="AB380" s="37"/>
      <c r="AC380" s="54"/>
      <c r="AD380" s="37"/>
    </row>
    <row r="381" spans="6:30" ht="12.75" customHeight="1">
      <c r="F381" s="54"/>
      <c r="G381" s="54"/>
      <c r="H381" s="54"/>
      <c r="I381" s="54"/>
      <c r="J381" s="37"/>
      <c r="K381" s="54"/>
      <c r="L381" s="54"/>
      <c r="M381" s="54"/>
      <c r="O381" s="54"/>
      <c r="P381" s="54"/>
      <c r="R381" s="54"/>
      <c r="S381" s="54"/>
      <c r="T381" s="37"/>
      <c r="U381" s="54"/>
      <c r="V381" s="37"/>
      <c r="W381" s="54"/>
      <c r="X381" s="37"/>
      <c r="Y381" s="54"/>
      <c r="Z381" s="37"/>
      <c r="AA381" s="54"/>
      <c r="AB381" s="37"/>
      <c r="AC381" s="54"/>
      <c r="AD381" s="37"/>
    </row>
    <row r="382" spans="6:30" ht="12.75" customHeight="1">
      <c r="F382" s="54"/>
      <c r="G382" s="54"/>
      <c r="H382" s="54"/>
      <c r="I382" s="54"/>
      <c r="J382" s="37"/>
      <c r="K382" s="54"/>
      <c r="L382" s="54"/>
      <c r="M382" s="54"/>
      <c r="O382" s="54"/>
      <c r="P382" s="54"/>
      <c r="R382" s="54"/>
      <c r="S382" s="54"/>
      <c r="T382" s="37"/>
      <c r="U382" s="54"/>
      <c r="V382" s="37"/>
      <c r="W382" s="54"/>
      <c r="X382" s="37"/>
      <c r="Y382" s="54"/>
      <c r="Z382" s="37"/>
      <c r="AA382" s="54"/>
      <c r="AB382" s="37"/>
      <c r="AC382" s="54"/>
      <c r="AD382" s="37"/>
    </row>
    <row r="383" spans="6:30" ht="12.75" customHeight="1">
      <c r="F383" s="54"/>
      <c r="G383" s="54"/>
      <c r="H383" s="54"/>
      <c r="I383" s="54"/>
      <c r="J383" s="37"/>
      <c r="K383" s="54"/>
      <c r="L383" s="54"/>
      <c r="M383" s="54"/>
      <c r="O383" s="54"/>
      <c r="P383" s="54"/>
      <c r="R383" s="54"/>
      <c r="S383" s="54"/>
      <c r="T383" s="37"/>
      <c r="U383" s="54"/>
      <c r="V383" s="37"/>
      <c r="W383" s="54"/>
      <c r="X383" s="37"/>
      <c r="Y383" s="54"/>
      <c r="Z383" s="37"/>
      <c r="AA383" s="54"/>
      <c r="AB383" s="37"/>
      <c r="AC383" s="54"/>
      <c r="AD383" s="37"/>
    </row>
    <row r="384" spans="6:30" ht="12.75" customHeight="1">
      <c r="F384" s="54"/>
      <c r="G384" s="54"/>
      <c r="H384" s="54"/>
      <c r="I384" s="54"/>
      <c r="J384" s="37"/>
      <c r="K384" s="54"/>
      <c r="L384" s="54"/>
      <c r="M384" s="54"/>
      <c r="O384" s="54"/>
      <c r="P384" s="54"/>
      <c r="R384" s="54"/>
      <c r="S384" s="54"/>
      <c r="T384" s="37"/>
      <c r="U384" s="54"/>
      <c r="V384" s="37"/>
      <c r="W384" s="54"/>
      <c r="X384" s="37"/>
      <c r="Y384" s="54"/>
      <c r="Z384" s="37"/>
      <c r="AA384" s="54"/>
      <c r="AB384" s="37"/>
      <c r="AC384" s="54"/>
      <c r="AD384" s="37"/>
    </row>
    <row r="385" spans="6:30" ht="12.75" customHeight="1">
      <c r="F385" s="54"/>
      <c r="G385" s="54"/>
      <c r="H385" s="54"/>
      <c r="I385" s="54"/>
      <c r="J385" s="37"/>
      <c r="K385" s="54"/>
      <c r="L385" s="54"/>
      <c r="M385" s="54"/>
      <c r="O385" s="54"/>
      <c r="P385" s="54"/>
      <c r="R385" s="54"/>
      <c r="S385" s="54"/>
      <c r="T385" s="37"/>
      <c r="U385" s="54"/>
      <c r="V385" s="37"/>
      <c r="W385" s="54"/>
      <c r="X385" s="37"/>
      <c r="Y385" s="54"/>
      <c r="Z385" s="37"/>
      <c r="AA385" s="54"/>
      <c r="AB385" s="37"/>
      <c r="AC385" s="54"/>
      <c r="AD385" s="37"/>
    </row>
    <row r="386" spans="6:30" ht="12.75" customHeight="1">
      <c r="F386" s="54"/>
      <c r="G386" s="54"/>
      <c r="H386" s="54"/>
      <c r="I386" s="54"/>
      <c r="J386" s="37"/>
      <c r="K386" s="54"/>
      <c r="L386" s="54"/>
      <c r="M386" s="54"/>
      <c r="O386" s="54"/>
      <c r="P386" s="54"/>
      <c r="R386" s="54"/>
      <c r="S386" s="54"/>
      <c r="T386" s="37"/>
      <c r="U386" s="54"/>
      <c r="V386" s="37"/>
      <c r="W386" s="54"/>
      <c r="X386" s="37"/>
      <c r="Y386" s="54"/>
      <c r="Z386" s="37"/>
      <c r="AA386" s="54"/>
      <c r="AB386" s="37"/>
      <c r="AC386" s="54"/>
      <c r="AD386" s="37"/>
    </row>
    <row r="387" spans="6:30" ht="12.75" customHeight="1">
      <c r="F387" s="54"/>
      <c r="G387" s="54"/>
      <c r="H387" s="54"/>
      <c r="I387" s="54"/>
      <c r="J387" s="37"/>
      <c r="K387" s="54"/>
      <c r="L387" s="54"/>
      <c r="M387" s="54"/>
      <c r="O387" s="54"/>
      <c r="P387" s="54"/>
      <c r="R387" s="54"/>
      <c r="S387" s="54"/>
      <c r="T387" s="37"/>
      <c r="U387" s="54"/>
      <c r="V387" s="37"/>
      <c r="W387" s="54"/>
      <c r="X387" s="37"/>
      <c r="Y387" s="54"/>
      <c r="Z387" s="37"/>
      <c r="AA387" s="54"/>
      <c r="AB387" s="37"/>
      <c r="AC387" s="54"/>
      <c r="AD387" s="37"/>
    </row>
    <row r="388" spans="6:30" ht="12.75" customHeight="1">
      <c r="F388" s="54"/>
      <c r="G388" s="54"/>
      <c r="H388" s="54"/>
      <c r="I388" s="54"/>
      <c r="J388" s="37"/>
      <c r="K388" s="54"/>
      <c r="L388" s="54"/>
      <c r="M388" s="54"/>
      <c r="O388" s="54"/>
      <c r="P388" s="54"/>
      <c r="R388" s="54"/>
      <c r="S388" s="54"/>
      <c r="T388" s="37"/>
      <c r="U388" s="54"/>
      <c r="V388" s="37"/>
      <c r="W388" s="54"/>
      <c r="X388" s="37"/>
      <c r="Y388" s="54"/>
      <c r="Z388" s="37"/>
      <c r="AA388" s="54"/>
      <c r="AB388" s="37"/>
      <c r="AC388" s="54"/>
      <c r="AD388" s="37"/>
    </row>
    <row r="389" spans="6:30" ht="12.75" customHeight="1">
      <c r="F389" s="54"/>
      <c r="G389" s="54"/>
      <c r="H389" s="54"/>
      <c r="I389" s="54"/>
      <c r="J389" s="37"/>
      <c r="K389" s="54"/>
      <c r="L389" s="54"/>
      <c r="M389" s="54"/>
      <c r="O389" s="54"/>
      <c r="P389" s="54"/>
      <c r="R389" s="54"/>
      <c r="S389" s="54"/>
      <c r="T389" s="37"/>
      <c r="U389" s="54"/>
      <c r="V389" s="37"/>
      <c r="W389" s="54"/>
      <c r="X389" s="37"/>
      <c r="Y389" s="54"/>
      <c r="Z389" s="37"/>
      <c r="AA389" s="54"/>
      <c r="AB389" s="37"/>
      <c r="AC389" s="54"/>
      <c r="AD389" s="37"/>
    </row>
    <row r="390" spans="6:30" ht="12.75" customHeight="1">
      <c r="F390" s="54"/>
      <c r="G390" s="54"/>
      <c r="H390" s="54"/>
      <c r="I390" s="54"/>
      <c r="J390" s="37"/>
      <c r="K390" s="54"/>
      <c r="L390" s="54"/>
      <c r="M390" s="54"/>
      <c r="O390" s="37"/>
      <c r="R390" s="54"/>
      <c r="S390" s="54"/>
      <c r="T390" s="37"/>
      <c r="U390" s="54"/>
      <c r="V390" s="37"/>
      <c r="W390" s="54"/>
      <c r="X390" s="37"/>
      <c r="Y390" s="54"/>
      <c r="Z390" s="37"/>
      <c r="AA390" s="54"/>
      <c r="AB390" s="37"/>
      <c r="AC390" s="54"/>
      <c r="AD390" s="37"/>
    </row>
    <row r="391" spans="6:30" ht="12.75" customHeight="1">
      <c r="F391" s="54"/>
      <c r="G391" s="54"/>
      <c r="H391" s="54"/>
      <c r="I391" s="54"/>
      <c r="J391" s="37"/>
      <c r="K391" s="54"/>
      <c r="L391" s="54"/>
      <c r="M391" s="54"/>
      <c r="O391" s="37"/>
      <c r="R391" s="54"/>
      <c r="S391" s="54"/>
      <c r="T391" s="37"/>
      <c r="U391" s="54"/>
      <c r="V391" s="37"/>
      <c r="W391" s="54"/>
      <c r="X391" s="37"/>
      <c r="Y391" s="54"/>
      <c r="Z391" s="37"/>
      <c r="AA391" s="54"/>
      <c r="AB391" s="37"/>
      <c r="AC391" s="54"/>
      <c r="AD391" s="37"/>
    </row>
    <row r="392" spans="6:30" ht="12.75" customHeight="1">
      <c r="F392" s="54"/>
      <c r="G392" s="54"/>
      <c r="H392" s="54"/>
      <c r="I392" s="54"/>
      <c r="J392" s="37"/>
      <c r="K392" s="54"/>
      <c r="L392" s="54"/>
      <c r="M392" s="54"/>
      <c r="O392" s="37"/>
      <c r="R392" s="54"/>
      <c r="S392" s="54"/>
      <c r="T392" s="37"/>
      <c r="U392" s="54"/>
      <c r="V392" s="37"/>
      <c r="W392" s="54"/>
      <c r="X392" s="37"/>
      <c r="Y392" s="54"/>
      <c r="Z392" s="37"/>
      <c r="AA392" s="54"/>
      <c r="AB392" s="37"/>
      <c r="AC392" s="54"/>
      <c r="AD392" s="37"/>
    </row>
    <row r="393" spans="6:30" ht="12.75" customHeight="1">
      <c r="F393" s="54"/>
      <c r="G393" s="54"/>
      <c r="H393" s="54"/>
      <c r="I393" s="54"/>
      <c r="J393" s="37"/>
      <c r="K393" s="54"/>
      <c r="L393" s="54"/>
      <c r="M393" s="54"/>
      <c r="O393" s="37"/>
      <c r="R393" s="54"/>
      <c r="S393" s="54"/>
      <c r="T393" s="37"/>
      <c r="U393" s="54"/>
      <c r="V393" s="37"/>
      <c r="W393" s="54"/>
      <c r="X393" s="37"/>
      <c r="Y393" s="54"/>
      <c r="Z393" s="37"/>
      <c r="AA393" s="54"/>
      <c r="AB393" s="37"/>
      <c r="AC393" s="54"/>
      <c r="AD393" s="37"/>
    </row>
    <row r="394" spans="6:30" ht="12.75" customHeight="1">
      <c r="F394" s="54"/>
      <c r="G394" s="54"/>
      <c r="H394" s="54"/>
      <c r="I394" s="54"/>
      <c r="J394" s="37"/>
      <c r="K394" s="54"/>
      <c r="L394" s="54"/>
      <c r="M394" s="54"/>
      <c r="O394" s="37"/>
      <c r="R394" s="54"/>
      <c r="S394" s="54"/>
      <c r="T394" s="37"/>
      <c r="U394" s="54"/>
      <c r="V394" s="37"/>
      <c r="W394" s="54"/>
      <c r="X394" s="37"/>
      <c r="Y394" s="54"/>
      <c r="Z394" s="37"/>
      <c r="AA394" s="54"/>
      <c r="AB394" s="37"/>
      <c r="AC394" s="54"/>
      <c r="AD394" s="37"/>
    </row>
    <row r="395" spans="6:30" ht="12.75" customHeight="1">
      <c r="F395" s="54"/>
      <c r="G395" s="54"/>
      <c r="H395" s="54"/>
      <c r="I395" s="54"/>
      <c r="J395" s="37"/>
      <c r="K395" s="54"/>
      <c r="L395" s="54"/>
      <c r="M395" s="54"/>
      <c r="O395" s="37"/>
      <c r="R395" s="54"/>
      <c r="S395" s="54"/>
      <c r="T395" s="37"/>
      <c r="U395" s="54"/>
      <c r="V395" s="37"/>
      <c r="W395" s="54"/>
      <c r="X395" s="37"/>
      <c r="Y395" s="54"/>
      <c r="Z395" s="37"/>
      <c r="AA395" s="54"/>
      <c r="AB395" s="37"/>
      <c r="AC395" s="54"/>
      <c r="AD395" s="37"/>
    </row>
    <row r="396" spans="6:30" ht="12.75" customHeight="1">
      <c r="F396" s="54"/>
      <c r="G396" s="54"/>
      <c r="H396" s="54"/>
      <c r="I396" s="54"/>
      <c r="J396" s="37"/>
      <c r="K396" s="54"/>
      <c r="L396" s="54"/>
      <c r="M396" s="54"/>
      <c r="O396" s="37"/>
      <c r="R396" s="54"/>
      <c r="S396" s="54"/>
      <c r="T396" s="37"/>
      <c r="U396" s="54"/>
      <c r="V396" s="37"/>
      <c r="W396" s="54"/>
      <c r="X396" s="37"/>
      <c r="Y396" s="54"/>
      <c r="Z396" s="37"/>
      <c r="AA396" s="54"/>
      <c r="AB396" s="37"/>
      <c r="AC396" s="54"/>
      <c r="AD396" s="37"/>
    </row>
    <row r="397" spans="6:30" ht="12.75" customHeight="1">
      <c r="F397" s="54"/>
      <c r="G397" s="54"/>
      <c r="H397" s="54"/>
      <c r="I397" s="54"/>
      <c r="J397" s="37"/>
      <c r="K397" s="54"/>
      <c r="L397" s="54"/>
      <c r="M397" s="54"/>
      <c r="O397" s="37"/>
      <c r="R397" s="54"/>
      <c r="S397" s="54"/>
      <c r="T397" s="37"/>
      <c r="U397" s="54"/>
      <c r="V397" s="37"/>
      <c r="W397" s="54"/>
      <c r="X397" s="37"/>
      <c r="Y397" s="54"/>
      <c r="Z397" s="37"/>
      <c r="AA397" s="54"/>
      <c r="AB397" s="37"/>
      <c r="AC397" s="54"/>
      <c r="AD397" s="37"/>
    </row>
    <row r="398" spans="6:30" ht="12.75" customHeight="1">
      <c r="F398" s="54"/>
      <c r="G398" s="54"/>
      <c r="H398" s="54"/>
      <c r="I398" s="54"/>
      <c r="J398" s="37"/>
      <c r="K398" s="54"/>
      <c r="L398" s="54"/>
      <c r="M398" s="54"/>
      <c r="O398" s="37"/>
      <c r="R398" s="54"/>
      <c r="S398" s="54"/>
      <c r="T398" s="37"/>
      <c r="U398" s="54"/>
      <c r="V398" s="37"/>
      <c r="W398" s="54"/>
      <c r="X398" s="37"/>
      <c r="Y398" s="54"/>
      <c r="Z398" s="37"/>
      <c r="AA398" s="54"/>
      <c r="AB398" s="37"/>
      <c r="AC398" s="54"/>
      <c r="AD398" s="37"/>
    </row>
    <row r="399" spans="6:30" ht="12.75" customHeight="1">
      <c r="F399" s="54"/>
      <c r="G399" s="54"/>
      <c r="H399" s="54"/>
      <c r="I399" s="54"/>
      <c r="J399" s="37"/>
      <c r="K399" s="54"/>
      <c r="L399" s="54"/>
      <c r="M399" s="54"/>
      <c r="O399" s="37"/>
      <c r="R399" s="54"/>
      <c r="S399" s="54"/>
      <c r="T399" s="37"/>
      <c r="U399" s="54"/>
      <c r="V399" s="37"/>
      <c r="W399" s="54"/>
      <c r="X399" s="37"/>
      <c r="Y399" s="54"/>
      <c r="Z399" s="37"/>
      <c r="AA399" s="54"/>
      <c r="AB399" s="37"/>
      <c r="AC399" s="54"/>
      <c r="AD399" s="37"/>
    </row>
    <row r="400" spans="6:30" ht="12.75" customHeight="1">
      <c r="F400" s="54"/>
      <c r="G400" s="54"/>
      <c r="H400" s="54"/>
      <c r="I400" s="54"/>
      <c r="J400" s="37"/>
      <c r="K400" s="54"/>
      <c r="L400" s="54"/>
      <c r="M400" s="54"/>
      <c r="O400" s="37"/>
      <c r="R400" s="54"/>
      <c r="S400" s="54"/>
      <c r="T400" s="37"/>
      <c r="U400" s="54"/>
      <c r="V400" s="37"/>
      <c r="W400" s="54"/>
      <c r="X400" s="37"/>
      <c r="Y400" s="54"/>
      <c r="Z400" s="37"/>
      <c r="AA400" s="54"/>
      <c r="AB400" s="37"/>
      <c r="AC400" s="54"/>
      <c r="AD400" s="37"/>
    </row>
    <row r="401" spans="6:30" ht="12.75" customHeight="1">
      <c r="F401" s="54"/>
      <c r="G401" s="54"/>
      <c r="H401" s="54"/>
      <c r="I401" s="54"/>
      <c r="J401" s="37"/>
      <c r="K401" s="54"/>
      <c r="L401" s="54"/>
      <c r="M401" s="54"/>
      <c r="O401" s="37"/>
      <c r="R401" s="54"/>
      <c r="S401" s="54"/>
      <c r="T401" s="37"/>
      <c r="U401" s="54"/>
      <c r="V401" s="37"/>
      <c r="W401" s="54"/>
      <c r="X401" s="37"/>
      <c r="Y401" s="54"/>
      <c r="Z401" s="37"/>
      <c r="AA401" s="54"/>
      <c r="AB401" s="37"/>
      <c r="AC401" s="54"/>
      <c r="AD401" s="37"/>
    </row>
    <row r="402" spans="6:30" ht="12.75" customHeight="1">
      <c r="F402" s="54"/>
      <c r="G402" s="54"/>
      <c r="H402" s="54"/>
      <c r="I402" s="54"/>
      <c r="J402" s="37"/>
      <c r="K402" s="54"/>
      <c r="L402" s="54"/>
      <c r="M402" s="54"/>
      <c r="O402" s="37"/>
      <c r="R402" s="54"/>
      <c r="S402" s="54"/>
      <c r="T402" s="37"/>
      <c r="U402" s="54"/>
      <c r="V402" s="37"/>
      <c r="W402" s="54"/>
      <c r="X402" s="37"/>
      <c r="Y402" s="54"/>
      <c r="Z402" s="37"/>
      <c r="AA402" s="54"/>
      <c r="AB402" s="37"/>
      <c r="AC402" s="54"/>
      <c r="AD402" s="37"/>
    </row>
    <row r="403" spans="6:30" ht="12.75" customHeight="1">
      <c r="F403" s="54"/>
      <c r="G403" s="54"/>
      <c r="H403" s="54"/>
      <c r="I403" s="54"/>
      <c r="J403" s="37"/>
      <c r="K403" s="54"/>
      <c r="L403" s="54"/>
      <c r="M403" s="54"/>
      <c r="O403" s="37"/>
      <c r="R403" s="54"/>
      <c r="S403" s="54"/>
      <c r="T403" s="37"/>
      <c r="U403" s="54"/>
      <c r="V403" s="37"/>
      <c r="W403" s="54"/>
      <c r="X403" s="37"/>
      <c r="Y403" s="54"/>
      <c r="Z403" s="37"/>
      <c r="AA403" s="54"/>
      <c r="AB403" s="37"/>
      <c r="AC403" s="54"/>
      <c r="AD403" s="37"/>
    </row>
    <row r="404" spans="6:30" ht="12.75" customHeight="1">
      <c r="F404" s="54"/>
      <c r="G404" s="54"/>
      <c r="H404" s="54"/>
      <c r="I404" s="54"/>
      <c r="J404" s="37"/>
      <c r="K404" s="54"/>
      <c r="L404" s="54"/>
      <c r="M404" s="54"/>
      <c r="O404" s="37"/>
      <c r="R404" s="54"/>
      <c r="S404" s="54"/>
      <c r="T404" s="37"/>
      <c r="U404" s="54"/>
      <c r="V404" s="37"/>
      <c r="W404" s="54"/>
      <c r="X404" s="37"/>
      <c r="Y404" s="54"/>
      <c r="Z404" s="37"/>
      <c r="AA404" s="54"/>
      <c r="AB404" s="37"/>
      <c r="AC404" s="54"/>
      <c r="AD404" s="37"/>
    </row>
    <row r="405" spans="6:30" ht="12.75" customHeight="1">
      <c r="F405" s="54"/>
      <c r="G405" s="54"/>
      <c r="H405" s="54"/>
      <c r="I405" s="54"/>
      <c r="J405" s="37"/>
      <c r="K405" s="54"/>
      <c r="L405" s="54"/>
      <c r="M405" s="54"/>
      <c r="O405" s="37"/>
      <c r="R405" s="54"/>
      <c r="S405" s="54"/>
      <c r="T405" s="37"/>
      <c r="U405" s="54"/>
      <c r="V405" s="37"/>
      <c r="W405" s="54"/>
      <c r="X405" s="37"/>
      <c r="Y405" s="54"/>
      <c r="Z405" s="37"/>
      <c r="AA405" s="54"/>
      <c r="AB405" s="37"/>
      <c r="AC405" s="54"/>
      <c r="AD405" s="37"/>
    </row>
    <row r="406" spans="6:30" ht="12.75" customHeight="1">
      <c r="F406" s="54"/>
      <c r="G406" s="54"/>
      <c r="H406" s="54"/>
      <c r="I406" s="54"/>
      <c r="J406" s="37"/>
      <c r="K406" s="54"/>
      <c r="L406" s="54"/>
      <c r="M406" s="54"/>
      <c r="O406" s="37"/>
      <c r="R406" s="54"/>
      <c r="S406" s="54"/>
      <c r="T406" s="37"/>
      <c r="U406" s="54"/>
      <c r="V406" s="37"/>
      <c r="W406" s="54"/>
      <c r="X406" s="37"/>
      <c r="Y406" s="54"/>
      <c r="Z406" s="37"/>
      <c r="AA406" s="54"/>
      <c r="AB406" s="37"/>
      <c r="AC406" s="54"/>
      <c r="AD406" s="37"/>
    </row>
    <row r="407" spans="6:30" ht="12.75" customHeight="1">
      <c r="F407" s="54"/>
      <c r="G407" s="54"/>
      <c r="H407" s="54"/>
      <c r="I407" s="54"/>
      <c r="J407" s="37"/>
      <c r="K407" s="54"/>
      <c r="L407" s="54"/>
      <c r="M407" s="54"/>
      <c r="O407" s="37"/>
      <c r="R407" s="54"/>
      <c r="S407" s="54"/>
      <c r="T407" s="37"/>
      <c r="U407" s="54"/>
      <c r="V407" s="37"/>
      <c r="W407" s="54"/>
      <c r="X407" s="37"/>
      <c r="Y407" s="54"/>
      <c r="Z407" s="37"/>
      <c r="AA407" s="54"/>
      <c r="AB407" s="37"/>
      <c r="AC407" s="54"/>
      <c r="AD407" s="37"/>
    </row>
    <row r="408" spans="6:30" ht="12.75" customHeight="1">
      <c r="F408" s="54"/>
      <c r="G408" s="54"/>
      <c r="H408" s="54"/>
      <c r="I408" s="54"/>
      <c r="J408" s="37"/>
      <c r="K408" s="54"/>
      <c r="L408" s="54"/>
      <c r="M408" s="54"/>
      <c r="O408" s="37"/>
    </row>
    <row r="409" spans="6:30" ht="12.75" customHeight="1">
      <c r="F409" s="54"/>
      <c r="G409" s="54"/>
      <c r="H409" s="54"/>
      <c r="I409" s="54"/>
      <c r="J409" s="37"/>
      <c r="K409" s="54"/>
      <c r="L409" s="54"/>
      <c r="M409" s="54"/>
      <c r="O409" s="37"/>
    </row>
    <row r="410" spans="6:30" ht="12.75" customHeight="1">
      <c r="F410" s="54"/>
      <c r="G410" s="54"/>
      <c r="H410" s="54"/>
      <c r="I410" s="54"/>
      <c r="J410" s="37"/>
      <c r="K410" s="54"/>
      <c r="L410" s="54"/>
      <c r="M410" s="54"/>
      <c r="O410" s="37"/>
    </row>
    <row r="411" spans="6:30" ht="12.75" customHeight="1">
      <c r="F411" s="54"/>
      <c r="G411" s="54"/>
      <c r="H411" s="54"/>
      <c r="I411" s="54"/>
      <c r="J411" s="37"/>
      <c r="K411" s="54"/>
      <c r="L411" s="54"/>
      <c r="M411" s="54"/>
      <c r="O411" s="37"/>
    </row>
    <row r="412" spans="6:30" ht="12.75" customHeight="1">
      <c r="F412" s="54"/>
      <c r="G412" s="54"/>
      <c r="H412" s="54"/>
      <c r="I412" s="54"/>
      <c r="J412" s="37"/>
      <c r="K412" s="54"/>
      <c r="L412" s="54"/>
      <c r="M412" s="54"/>
      <c r="O412" s="37"/>
    </row>
    <row r="413" spans="6:30" ht="12.75" customHeight="1">
      <c r="F413" s="54"/>
      <c r="G413" s="54"/>
      <c r="H413" s="54"/>
      <c r="I413" s="54"/>
      <c r="J413" s="37"/>
      <c r="K413" s="54"/>
      <c r="L413" s="54"/>
      <c r="M413" s="54"/>
      <c r="O413" s="37"/>
    </row>
    <row r="414" spans="6:30" ht="12.75" customHeight="1">
      <c r="F414" s="54"/>
      <c r="G414" s="54"/>
      <c r="H414" s="54"/>
      <c r="I414" s="54"/>
      <c r="J414" s="37"/>
      <c r="K414" s="54"/>
      <c r="L414" s="54"/>
      <c r="M414" s="54"/>
      <c r="O414" s="37"/>
    </row>
    <row r="415" spans="6:30" ht="12.75" customHeight="1">
      <c r="F415" s="54"/>
      <c r="G415" s="54"/>
      <c r="H415" s="54"/>
      <c r="I415" s="54"/>
      <c r="J415" s="37"/>
      <c r="K415" s="54"/>
      <c r="L415" s="54"/>
      <c r="M415" s="54"/>
      <c r="O415" s="37"/>
    </row>
    <row r="416" spans="6:30" ht="12.75" customHeight="1">
      <c r="F416" s="54"/>
      <c r="G416" s="54"/>
      <c r="H416" s="54"/>
      <c r="I416" s="54"/>
      <c r="J416" s="37"/>
      <c r="K416" s="54"/>
      <c r="L416" s="54"/>
      <c r="M416" s="54"/>
      <c r="O416" s="37"/>
    </row>
    <row r="417" spans="6:15" ht="12.75" customHeight="1">
      <c r="F417" s="54"/>
      <c r="G417" s="54"/>
      <c r="H417" s="54"/>
      <c r="I417" s="54"/>
      <c r="J417" s="37"/>
      <c r="K417" s="54"/>
      <c r="L417" s="54"/>
      <c r="M417" s="54"/>
      <c r="O417" s="37"/>
    </row>
    <row r="418" spans="6:15" ht="12.75" customHeight="1">
      <c r="F418" s="54"/>
      <c r="G418" s="54"/>
      <c r="H418" s="54"/>
      <c r="I418" s="54"/>
      <c r="J418" s="37"/>
      <c r="K418" s="54"/>
      <c r="L418" s="54"/>
      <c r="M418" s="54"/>
      <c r="O418" s="37"/>
    </row>
    <row r="419" spans="6:15" ht="12.75" customHeight="1">
      <c r="F419" s="54"/>
      <c r="G419" s="54"/>
      <c r="H419" s="54"/>
      <c r="I419" s="54"/>
      <c r="J419" s="37"/>
      <c r="K419" s="54"/>
      <c r="L419" s="54"/>
      <c r="M419" s="54"/>
      <c r="O419" s="37"/>
    </row>
    <row r="420" spans="6:15" ht="12.75" customHeight="1">
      <c r="F420" s="54"/>
      <c r="G420" s="54"/>
      <c r="H420" s="54"/>
      <c r="I420" s="54"/>
      <c r="J420" s="37"/>
      <c r="K420" s="54"/>
      <c r="L420" s="54"/>
      <c r="M420" s="54"/>
      <c r="O420" s="37"/>
    </row>
    <row r="421" spans="6:15" ht="12.75" customHeight="1">
      <c r="F421" s="54"/>
      <c r="G421" s="54"/>
      <c r="H421" s="54"/>
      <c r="I421" s="54"/>
      <c r="J421" s="37"/>
      <c r="K421" s="54"/>
      <c r="L421" s="54"/>
      <c r="M421" s="54"/>
      <c r="O421" s="37"/>
    </row>
    <row r="422" spans="6:15" ht="12.75" customHeight="1">
      <c r="F422" s="54"/>
      <c r="G422" s="54"/>
      <c r="H422" s="54"/>
      <c r="I422" s="54"/>
      <c r="J422" s="37"/>
      <c r="K422" s="54"/>
      <c r="L422" s="54"/>
      <c r="M422" s="54"/>
      <c r="O422" s="37"/>
    </row>
    <row r="423" spans="6:15" ht="12.75" customHeight="1">
      <c r="F423" s="54"/>
      <c r="G423" s="54"/>
      <c r="H423" s="54"/>
      <c r="I423" s="54"/>
      <c r="J423" s="37"/>
      <c r="K423" s="54"/>
      <c r="L423" s="54"/>
      <c r="M423" s="54"/>
      <c r="O423" s="37"/>
    </row>
    <row r="424" spans="6:15" ht="12.75" customHeight="1">
      <c r="F424" s="54"/>
      <c r="G424" s="54"/>
      <c r="H424" s="54"/>
      <c r="I424" s="54"/>
      <c r="J424" s="37"/>
      <c r="K424" s="54"/>
      <c r="L424" s="54"/>
      <c r="M424" s="54"/>
      <c r="O424" s="37"/>
    </row>
    <row r="425" spans="6:15" ht="12.75" customHeight="1">
      <c r="F425" s="54"/>
      <c r="G425" s="54"/>
      <c r="H425" s="54"/>
      <c r="I425" s="54"/>
      <c r="J425" s="37"/>
      <c r="K425" s="54"/>
      <c r="L425" s="54"/>
      <c r="M425" s="54"/>
      <c r="O425" s="37"/>
    </row>
    <row r="426" spans="6:15" ht="12.75" customHeight="1">
      <c r="F426" s="54"/>
      <c r="G426" s="54"/>
      <c r="H426" s="54"/>
      <c r="I426" s="54"/>
      <c r="J426" s="37"/>
      <c r="K426" s="54"/>
      <c r="L426" s="54"/>
      <c r="M426" s="54"/>
      <c r="O426" s="37"/>
    </row>
    <row r="427" spans="6:15" ht="12.75" customHeight="1">
      <c r="F427" s="54"/>
      <c r="G427" s="54"/>
      <c r="H427" s="54"/>
      <c r="I427" s="54"/>
      <c r="J427" s="37"/>
      <c r="K427" s="54"/>
      <c r="L427" s="54"/>
      <c r="M427" s="54"/>
      <c r="O427" s="37"/>
    </row>
    <row r="428" spans="6:15" ht="12.75" customHeight="1">
      <c r="F428" s="54"/>
      <c r="G428" s="54"/>
      <c r="H428" s="54"/>
      <c r="I428" s="54"/>
      <c r="J428" s="37"/>
      <c r="K428" s="54"/>
      <c r="L428" s="54"/>
      <c r="M428" s="54"/>
      <c r="O428" s="37"/>
    </row>
    <row r="429" spans="6:15" ht="12.75" customHeight="1">
      <c r="F429" s="54"/>
      <c r="G429" s="54"/>
      <c r="H429" s="54"/>
      <c r="I429" s="54"/>
      <c r="J429" s="37"/>
      <c r="K429" s="54"/>
      <c r="L429" s="54"/>
      <c r="M429" s="54"/>
      <c r="O429" s="37"/>
    </row>
    <row r="430" spans="6:15" ht="12.75" customHeight="1">
      <c r="F430" s="54"/>
      <c r="G430" s="54"/>
      <c r="H430" s="54"/>
      <c r="I430" s="54"/>
      <c r="J430" s="37"/>
      <c r="K430" s="54"/>
      <c r="L430" s="54"/>
      <c r="M430" s="54"/>
      <c r="O430" s="37"/>
    </row>
    <row r="431" spans="6:15" ht="12.75" customHeight="1">
      <c r="F431" s="54"/>
      <c r="G431" s="54"/>
      <c r="H431" s="54"/>
      <c r="I431" s="54"/>
      <c r="J431" s="37"/>
      <c r="K431" s="54"/>
      <c r="L431" s="54"/>
      <c r="M431" s="54"/>
      <c r="O431" s="37"/>
    </row>
    <row r="432" spans="6:15" ht="12.75" customHeight="1">
      <c r="F432" s="54"/>
      <c r="G432" s="54"/>
      <c r="H432" s="54"/>
      <c r="I432" s="54"/>
      <c r="J432" s="37"/>
      <c r="K432" s="54"/>
      <c r="L432" s="54"/>
      <c r="M432" s="54"/>
      <c r="O432" s="37"/>
    </row>
    <row r="433" spans="6:15" ht="12.75" customHeight="1">
      <c r="F433" s="54"/>
      <c r="G433" s="54"/>
      <c r="H433" s="54"/>
      <c r="I433" s="54"/>
      <c r="J433" s="37"/>
      <c r="K433" s="54"/>
      <c r="L433" s="54"/>
      <c r="M433" s="54"/>
      <c r="O433" s="37"/>
    </row>
    <row r="434" spans="6:15" ht="12.75" customHeight="1">
      <c r="F434" s="54"/>
      <c r="G434" s="54"/>
      <c r="H434" s="54"/>
      <c r="I434" s="54"/>
      <c r="J434" s="37"/>
      <c r="K434" s="54"/>
      <c r="L434" s="54"/>
      <c r="M434" s="54"/>
      <c r="O434" s="37"/>
    </row>
    <row r="435" spans="6:15" ht="12.75" customHeight="1">
      <c r="F435" s="54"/>
      <c r="G435" s="54"/>
      <c r="H435" s="54"/>
      <c r="I435" s="54"/>
      <c r="J435" s="37"/>
      <c r="K435" s="54"/>
      <c r="L435" s="54"/>
      <c r="M435" s="54"/>
      <c r="O435" s="37"/>
    </row>
    <row r="436" spans="6:15" ht="12.75" customHeight="1">
      <c r="F436" s="54"/>
      <c r="G436" s="54"/>
      <c r="H436" s="54"/>
      <c r="I436" s="54"/>
      <c r="J436" s="37"/>
      <c r="K436" s="54"/>
      <c r="L436" s="54"/>
      <c r="M436" s="54"/>
      <c r="O436" s="37"/>
    </row>
    <row r="437" spans="6:15" ht="12.75" customHeight="1">
      <c r="F437" s="54"/>
      <c r="G437" s="54"/>
      <c r="H437" s="54"/>
      <c r="I437" s="54"/>
      <c r="J437" s="37"/>
      <c r="K437" s="54"/>
      <c r="L437" s="54"/>
      <c r="M437" s="54"/>
      <c r="O437" s="37"/>
    </row>
    <row r="438" spans="6:15" ht="12.75" customHeight="1">
      <c r="F438" s="54"/>
      <c r="G438" s="54"/>
      <c r="H438" s="54"/>
      <c r="I438" s="54"/>
      <c r="J438" s="37"/>
      <c r="K438" s="54"/>
      <c r="L438" s="54"/>
      <c r="M438" s="54"/>
      <c r="O438" s="37"/>
    </row>
    <row r="439" spans="6:15" ht="12.75" customHeight="1">
      <c r="F439" s="54"/>
      <c r="G439" s="54"/>
      <c r="H439" s="54"/>
      <c r="I439" s="54"/>
      <c r="J439" s="37"/>
      <c r="K439" s="54"/>
      <c r="L439" s="54"/>
      <c r="M439" s="54"/>
      <c r="O439" s="37"/>
    </row>
    <row r="440" spans="6:15" ht="12.75" customHeight="1">
      <c r="F440" s="54"/>
      <c r="G440" s="54"/>
      <c r="H440" s="54"/>
      <c r="I440" s="54"/>
      <c r="J440" s="37"/>
      <c r="K440" s="54"/>
      <c r="L440" s="54"/>
      <c r="M440" s="54"/>
      <c r="O440" s="37"/>
    </row>
    <row r="441" spans="6:15" ht="12.75" customHeight="1">
      <c r="F441" s="54"/>
      <c r="G441" s="54"/>
      <c r="H441" s="54"/>
      <c r="I441" s="54"/>
      <c r="J441" s="37"/>
      <c r="K441" s="54"/>
      <c r="L441" s="54"/>
      <c r="M441" s="54"/>
      <c r="O441" s="37"/>
    </row>
    <row r="442" spans="6:15" ht="12.75" customHeight="1">
      <c r="F442" s="54"/>
      <c r="G442" s="54"/>
      <c r="H442" s="54"/>
      <c r="I442" s="54"/>
      <c r="J442" s="37"/>
      <c r="K442" s="54"/>
      <c r="L442" s="54"/>
      <c r="M442" s="54"/>
      <c r="O442" s="37"/>
    </row>
    <row r="443" spans="6:15" ht="12.75" customHeight="1">
      <c r="F443" s="54"/>
      <c r="G443" s="54"/>
      <c r="H443" s="54"/>
      <c r="I443" s="54"/>
      <c r="J443" s="37"/>
      <c r="K443" s="54"/>
      <c r="L443" s="54"/>
      <c r="M443" s="54"/>
      <c r="O443" s="37"/>
    </row>
    <row r="444" spans="6:15" ht="12.75" customHeight="1">
      <c r="F444" s="54"/>
      <c r="G444" s="54"/>
      <c r="H444" s="54"/>
      <c r="I444" s="54"/>
      <c r="J444" s="37"/>
      <c r="K444" s="54"/>
      <c r="L444" s="54"/>
      <c r="M444" s="54"/>
      <c r="O444" s="37"/>
    </row>
    <row r="445" spans="6:15" ht="12.75" customHeight="1">
      <c r="F445" s="54"/>
      <c r="G445" s="54"/>
      <c r="H445" s="54"/>
      <c r="I445" s="54"/>
      <c r="J445" s="37"/>
      <c r="K445" s="54"/>
      <c r="L445" s="54"/>
      <c r="M445" s="54"/>
      <c r="O445" s="37"/>
    </row>
    <row r="446" spans="6:15" ht="12.75" customHeight="1">
      <c r="F446" s="54"/>
      <c r="G446" s="54"/>
      <c r="H446" s="54"/>
      <c r="I446" s="54"/>
      <c r="J446" s="37"/>
      <c r="K446" s="54"/>
      <c r="L446" s="54"/>
      <c r="M446" s="54"/>
      <c r="O446" s="37"/>
    </row>
    <row r="447" spans="6:15" ht="12.75" customHeight="1">
      <c r="F447" s="54"/>
      <c r="G447" s="54"/>
      <c r="H447" s="54"/>
      <c r="I447" s="54"/>
      <c r="J447" s="37"/>
      <c r="K447" s="54"/>
      <c r="L447" s="54"/>
      <c r="M447" s="54"/>
      <c r="O447" s="37"/>
    </row>
    <row r="448" spans="6:15" ht="12.75" customHeight="1">
      <c r="F448" s="54"/>
      <c r="G448" s="54"/>
      <c r="H448" s="54"/>
      <c r="I448" s="54"/>
      <c r="J448" s="37"/>
      <c r="K448" s="54"/>
      <c r="L448" s="54"/>
      <c r="M448" s="54"/>
      <c r="O448" s="37"/>
    </row>
    <row r="449" spans="6:15" ht="12.75" customHeight="1">
      <c r="F449" s="54"/>
      <c r="G449" s="54"/>
      <c r="H449" s="54"/>
      <c r="I449" s="54"/>
      <c r="J449" s="37"/>
      <c r="K449" s="54"/>
      <c r="L449" s="54"/>
      <c r="M449" s="54"/>
      <c r="O449" s="37"/>
    </row>
    <row r="450" spans="6:15" ht="12.75" customHeight="1">
      <c r="F450" s="54"/>
      <c r="G450" s="54"/>
      <c r="H450" s="54"/>
      <c r="I450" s="54"/>
      <c r="J450" s="37"/>
      <c r="K450" s="54"/>
      <c r="L450" s="54"/>
      <c r="M450" s="54"/>
      <c r="O450" s="37"/>
    </row>
    <row r="451" spans="6:15" ht="12.75" customHeight="1">
      <c r="F451" s="54"/>
      <c r="G451" s="54"/>
      <c r="H451" s="54"/>
      <c r="I451" s="54"/>
      <c r="J451" s="37"/>
      <c r="K451" s="54"/>
      <c r="L451" s="54"/>
      <c r="M451" s="54"/>
      <c r="O451" s="37"/>
    </row>
    <row r="452" spans="6:15" ht="12.75" customHeight="1">
      <c r="F452" s="54"/>
      <c r="G452" s="54"/>
      <c r="H452" s="54"/>
      <c r="I452" s="54"/>
      <c r="J452" s="37"/>
      <c r="K452" s="54"/>
      <c r="L452" s="54"/>
      <c r="M452" s="54"/>
      <c r="O452" s="37"/>
    </row>
    <row r="453" spans="6:15" ht="12.75" customHeight="1">
      <c r="F453" s="54"/>
      <c r="G453" s="54"/>
      <c r="H453" s="54"/>
      <c r="I453" s="54"/>
      <c r="J453" s="37"/>
      <c r="K453" s="54"/>
      <c r="L453" s="54"/>
      <c r="M453" s="54"/>
      <c r="O453" s="37"/>
    </row>
    <row r="454" spans="6:15" ht="12.75" customHeight="1">
      <c r="F454" s="54"/>
      <c r="G454" s="54"/>
      <c r="H454" s="54"/>
      <c r="I454" s="54"/>
      <c r="J454" s="37"/>
      <c r="K454" s="54"/>
      <c r="L454" s="54"/>
      <c r="M454" s="54"/>
      <c r="O454" s="37"/>
    </row>
    <row r="455" spans="6:15" ht="12.75" customHeight="1">
      <c r="F455" s="54"/>
      <c r="G455" s="54"/>
      <c r="H455" s="54"/>
      <c r="I455" s="54"/>
      <c r="J455" s="37"/>
      <c r="K455" s="54"/>
      <c r="L455" s="54"/>
      <c r="M455" s="54"/>
      <c r="O455" s="37"/>
    </row>
    <row r="456" spans="6:15" ht="12.75" customHeight="1">
      <c r="F456" s="54"/>
      <c r="G456" s="54"/>
      <c r="H456" s="54"/>
      <c r="I456" s="54"/>
      <c r="J456" s="37"/>
      <c r="K456" s="54"/>
      <c r="L456" s="54"/>
      <c r="M456" s="54"/>
      <c r="O456" s="37"/>
    </row>
    <row r="457" spans="6:15" ht="12.75" customHeight="1">
      <c r="F457" s="54"/>
      <c r="G457" s="54"/>
      <c r="H457" s="54"/>
      <c r="I457" s="54"/>
      <c r="J457" s="37"/>
      <c r="K457" s="54"/>
      <c r="L457" s="54"/>
      <c r="M457" s="54"/>
      <c r="O457" s="37"/>
    </row>
    <row r="458" spans="6:15" ht="12.75" customHeight="1">
      <c r="F458" s="54"/>
      <c r="G458" s="54"/>
      <c r="H458" s="54"/>
      <c r="I458" s="54"/>
      <c r="J458" s="37"/>
      <c r="K458" s="54"/>
      <c r="L458" s="54"/>
      <c r="M458" s="54"/>
      <c r="O458" s="37"/>
    </row>
    <row r="459" spans="6:15" ht="12.75" customHeight="1">
      <c r="F459" s="54"/>
      <c r="G459" s="54"/>
      <c r="H459" s="54"/>
      <c r="I459" s="54"/>
      <c r="J459" s="37"/>
      <c r="K459" s="54"/>
      <c r="L459" s="54"/>
      <c r="M459" s="54"/>
      <c r="O459" s="37"/>
    </row>
    <row r="460" spans="6:15" ht="12.75" customHeight="1">
      <c r="F460" s="54"/>
      <c r="G460" s="54"/>
      <c r="H460" s="54"/>
      <c r="I460" s="54"/>
      <c r="J460" s="37"/>
      <c r="K460" s="54"/>
      <c r="L460" s="54"/>
      <c r="M460" s="54"/>
      <c r="O460" s="37"/>
    </row>
    <row r="461" spans="6:15" ht="12.75" customHeight="1">
      <c r="F461" s="54"/>
      <c r="G461" s="54"/>
      <c r="H461" s="54"/>
      <c r="I461" s="54"/>
      <c r="J461" s="37"/>
      <c r="K461" s="54"/>
      <c r="L461" s="54"/>
      <c r="M461" s="54"/>
      <c r="O461" s="37"/>
    </row>
    <row r="462" spans="6:15" ht="12.75" customHeight="1">
      <c r="F462" s="54"/>
      <c r="G462" s="54"/>
      <c r="H462" s="54"/>
      <c r="I462" s="54"/>
      <c r="J462" s="37"/>
      <c r="K462" s="54"/>
      <c r="L462" s="54"/>
      <c r="M462" s="54"/>
      <c r="O462" s="37"/>
    </row>
    <row r="463" spans="6:15" ht="12.75" customHeight="1">
      <c r="F463" s="54"/>
      <c r="G463" s="54"/>
      <c r="H463" s="54"/>
      <c r="I463" s="54"/>
      <c r="J463" s="37"/>
      <c r="K463" s="54"/>
      <c r="L463" s="54"/>
      <c r="M463" s="54"/>
      <c r="O463" s="37"/>
    </row>
    <row r="464" spans="6:15" ht="12.75" customHeight="1">
      <c r="F464" s="54"/>
      <c r="G464" s="54"/>
      <c r="H464" s="54"/>
      <c r="I464" s="54"/>
      <c r="J464" s="37"/>
      <c r="K464" s="54"/>
      <c r="L464" s="54"/>
      <c r="M464" s="54"/>
      <c r="O464" s="37"/>
    </row>
    <row r="465" spans="6:15" ht="12.75" customHeight="1">
      <c r="F465" s="54"/>
      <c r="G465" s="54"/>
      <c r="H465" s="54"/>
      <c r="I465" s="54"/>
      <c r="J465" s="37"/>
      <c r="K465" s="54"/>
      <c r="L465" s="54"/>
      <c r="M465" s="54"/>
      <c r="O465" s="37"/>
    </row>
    <row r="466" spans="6:15" ht="12.75" customHeight="1">
      <c r="F466" s="54"/>
      <c r="G466" s="54"/>
      <c r="H466" s="54"/>
      <c r="I466" s="54"/>
      <c r="J466" s="37"/>
      <c r="K466" s="54"/>
      <c r="L466" s="54"/>
      <c r="M466" s="54"/>
      <c r="O466" s="37"/>
    </row>
    <row r="467" spans="6:15" ht="12.75" customHeight="1">
      <c r="F467" s="54"/>
      <c r="G467" s="54"/>
      <c r="H467" s="54"/>
      <c r="I467" s="54"/>
      <c r="J467" s="37"/>
      <c r="K467" s="54"/>
      <c r="L467" s="54"/>
      <c r="M467" s="54"/>
      <c r="O467" s="37"/>
    </row>
    <row r="468" spans="6:15" ht="12.75" customHeight="1">
      <c r="F468" s="54"/>
      <c r="G468" s="54"/>
      <c r="H468" s="54"/>
      <c r="I468" s="54"/>
      <c r="J468" s="37"/>
      <c r="K468" s="54"/>
      <c r="L468" s="54"/>
      <c r="M468" s="54"/>
      <c r="O468" s="37"/>
    </row>
    <row r="469" spans="6:15" ht="12.75" customHeight="1">
      <c r="F469" s="54"/>
      <c r="G469" s="54"/>
      <c r="H469" s="54"/>
      <c r="I469" s="54"/>
      <c r="J469" s="37"/>
      <c r="K469" s="54"/>
      <c r="L469" s="54"/>
      <c r="M469" s="54"/>
      <c r="O469" s="37"/>
    </row>
    <row r="470" spans="6:15" ht="12.75" customHeight="1">
      <c r="F470" s="54"/>
      <c r="G470" s="54"/>
      <c r="H470" s="54"/>
      <c r="I470" s="54"/>
      <c r="J470" s="37"/>
      <c r="K470" s="54"/>
      <c r="L470" s="54"/>
      <c r="M470" s="54"/>
      <c r="O470" s="37"/>
    </row>
    <row r="471" spans="6:15" ht="12.75" customHeight="1">
      <c r="F471" s="54"/>
      <c r="G471" s="54"/>
      <c r="H471" s="54"/>
      <c r="I471" s="54"/>
      <c r="J471" s="37"/>
      <c r="K471" s="54"/>
      <c r="L471" s="54"/>
      <c r="M471" s="54"/>
      <c r="O471" s="37"/>
    </row>
    <row r="472" spans="6:15" ht="12.75" customHeight="1">
      <c r="F472" s="54"/>
      <c r="G472" s="54"/>
      <c r="H472" s="54"/>
      <c r="I472" s="54"/>
      <c r="J472" s="37"/>
      <c r="K472" s="54"/>
      <c r="L472" s="54"/>
      <c r="M472" s="54"/>
      <c r="O472" s="37"/>
    </row>
    <row r="473" spans="6:15" ht="12.75" customHeight="1">
      <c r="F473" s="54"/>
      <c r="G473" s="54"/>
      <c r="H473" s="54"/>
      <c r="I473" s="54"/>
      <c r="J473" s="37"/>
      <c r="K473" s="54"/>
      <c r="L473" s="54"/>
      <c r="M473" s="54"/>
      <c r="O473" s="37"/>
    </row>
    <row r="474" spans="6:15" ht="12.75" customHeight="1">
      <c r="F474" s="54"/>
      <c r="G474" s="54"/>
      <c r="H474" s="54"/>
      <c r="I474" s="54"/>
      <c r="J474" s="37"/>
      <c r="K474" s="54"/>
      <c r="L474" s="54"/>
      <c r="M474" s="54"/>
      <c r="O474" s="37"/>
    </row>
    <row r="475" spans="6:15" ht="12.75" customHeight="1">
      <c r="F475" s="54"/>
      <c r="G475" s="54"/>
      <c r="H475" s="54"/>
      <c r="I475" s="54"/>
      <c r="J475" s="37"/>
      <c r="K475" s="54"/>
      <c r="L475" s="54"/>
      <c r="M475" s="54"/>
      <c r="O475" s="37"/>
    </row>
    <row r="476" spans="6:15" ht="12.75" customHeight="1">
      <c r="F476" s="54"/>
      <c r="G476" s="54"/>
      <c r="H476" s="54"/>
      <c r="I476" s="54"/>
      <c r="J476" s="37"/>
      <c r="K476" s="54"/>
      <c r="L476" s="54"/>
      <c r="M476" s="54"/>
      <c r="O476" s="37"/>
    </row>
    <row r="477" spans="6:15" ht="12.75" customHeight="1">
      <c r="F477" s="54"/>
      <c r="G477" s="54"/>
      <c r="H477" s="54"/>
      <c r="I477" s="54"/>
      <c r="J477" s="37"/>
      <c r="K477" s="54"/>
      <c r="L477" s="54"/>
      <c r="M477" s="54"/>
      <c r="O477" s="37"/>
    </row>
    <row r="478" spans="6:15" ht="12.75" customHeight="1">
      <c r="F478" s="54"/>
      <c r="G478" s="54"/>
      <c r="H478" s="54"/>
      <c r="I478" s="54"/>
      <c r="J478" s="37"/>
      <c r="K478" s="54"/>
      <c r="L478" s="54"/>
      <c r="M478" s="54"/>
      <c r="O478" s="37"/>
    </row>
    <row r="479" spans="6:15" ht="12.75" customHeight="1">
      <c r="F479" s="54"/>
      <c r="G479" s="54"/>
      <c r="H479" s="54"/>
      <c r="I479" s="54"/>
      <c r="J479" s="37"/>
      <c r="K479" s="54"/>
      <c r="L479" s="54"/>
      <c r="M479" s="54"/>
      <c r="O479" s="37"/>
    </row>
    <row r="480" spans="6:15" ht="12.75" customHeight="1">
      <c r="F480" s="54"/>
      <c r="G480" s="54"/>
      <c r="H480" s="54"/>
      <c r="I480" s="54"/>
      <c r="J480" s="37"/>
      <c r="K480" s="54"/>
      <c r="L480" s="54"/>
      <c r="M480" s="54"/>
      <c r="O480" s="37"/>
    </row>
    <row r="481" spans="6:15" ht="12.75" customHeight="1">
      <c r="F481" s="54"/>
      <c r="G481" s="54"/>
      <c r="H481" s="54"/>
      <c r="I481" s="54"/>
      <c r="J481" s="37"/>
      <c r="K481" s="54"/>
      <c r="L481" s="54"/>
      <c r="M481" s="54"/>
      <c r="O481" s="37"/>
    </row>
    <row r="482" spans="6:15" ht="12.75" customHeight="1">
      <c r="F482" s="54"/>
      <c r="G482" s="54"/>
      <c r="H482" s="54"/>
      <c r="I482" s="54"/>
      <c r="J482" s="37"/>
      <c r="K482" s="54"/>
      <c r="L482" s="54"/>
      <c r="M482" s="54"/>
      <c r="O482" s="37"/>
    </row>
    <row r="483" spans="6:15" ht="12.75" customHeight="1">
      <c r="F483" s="54"/>
      <c r="G483" s="54"/>
      <c r="H483" s="54"/>
      <c r="I483" s="54"/>
      <c r="J483" s="37"/>
      <c r="K483" s="54"/>
      <c r="L483" s="54"/>
      <c r="M483" s="54"/>
      <c r="O483" s="37"/>
    </row>
    <row r="484" spans="6:15" ht="12.75" customHeight="1">
      <c r="F484" s="54"/>
      <c r="G484" s="54"/>
      <c r="H484" s="54"/>
      <c r="I484" s="54"/>
      <c r="J484" s="37"/>
      <c r="K484" s="54"/>
      <c r="L484" s="54"/>
      <c r="M484" s="54"/>
      <c r="O484" s="37"/>
    </row>
    <row r="485" spans="6:15" ht="12.75" customHeight="1">
      <c r="F485" s="54"/>
      <c r="G485" s="54"/>
      <c r="H485" s="54"/>
      <c r="I485" s="54"/>
      <c r="J485" s="37"/>
      <c r="K485" s="54"/>
      <c r="L485" s="54"/>
      <c r="M485" s="54"/>
      <c r="O485" s="37"/>
    </row>
    <row r="486" spans="6:15" ht="12.75" customHeight="1">
      <c r="F486" s="54"/>
      <c r="G486" s="54"/>
      <c r="H486" s="54"/>
      <c r="I486" s="54"/>
      <c r="J486" s="37"/>
      <c r="K486" s="54"/>
      <c r="L486" s="54"/>
      <c r="M486" s="54"/>
      <c r="O486" s="37"/>
    </row>
    <row r="487" spans="6:15" ht="12.75" customHeight="1">
      <c r="F487" s="54"/>
      <c r="G487" s="54"/>
      <c r="H487" s="54"/>
      <c r="I487" s="54"/>
      <c r="J487" s="37"/>
      <c r="K487" s="54"/>
      <c r="L487" s="54"/>
      <c r="M487" s="54"/>
      <c r="O487" s="37"/>
    </row>
    <row r="488" spans="6:15" ht="12.75" customHeight="1">
      <c r="F488" s="54"/>
      <c r="G488" s="54"/>
      <c r="H488" s="54"/>
      <c r="I488" s="54"/>
      <c r="J488" s="37"/>
      <c r="K488" s="54"/>
      <c r="L488" s="54"/>
      <c r="M488" s="54"/>
      <c r="O488" s="37"/>
    </row>
    <row r="489" spans="6:15" ht="12.75" customHeight="1">
      <c r="F489" s="54"/>
      <c r="G489" s="54"/>
      <c r="H489" s="54"/>
      <c r="I489" s="54"/>
      <c r="J489" s="37"/>
      <c r="K489" s="54"/>
      <c r="L489" s="54"/>
      <c r="M489" s="54"/>
      <c r="O489" s="37"/>
    </row>
    <row r="490" spans="6:15" ht="12.75" customHeight="1">
      <c r="F490" s="54"/>
      <c r="G490" s="54"/>
      <c r="H490" s="54"/>
      <c r="I490" s="54"/>
      <c r="J490" s="37"/>
      <c r="K490" s="54"/>
      <c r="L490" s="54"/>
      <c r="M490" s="54"/>
      <c r="O490" s="37"/>
    </row>
    <row r="491" spans="6:15" ht="12.75" customHeight="1">
      <c r="F491" s="54"/>
      <c r="G491" s="54"/>
      <c r="H491" s="54"/>
      <c r="I491" s="54"/>
      <c r="J491" s="37"/>
      <c r="K491" s="54"/>
      <c r="L491" s="54"/>
      <c r="M491" s="54"/>
      <c r="O491" s="37"/>
    </row>
    <row r="492" spans="6:15" ht="12.75" customHeight="1">
      <c r="F492" s="54"/>
      <c r="G492" s="54"/>
      <c r="H492" s="54"/>
      <c r="I492" s="54"/>
      <c r="J492" s="37"/>
      <c r="K492" s="54"/>
      <c r="L492" s="54"/>
      <c r="M492" s="54"/>
      <c r="O492" s="37"/>
    </row>
    <row r="493" spans="6:15" ht="12.75" customHeight="1">
      <c r="F493" s="54"/>
      <c r="G493" s="54"/>
      <c r="H493" s="54"/>
      <c r="I493" s="54"/>
      <c r="J493" s="37"/>
      <c r="K493" s="54"/>
      <c r="L493" s="54"/>
      <c r="M493" s="54"/>
      <c r="O493" s="37"/>
    </row>
    <row r="494" spans="6:15" ht="12.75" customHeight="1">
      <c r="F494" s="54"/>
      <c r="G494" s="54"/>
      <c r="H494" s="54"/>
      <c r="I494" s="54"/>
      <c r="J494" s="37"/>
      <c r="K494" s="54"/>
      <c r="L494" s="54"/>
      <c r="M494" s="54"/>
      <c r="O494" s="37"/>
    </row>
    <row r="495" spans="6:15" ht="12.75" customHeight="1">
      <c r="F495" s="54"/>
      <c r="G495" s="54"/>
      <c r="H495" s="54"/>
      <c r="I495" s="54"/>
      <c r="J495" s="37"/>
      <c r="K495" s="54"/>
      <c r="L495" s="54"/>
      <c r="M495" s="54"/>
      <c r="O495" s="37"/>
    </row>
    <row r="496" spans="6:15" ht="12.75" customHeight="1">
      <c r="F496" s="54"/>
      <c r="G496" s="54"/>
      <c r="H496" s="54"/>
      <c r="I496" s="54"/>
      <c r="J496" s="37"/>
      <c r="K496" s="54"/>
      <c r="L496" s="54"/>
      <c r="M496" s="54"/>
      <c r="O496" s="37"/>
    </row>
    <row r="497" spans="6:15" ht="12.75" customHeight="1">
      <c r="F497" s="54"/>
      <c r="G497" s="54"/>
      <c r="H497" s="54"/>
      <c r="I497" s="54"/>
      <c r="J497" s="37"/>
      <c r="K497" s="54"/>
      <c r="L497" s="54"/>
      <c r="M497" s="54"/>
      <c r="O497" s="37"/>
    </row>
    <row r="498" spans="6:15" ht="12.75" customHeight="1">
      <c r="F498" s="54"/>
      <c r="G498" s="54"/>
      <c r="H498" s="54"/>
      <c r="I498" s="54"/>
      <c r="J498" s="37"/>
      <c r="K498" s="54"/>
      <c r="L498" s="54"/>
      <c r="M498" s="54"/>
      <c r="O498" s="37"/>
    </row>
    <row r="499" spans="6:15" ht="12.75" customHeight="1">
      <c r="F499" s="54"/>
      <c r="G499" s="54"/>
      <c r="H499" s="54"/>
      <c r="I499" s="54"/>
      <c r="J499" s="37"/>
      <c r="K499" s="54"/>
      <c r="L499" s="54"/>
      <c r="M499" s="54"/>
      <c r="O499" s="37"/>
    </row>
    <row r="500" spans="6:15" ht="12.75" customHeight="1">
      <c r="F500" s="54"/>
      <c r="G500" s="54"/>
      <c r="H500" s="54"/>
      <c r="I500" s="54"/>
      <c r="J500" s="37"/>
      <c r="K500" s="54"/>
      <c r="L500" s="54"/>
      <c r="M500" s="54"/>
      <c r="O500" s="37"/>
    </row>
    <row r="501" spans="6:15" ht="12.75" customHeight="1">
      <c r="F501" s="54"/>
      <c r="G501" s="54"/>
      <c r="H501" s="54"/>
      <c r="I501" s="54"/>
      <c r="J501" s="37"/>
      <c r="K501" s="54"/>
      <c r="L501" s="54"/>
      <c r="M501" s="54"/>
      <c r="O501" s="37"/>
    </row>
    <row r="502" spans="6:15" ht="12.75" customHeight="1">
      <c r="F502" s="54"/>
      <c r="G502" s="54"/>
      <c r="H502" s="54"/>
      <c r="I502" s="54"/>
      <c r="J502" s="37"/>
      <c r="K502" s="54"/>
      <c r="L502" s="54"/>
      <c r="M502" s="54"/>
      <c r="O502" s="37"/>
    </row>
    <row r="503" spans="6:15" ht="12.75" customHeight="1">
      <c r="F503" s="54"/>
      <c r="G503" s="54"/>
      <c r="H503" s="54"/>
      <c r="I503" s="54"/>
      <c r="J503" s="37"/>
      <c r="K503" s="54"/>
      <c r="L503" s="54"/>
      <c r="M503" s="54"/>
      <c r="O503" s="37"/>
    </row>
    <row r="504" spans="6:15" ht="12.75" customHeight="1">
      <c r="F504" s="54"/>
      <c r="G504" s="54"/>
      <c r="H504" s="54"/>
      <c r="I504" s="54"/>
      <c r="J504" s="37"/>
      <c r="K504" s="54"/>
      <c r="L504" s="54"/>
      <c r="M504" s="54"/>
      <c r="O504" s="37"/>
    </row>
    <row r="505" spans="6:15" ht="12.75" customHeight="1">
      <c r="F505" s="54"/>
      <c r="G505" s="54"/>
      <c r="H505" s="54"/>
      <c r="I505" s="54"/>
      <c r="J505" s="37"/>
      <c r="K505" s="54"/>
      <c r="L505" s="54"/>
      <c r="M505" s="54"/>
      <c r="O505" s="37"/>
    </row>
    <row r="506" spans="6:15" ht="12.75" customHeight="1">
      <c r="F506" s="54"/>
      <c r="G506" s="54"/>
      <c r="H506" s="54"/>
      <c r="I506" s="54"/>
      <c r="J506" s="37"/>
      <c r="K506" s="54"/>
      <c r="L506" s="54"/>
      <c r="M506" s="54"/>
      <c r="O506" s="37"/>
    </row>
    <row r="507" spans="6:15" ht="12.75" customHeight="1">
      <c r="F507" s="54"/>
      <c r="G507" s="54"/>
      <c r="H507" s="54"/>
      <c r="I507" s="54"/>
      <c r="J507" s="37"/>
      <c r="K507" s="54"/>
      <c r="L507" s="54"/>
      <c r="M507" s="54"/>
      <c r="O507" s="37"/>
    </row>
    <row r="508" spans="6:15" ht="12.75" customHeight="1">
      <c r="F508" s="54"/>
      <c r="G508" s="54"/>
      <c r="H508" s="54"/>
      <c r="I508" s="54"/>
      <c r="J508" s="37"/>
      <c r="K508" s="54"/>
      <c r="L508" s="54"/>
      <c r="M508" s="54"/>
      <c r="O508" s="37"/>
    </row>
    <row r="509" spans="6:15" ht="12.75" customHeight="1">
      <c r="F509" s="54"/>
      <c r="G509" s="54"/>
      <c r="H509" s="54"/>
      <c r="I509" s="54"/>
      <c r="J509" s="37"/>
      <c r="K509" s="54"/>
      <c r="L509" s="54"/>
      <c r="M509" s="54"/>
      <c r="O509" s="37"/>
    </row>
    <row r="510" spans="6:15" ht="12.75" customHeight="1">
      <c r="F510" s="54"/>
      <c r="G510" s="54"/>
      <c r="H510" s="54"/>
      <c r="I510" s="54"/>
      <c r="J510" s="37"/>
      <c r="K510" s="54"/>
      <c r="L510" s="54"/>
      <c r="M510" s="54"/>
      <c r="O510" s="37"/>
    </row>
    <row r="511" spans="6:15" ht="12.75" customHeight="1">
      <c r="F511" s="54"/>
      <c r="G511" s="54"/>
      <c r="H511" s="54"/>
      <c r="I511" s="54"/>
      <c r="J511" s="37"/>
      <c r="K511" s="54"/>
      <c r="L511" s="54"/>
      <c r="M511" s="54"/>
      <c r="O511" s="37"/>
    </row>
    <row r="512" spans="6:15" ht="12.75" customHeight="1">
      <c r="F512" s="54"/>
      <c r="G512" s="54"/>
      <c r="H512" s="54"/>
      <c r="I512" s="54"/>
      <c r="J512" s="37"/>
      <c r="K512" s="54"/>
      <c r="L512" s="54"/>
      <c r="M512" s="54"/>
      <c r="O512" s="37"/>
    </row>
    <row r="513" spans="6:15" ht="12.75" customHeight="1">
      <c r="F513" s="54"/>
      <c r="G513" s="54"/>
      <c r="H513" s="54"/>
      <c r="I513" s="54"/>
      <c r="J513" s="37"/>
      <c r="K513" s="54"/>
      <c r="L513" s="54"/>
      <c r="M513" s="54"/>
      <c r="O513" s="37"/>
    </row>
    <row r="514" spans="6:15" ht="12.75" customHeight="1">
      <c r="F514" s="54"/>
      <c r="G514" s="54"/>
      <c r="H514" s="54"/>
      <c r="I514" s="54"/>
      <c r="J514" s="37"/>
      <c r="K514" s="54"/>
      <c r="L514" s="54"/>
      <c r="M514" s="54"/>
      <c r="O514" s="37"/>
    </row>
    <row r="515" spans="6:15" ht="12.75" customHeight="1">
      <c r="F515" s="54"/>
      <c r="G515" s="54"/>
      <c r="H515" s="54"/>
      <c r="I515" s="54"/>
      <c r="J515" s="37"/>
      <c r="K515" s="54"/>
      <c r="L515" s="54"/>
      <c r="M515" s="54"/>
      <c r="O515" s="37"/>
    </row>
    <row r="516" spans="6:15" ht="12.75" customHeight="1">
      <c r="F516" s="54"/>
      <c r="G516" s="54"/>
      <c r="H516" s="54"/>
      <c r="I516" s="54"/>
      <c r="J516" s="37"/>
      <c r="K516" s="54"/>
      <c r="L516" s="54"/>
      <c r="M516" s="54"/>
      <c r="O516" s="37"/>
    </row>
    <row r="517" spans="6:15" ht="12.75" customHeight="1">
      <c r="F517" s="54"/>
      <c r="G517" s="54"/>
      <c r="H517" s="54"/>
      <c r="I517" s="54"/>
      <c r="J517" s="37"/>
      <c r="K517" s="54"/>
      <c r="L517" s="54"/>
      <c r="M517" s="54"/>
      <c r="O517" s="37"/>
    </row>
    <row r="518" spans="6:15" ht="12.75" customHeight="1">
      <c r="F518" s="54"/>
      <c r="G518" s="54"/>
      <c r="H518" s="54"/>
      <c r="I518" s="54"/>
      <c r="J518" s="37"/>
      <c r="K518" s="54"/>
      <c r="L518" s="54"/>
      <c r="M518" s="54"/>
      <c r="O518" s="37"/>
    </row>
    <row r="519" spans="6:15" ht="12.75" customHeight="1">
      <c r="F519" s="54"/>
      <c r="G519" s="54"/>
      <c r="H519" s="54"/>
      <c r="I519" s="54"/>
      <c r="J519" s="37"/>
      <c r="K519" s="54"/>
      <c r="L519" s="54"/>
      <c r="M519" s="54"/>
      <c r="O519" s="37"/>
    </row>
    <row r="520" spans="6:15" ht="12.75" customHeight="1">
      <c r="F520" s="54"/>
      <c r="G520" s="54"/>
      <c r="H520" s="54"/>
      <c r="I520" s="54"/>
      <c r="J520" s="37"/>
      <c r="K520" s="54"/>
      <c r="L520" s="54"/>
      <c r="M520" s="54"/>
      <c r="O520" s="37"/>
    </row>
    <row r="521" spans="6:15" ht="12.75" customHeight="1">
      <c r="F521" s="54"/>
      <c r="G521" s="54"/>
      <c r="H521" s="54"/>
      <c r="I521" s="54"/>
      <c r="J521" s="37"/>
      <c r="K521" s="54"/>
      <c r="L521" s="54"/>
      <c r="M521" s="54"/>
      <c r="O521" s="37"/>
    </row>
    <row r="522" spans="6:15" ht="12.75" customHeight="1">
      <c r="F522" s="54"/>
      <c r="G522" s="54"/>
      <c r="H522" s="54"/>
      <c r="I522" s="54"/>
      <c r="J522" s="37"/>
      <c r="K522" s="54"/>
      <c r="L522" s="54"/>
      <c r="M522" s="54"/>
      <c r="O522" s="37"/>
    </row>
    <row r="523" spans="6:15" ht="12.75" customHeight="1">
      <c r="F523" s="54"/>
      <c r="G523" s="54"/>
      <c r="H523" s="54"/>
      <c r="I523" s="54"/>
      <c r="J523" s="37"/>
      <c r="K523" s="54"/>
      <c r="L523" s="54"/>
      <c r="M523" s="54"/>
      <c r="O523" s="37"/>
    </row>
    <row r="524" spans="6:15" ht="12.75" customHeight="1">
      <c r="F524" s="54"/>
      <c r="G524" s="54"/>
      <c r="H524" s="54"/>
      <c r="I524" s="54"/>
      <c r="J524" s="37"/>
      <c r="K524" s="54"/>
      <c r="L524" s="54"/>
      <c r="M524" s="54"/>
      <c r="O524" s="37"/>
    </row>
    <row r="525" spans="6:15" ht="12.75" customHeight="1">
      <c r="F525" s="54"/>
      <c r="G525" s="54"/>
      <c r="H525" s="54"/>
      <c r="I525" s="54"/>
      <c r="J525" s="37"/>
      <c r="K525" s="54"/>
      <c r="L525" s="54"/>
      <c r="M525" s="54"/>
      <c r="O525" s="37"/>
    </row>
    <row r="526" spans="6:15" ht="12.75" customHeight="1">
      <c r="F526" s="54"/>
      <c r="G526" s="54"/>
      <c r="H526" s="54"/>
      <c r="I526" s="54"/>
      <c r="J526" s="37"/>
      <c r="K526" s="54"/>
      <c r="L526" s="54"/>
      <c r="M526" s="54"/>
      <c r="O526" s="37"/>
    </row>
    <row r="527" spans="6:15" ht="12.75" customHeight="1">
      <c r="F527" s="54"/>
      <c r="G527" s="54"/>
      <c r="H527" s="54"/>
      <c r="I527" s="54"/>
      <c r="J527" s="37"/>
      <c r="K527" s="54"/>
      <c r="L527" s="54"/>
      <c r="M527" s="54"/>
      <c r="O527" s="37"/>
    </row>
    <row r="528" spans="6:15" ht="12.75" customHeight="1">
      <c r="F528" s="54"/>
      <c r="G528" s="54"/>
      <c r="H528" s="54"/>
      <c r="I528" s="54"/>
      <c r="J528" s="37"/>
      <c r="K528" s="54"/>
      <c r="L528" s="54"/>
      <c r="M528" s="54"/>
      <c r="O528" s="37"/>
    </row>
    <row r="529" spans="6:15" ht="12.75" customHeight="1">
      <c r="F529" s="54"/>
      <c r="G529" s="54"/>
      <c r="H529" s="54"/>
      <c r="I529" s="54"/>
      <c r="J529" s="37"/>
      <c r="K529" s="54"/>
      <c r="L529" s="54"/>
      <c r="M529" s="54"/>
      <c r="O529" s="37"/>
    </row>
    <row r="530" spans="6:15" ht="12.75" customHeight="1">
      <c r="F530" s="54"/>
      <c r="G530" s="54"/>
      <c r="H530" s="54"/>
      <c r="I530" s="54"/>
      <c r="J530" s="37"/>
      <c r="K530" s="54"/>
      <c r="L530" s="54"/>
      <c r="M530" s="54"/>
      <c r="O530" s="37"/>
    </row>
    <row r="531" spans="6:15" ht="12.75" customHeight="1">
      <c r="F531" s="54"/>
      <c r="G531" s="54"/>
      <c r="H531" s="54"/>
      <c r="I531" s="54"/>
      <c r="J531" s="37"/>
      <c r="K531" s="54"/>
      <c r="L531" s="54"/>
      <c r="M531" s="54"/>
      <c r="O531" s="37"/>
    </row>
    <row r="532" spans="6:15" ht="12.75" customHeight="1">
      <c r="F532" s="54"/>
      <c r="G532" s="54"/>
      <c r="H532" s="54"/>
      <c r="I532" s="54"/>
      <c r="J532" s="37"/>
      <c r="K532" s="54"/>
      <c r="L532" s="54"/>
      <c r="M532" s="54"/>
      <c r="O532" s="37"/>
    </row>
    <row r="533" spans="6:15" ht="12.75" customHeight="1">
      <c r="F533" s="54"/>
      <c r="G533" s="54"/>
      <c r="H533" s="54"/>
      <c r="I533" s="54"/>
      <c r="J533" s="37"/>
      <c r="K533" s="54"/>
      <c r="L533" s="54"/>
      <c r="M533" s="54"/>
      <c r="O533" s="37"/>
    </row>
    <row r="534" spans="6:15" ht="12.75" customHeight="1">
      <c r="F534" s="54"/>
      <c r="G534" s="54"/>
      <c r="H534" s="54"/>
      <c r="I534" s="54"/>
      <c r="J534" s="37"/>
      <c r="K534" s="54"/>
      <c r="L534" s="54"/>
      <c r="M534" s="54"/>
      <c r="O534" s="37"/>
    </row>
    <row r="535" spans="6:15" ht="12.75" customHeight="1">
      <c r="F535" s="54"/>
      <c r="G535" s="54"/>
      <c r="H535" s="54"/>
      <c r="I535" s="54"/>
      <c r="J535" s="37"/>
      <c r="K535" s="54"/>
      <c r="L535" s="54"/>
      <c r="M535" s="54"/>
      <c r="O535" s="37"/>
    </row>
    <row r="536" spans="6:15" ht="12.75" customHeight="1">
      <c r="F536" s="54"/>
      <c r="G536" s="54"/>
      <c r="H536" s="54"/>
      <c r="I536" s="54"/>
      <c r="J536" s="37"/>
      <c r="K536" s="54"/>
      <c r="L536" s="54"/>
      <c r="M536" s="54"/>
      <c r="O536" s="37"/>
    </row>
    <row r="537" spans="6:15" ht="12.75" customHeight="1">
      <c r="F537" s="54"/>
      <c r="G537" s="54"/>
      <c r="H537" s="54"/>
      <c r="I537" s="54"/>
      <c r="J537" s="37"/>
      <c r="K537" s="54"/>
      <c r="L537" s="54"/>
      <c r="M537" s="54"/>
      <c r="O537" s="37"/>
    </row>
    <row r="538" spans="6:15" ht="12.75" customHeight="1">
      <c r="F538" s="54"/>
      <c r="G538" s="54"/>
      <c r="H538" s="54"/>
      <c r="I538" s="54"/>
      <c r="J538" s="37"/>
      <c r="K538" s="54"/>
      <c r="L538" s="54"/>
      <c r="M538" s="54"/>
      <c r="O538" s="37"/>
    </row>
    <row r="539" spans="6:15" ht="15" customHeight="1">
      <c r="F539" s="54"/>
      <c r="G539" s="54"/>
      <c r="H539" s="54"/>
      <c r="I539" s="54"/>
      <c r="J539" s="37"/>
      <c r="K539" s="54"/>
      <c r="L539" s="54"/>
      <c r="M539" s="54"/>
      <c r="O539" s="37"/>
    </row>
  </sheetData>
  <mergeCells count="91">
    <mergeCell ref="O95:O96"/>
    <mergeCell ref="P95:P96"/>
    <mergeCell ref="O99:O100"/>
    <mergeCell ref="O86:O87"/>
    <mergeCell ref="M86:M87"/>
    <mergeCell ref="M95:M96"/>
    <mergeCell ref="P99:P100"/>
    <mergeCell ref="J123:J124"/>
    <mergeCell ref="P123:P124"/>
    <mergeCell ref="M101:M102"/>
    <mergeCell ref="P115:P116"/>
    <mergeCell ref="P104:P105"/>
    <mergeCell ref="K123:K124"/>
    <mergeCell ref="O123:O124"/>
    <mergeCell ref="M123:M124"/>
    <mergeCell ref="P113:P114"/>
    <mergeCell ref="P101:P102"/>
    <mergeCell ref="O101:O102"/>
    <mergeCell ref="P119:P120"/>
    <mergeCell ref="J121:J122"/>
    <mergeCell ref="M121:M122"/>
    <mergeCell ref="O121:O122"/>
    <mergeCell ref="P121:P122"/>
    <mergeCell ref="A121:A122"/>
    <mergeCell ref="B121:B122"/>
    <mergeCell ref="A123:A124"/>
    <mergeCell ref="B123:B124"/>
    <mergeCell ref="O104:O105"/>
    <mergeCell ref="M104:M105"/>
    <mergeCell ref="M113:M114"/>
    <mergeCell ref="M115:M116"/>
    <mergeCell ref="B115:B116"/>
    <mergeCell ref="A115:A116"/>
    <mergeCell ref="J115:J116"/>
    <mergeCell ref="O113:O114"/>
    <mergeCell ref="O115:O116"/>
    <mergeCell ref="A104:A105"/>
    <mergeCell ref="B104:B105"/>
    <mergeCell ref="J104:J105"/>
    <mergeCell ref="A58:A59"/>
    <mergeCell ref="B58:B59"/>
    <mergeCell ref="J58:J59"/>
    <mergeCell ref="O58:O59"/>
    <mergeCell ref="P58:P59"/>
    <mergeCell ref="M58:M59"/>
    <mergeCell ref="A84:A85"/>
    <mergeCell ref="B84:B85"/>
    <mergeCell ref="A86:A87"/>
    <mergeCell ref="B86:B87"/>
    <mergeCell ref="A88:A89"/>
    <mergeCell ref="B88:B89"/>
    <mergeCell ref="A78:A79"/>
    <mergeCell ref="B78:B79"/>
    <mergeCell ref="A80:A81"/>
    <mergeCell ref="B80:B81"/>
    <mergeCell ref="M78:M79"/>
    <mergeCell ref="M80:M81"/>
    <mergeCell ref="J80:J81"/>
    <mergeCell ref="J95:J96"/>
    <mergeCell ref="A95:A96"/>
    <mergeCell ref="B95:B96"/>
    <mergeCell ref="M99:M100"/>
    <mergeCell ref="A113:A114"/>
    <mergeCell ref="B113:B114"/>
    <mergeCell ref="J113:J114"/>
    <mergeCell ref="A99:A100"/>
    <mergeCell ref="B99:B100"/>
    <mergeCell ref="J99:J100"/>
    <mergeCell ref="A101:A102"/>
    <mergeCell ref="B101:B102"/>
    <mergeCell ref="J101:J102"/>
    <mergeCell ref="P78:P79"/>
    <mergeCell ref="J78:J79"/>
    <mergeCell ref="M84:M85"/>
    <mergeCell ref="O84:O85"/>
    <mergeCell ref="J88:J89"/>
    <mergeCell ref="M88:M89"/>
    <mergeCell ref="O88:O89"/>
    <mergeCell ref="P88:P89"/>
    <mergeCell ref="P80:P81"/>
    <mergeCell ref="J84:J85"/>
    <mergeCell ref="P84:P85"/>
    <mergeCell ref="P86:P87"/>
    <mergeCell ref="O78:O79"/>
    <mergeCell ref="O80:O81"/>
    <mergeCell ref="J86:J87"/>
    <mergeCell ref="A119:A120"/>
    <mergeCell ref="B119:B120"/>
    <mergeCell ref="J119:J120"/>
    <mergeCell ref="M119:M120"/>
    <mergeCell ref="O119:O120"/>
  </mergeCells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K80:K81 K85 K89 K96 K45 K59 K120:K12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Kamlesh Jain</cp:lastModifiedBy>
  <cp:lastPrinted>2023-07-25T18:59:36Z</cp:lastPrinted>
  <dcterms:created xsi:type="dcterms:W3CDTF">2015-06-08T02:34:00Z</dcterms:created>
  <dcterms:modified xsi:type="dcterms:W3CDTF">2024-05-27T17:44:31Z</dcterms:modified>
</cp:coreProperties>
</file>