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C:\Users\Aniket Jangir\Downloads\"/>
    </mc:Choice>
  </mc:AlternateContent>
  <xr:revisionPtr revIDLastSave="0" documentId="13_ncr:1_{08B89F60-5790-4588-88C9-160E7289541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5" hidden="1">'Call Tracker (Equity &amp; F&amp;O)'!$S$1:$S$328</definedName>
  </definedNames>
  <calcPr calcId="181029"/>
</workbook>
</file>

<file path=xl/calcChain.xml><?xml version="1.0" encoding="utf-8"?>
<calcChain xmlns="http://schemas.openxmlformats.org/spreadsheetml/2006/main">
  <c r="K60" i="6" l="1"/>
  <c r="L60" i="6"/>
  <c r="P31" i="6"/>
  <c r="P30" i="6"/>
  <c r="M98" i="6"/>
  <c r="K98" i="6"/>
  <c r="K95" i="6"/>
  <c r="M95" i="6" s="1"/>
  <c r="K99" i="6"/>
  <c r="M99" i="6" s="1"/>
  <c r="L23" i="6"/>
  <c r="K23" i="6"/>
  <c r="L22" i="6"/>
  <c r="K22" i="6"/>
  <c r="M23" i="6" l="1"/>
  <c r="M60" i="6"/>
  <c r="M22" i="6"/>
  <c r="L21" i="6"/>
  <c r="K21" i="6"/>
  <c r="K97" i="6"/>
  <c r="K96" i="6"/>
  <c r="K92" i="6"/>
  <c r="K91" i="6"/>
  <c r="L59" i="6"/>
  <c r="K59" i="6"/>
  <c r="M59" i="6" l="1"/>
  <c r="M21" i="6"/>
  <c r="K58" i="6"/>
  <c r="L58" i="6"/>
  <c r="M58" i="6" l="1"/>
  <c r="L29" i="6"/>
  <c r="K29" i="6"/>
  <c r="L27" i="6"/>
  <c r="K27" i="6"/>
  <c r="M88" i="6"/>
  <c r="L57" i="6"/>
  <c r="K57" i="6"/>
  <c r="L56" i="6"/>
  <c r="K56" i="6"/>
  <c r="M57" i="6" l="1"/>
  <c r="M29" i="6"/>
  <c r="M27" i="6"/>
  <c r="M56" i="6"/>
  <c r="F19" i="6"/>
  <c r="K19" i="6" s="1"/>
  <c r="K87" i="6"/>
  <c r="K86" i="6"/>
  <c r="L24" i="6"/>
  <c r="K24" i="6"/>
  <c r="L19" i="6" l="1"/>
  <c r="M19" i="6" s="1"/>
  <c r="M24" i="6"/>
  <c r="K83" i="6" l="1"/>
  <c r="M83" i="6" s="1"/>
  <c r="K82" i="6"/>
  <c r="M82" i="6" s="1"/>
  <c r="K85" i="6"/>
  <c r="M85" i="6" s="1"/>
  <c r="P28" i="6"/>
  <c r="K84" i="6" l="1"/>
  <c r="M84" i="6" s="1"/>
  <c r="L50" i="6"/>
  <c r="K50" i="6"/>
  <c r="L55" i="6"/>
  <c r="K55" i="6"/>
  <c r="K80" i="6"/>
  <c r="K79" i="6"/>
  <c r="M50" i="6" l="1"/>
  <c r="M55" i="6"/>
  <c r="K81" i="6"/>
  <c r="M81" i="6" s="1"/>
  <c r="L15" i="6"/>
  <c r="K15" i="6"/>
  <c r="L53" i="6"/>
  <c r="K53" i="6"/>
  <c r="L51" i="6"/>
  <c r="K51" i="6"/>
  <c r="L54" i="6"/>
  <c r="K54" i="6"/>
  <c r="K77" i="6"/>
  <c r="K76" i="6"/>
  <c r="K78" i="6"/>
  <c r="M78" i="6" s="1"/>
  <c r="M15" i="6" l="1"/>
  <c r="M53" i="6"/>
  <c r="M51" i="6"/>
  <c r="M54" i="6"/>
  <c r="P25" i="6"/>
  <c r="L10" i="6"/>
  <c r="K10" i="6"/>
  <c r="M10" i="6" l="1"/>
  <c r="L52" i="6"/>
  <c r="K52" i="6"/>
  <c r="K75" i="6"/>
  <c r="M75" i="6" s="1"/>
  <c r="M52" i="6" l="1"/>
  <c r="K74" i="6" l="1"/>
  <c r="M74" i="6" s="1"/>
  <c r="K73" i="6"/>
  <c r="M73" i="6" s="1"/>
  <c r="K72" i="6"/>
  <c r="M72" i="6" s="1"/>
  <c r="L18" i="6" l="1"/>
  <c r="K18" i="6"/>
  <c r="K293" i="6"/>
  <c r="L293" i="6" s="1"/>
  <c r="L48" i="6"/>
  <c r="K48" i="6"/>
  <c r="L49" i="6"/>
  <c r="K49" i="6"/>
  <c r="M18" i="6" l="1"/>
  <c r="M48" i="6"/>
  <c r="M49" i="6"/>
  <c r="K71" i="6"/>
  <c r="M71" i="6" s="1"/>
  <c r="L17" i="6" l="1"/>
  <c r="K17" i="6"/>
  <c r="M17" i="6" l="1"/>
  <c r="K70" i="6"/>
  <c r="K69" i="6"/>
  <c r="P20" i="6" l="1"/>
  <c r="K11" i="6"/>
  <c r="L11" i="6"/>
  <c r="L47" i="6"/>
  <c r="K47" i="6"/>
  <c r="L45" i="6"/>
  <c r="K45" i="6"/>
  <c r="L46" i="6"/>
  <c r="K46" i="6"/>
  <c r="M11" i="6" l="1"/>
  <c r="M47" i="6"/>
  <c r="M46" i="6"/>
  <c r="M45" i="6"/>
  <c r="L44" i="6"/>
  <c r="K44" i="6"/>
  <c r="L13" i="6"/>
  <c r="K13" i="6"/>
  <c r="M44" i="6" l="1"/>
  <c r="M13" i="6"/>
  <c r="P16" i="6" l="1"/>
  <c r="K319" i="6" l="1"/>
  <c r="L319" i="6" s="1"/>
  <c r="P14" i="6" l="1"/>
  <c r="P108" i="6" l="1"/>
  <c r="P107" i="6"/>
  <c r="P106" i="6"/>
  <c r="P12" i="6"/>
  <c r="K311" i="6" l="1"/>
  <c r="L311" i="6" s="1"/>
  <c r="K315" i="6" l="1"/>
  <c r="L315" i="6" s="1"/>
  <c r="K320" i="6" l="1"/>
  <c r="L320" i="6" s="1"/>
  <c r="K312" i="6" l="1"/>
  <c r="L312" i="6" s="1"/>
  <c r="K306" i="6"/>
  <c r="L306" i="6" s="1"/>
  <c r="K314" i="6" l="1"/>
  <c r="L314" i="6" s="1"/>
  <c r="K302" i="6" l="1"/>
  <c r="L302" i="6" s="1"/>
  <c r="K303" i="6" l="1"/>
  <c r="L303" i="6" s="1"/>
  <c r="K296" i="6"/>
  <c r="L296" i="6" s="1"/>
  <c r="K313" i="6" l="1"/>
  <c r="L313" i="6" s="1"/>
  <c r="K307" i="6"/>
  <c r="L307" i="6" s="1"/>
  <c r="K309" i="6" l="1"/>
  <c r="L309" i="6" s="1"/>
  <c r="L6" i="2" l="1"/>
  <c r="K6" i="3"/>
  <c r="D7" i="5" l="1"/>
  <c r="M7" i="6"/>
  <c r="K304" i="6" l="1"/>
  <c r="L304" i="6" s="1"/>
  <c r="K301" i="6" l="1"/>
  <c r="L301" i="6" s="1"/>
  <c r="K305" i="6" l="1"/>
  <c r="L305" i="6" s="1"/>
  <c r="K300" i="6"/>
  <c r="L300" i="6" s="1"/>
  <c r="K299" i="6"/>
  <c r="L299" i="6" s="1"/>
  <c r="K297" i="6"/>
  <c r="L297" i="6" s="1"/>
  <c r="H295" i="6"/>
  <c r="K295" i="6" s="1"/>
  <c r="L295" i="6" s="1"/>
  <c r="K294" i="6"/>
  <c r="L294" i="6" s="1"/>
  <c r="K291" i="6"/>
  <c r="L291" i="6" s="1"/>
  <c r="K290" i="6"/>
  <c r="L290" i="6" s="1"/>
  <c r="K289" i="6"/>
  <c r="L289" i="6" s="1"/>
  <c r="K288" i="6"/>
  <c r="L288" i="6" s="1"/>
  <c r="K287" i="6"/>
  <c r="L287" i="6" s="1"/>
  <c r="K286" i="6"/>
  <c r="L286" i="6" s="1"/>
  <c r="K285" i="6"/>
  <c r="L285" i="6" s="1"/>
  <c r="K284" i="6"/>
  <c r="L284" i="6" s="1"/>
  <c r="K283" i="6"/>
  <c r="L283" i="6" s="1"/>
  <c r="K282" i="6"/>
  <c r="L282" i="6" s="1"/>
  <c r="K281" i="6"/>
  <c r="L281" i="6" s="1"/>
  <c r="K280" i="6"/>
  <c r="L280" i="6" s="1"/>
  <c r="K279" i="6"/>
  <c r="L279" i="6" s="1"/>
  <c r="K278" i="6"/>
  <c r="L278" i="6" s="1"/>
  <c r="K277" i="6"/>
  <c r="L277" i="6" s="1"/>
  <c r="K276" i="6"/>
  <c r="L276" i="6" s="1"/>
  <c r="K275" i="6"/>
  <c r="L275" i="6" s="1"/>
  <c r="K274" i="6"/>
  <c r="L274" i="6" s="1"/>
  <c r="K273" i="6"/>
  <c r="L273" i="6" s="1"/>
  <c r="K272" i="6"/>
  <c r="L272" i="6" s="1"/>
  <c r="K271" i="6"/>
  <c r="L271" i="6" s="1"/>
  <c r="K270" i="6"/>
  <c r="L270" i="6" s="1"/>
  <c r="K269" i="6"/>
  <c r="L269" i="6" s="1"/>
  <c r="K268" i="6"/>
  <c r="L268" i="6" s="1"/>
  <c r="K267" i="6"/>
  <c r="L267" i="6" s="1"/>
  <c r="K266" i="6"/>
  <c r="L266" i="6" s="1"/>
  <c r="K265" i="6"/>
  <c r="L265" i="6" s="1"/>
  <c r="K264" i="6"/>
  <c r="L264" i="6" s="1"/>
  <c r="F263" i="6"/>
  <c r="K263" i="6" s="1"/>
  <c r="L263" i="6" s="1"/>
  <c r="K262" i="6"/>
  <c r="L262" i="6" s="1"/>
  <c r="K261" i="6"/>
  <c r="L261" i="6" s="1"/>
  <c r="K260" i="6"/>
  <c r="L260" i="6" s="1"/>
  <c r="K259" i="6"/>
  <c r="L259" i="6" s="1"/>
  <c r="K258" i="6"/>
  <c r="L258" i="6" s="1"/>
  <c r="F257" i="6"/>
  <c r="K257" i="6" s="1"/>
  <c r="L257" i="6" s="1"/>
  <c r="F256" i="6"/>
  <c r="K256" i="6" s="1"/>
  <c r="L256" i="6" s="1"/>
  <c r="K255" i="6"/>
  <c r="L255" i="6" s="1"/>
  <c r="F254" i="6"/>
  <c r="K254" i="6" s="1"/>
  <c r="L254" i="6" s="1"/>
  <c r="K253" i="6"/>
  <c r="L253" i="6" s="1"/>
  <c r="K252" i="6"/>
  <c r="L252" i="6" s="1"/>
  <c r="K251" i="6"/>
  <c r="L251" i="6" s="1"/>
  <c r="K250" i="6"/>
  <c r="L250" i="6" s="1"/>
  <c r="K249" i="6"/>
  <c r="L249" i="6" s="1"/>
  <c r="K248" i="6"/>
  <c r="L248" i="6" s="1"/>
  <c r="K247" i="6"/>
  <c r="L247" i="6" s="1"/>
  <c r="K246" i="6"/>
  <c r="L246" i="6" s="1"/>
  <c r="K245" i="6"/>
  <c r="L245" i="6" s="1"/>
  <c r="K244" i="6"/>
  <c r="L244" i="6" s="1"/>
  <c r="K243" i="6"/>
  <c r="L243" i="6" s="1"/>
  <c r="K242" i="6"/>
  <c r="L242" i="6" s="1"/>
  <c r="K241" i="6"/>
  <c r="L241" i="6" s="1"/>
  <c r="K240" i="6"/>
  <c r="L240" i="6" s="1"/>
  <c r="K238" i="6"/>
  <c r="L238" i="6" s="1"/>
  <c r="K236" i="6"/>
  <c r="L236" i="6" s="1"/>
  <c r="K235" i="6"/>
  <c r="L235" i="6" s="1"/>
  <c r="F234" i="6"/>
  <c r="K234" i="6" s="1"/>
  <c r="L234" i="6" s="1"/>
  <c r="K233" i="6"/>
  <c r="L233" i="6" s="1"/>
  <c r="K230" i="6"/>
  <c r="L230" i="6" s="1"/>
  <c r="K229" i="6"/>
  <c r="L229" i="6" s="1"/>
  <c r="K228" i="6"/>
  <c r="L228" i="6" s="1"/>
  <c r="K225" i="6"/>
  <c r="L225" i="6" s="1"/>
  <c r="K224" i="6"/>
  <c r="L224" i="6" s="1"/>
  <c r="K223" i="6"/>
  <c r="L223" i="6" s="1"/>
  <c r="K222" i="6"/>
  <c r="L222" i="6" s="1"/>
  <c r="K221" i="6"/>
  <c r="L221" i="6" s="1"/>
  <c r="K220" i="6"/>
  <c r="L220" i="6" s="1"/>
  <c r="K218" i="6"/>
  <c r="L218" i="6" s="1"/>
  <c r="K217" i="6"/>
  <c r="L217" i="6" s="1"/>
  <c r="K216" i="6"/>
  <c r="L216" i="6" s="1"/>
  <c r="K215" i="6"/>
  <c r="L215" i="6" s="1"/>
  <c r="K214" i="6"/>
  <c r="L214" i="6" s="1"/>
  <c r="K213" i="6"/>
  <c r="L213" i="6" s="1"/>
  <c r="K212" i="6"/>
  <c r="L212" i="6" s="1"/>
  <c r="K211" i="6"/>
  <c r="L211" i="6" s="1"/>
  <c r="K210" i="6"/>
  <c r="L210" i="6" s="1"/>
  <c r="K208" i="6"/>
  <c r="L208" i="6" s="1"/>
  <c r="K206" i="6"/>
  <c r="L206" i="6" s="1"/>
  <c r="K204" i="6"/>
  <c r="L204" i="6" s="1"/>
  <c r="K202" i="6"/>
  <c r="L202" i="6" s="1"/>
  <c r="K201" i="6"/>
  <c r="L201" i="6" s="1"/>
  <c r="K200" i="6"/>
  <c r="L200" i="6" s="1"/>
  <c r="K198" i="6"/>
  <c r="L198" i="6" s="1"/>
  <c r="K197" i="6"/>
  <c r="L197" i="6" s="1"/>
  <c r="K196" i="6"/>
  <c r="L196" i="6" s="1"/>
  <c r="K195" i="6"/>
  <c r="K194" i="6"/>
  <c r="L194" i="6" s="1"/>
  <c r="K193" i="6"/>
  <c r="L193" i="6" s="1"/>
  <c r="K191" i="6"/>
  <c r="L191" i="6" s="1"/>
  <c r="K190" i="6"/>
  <c r="L190" i="6" s="1"/>
  <c r="K189" i="6"/>
  <c r="L189" i="6" s="1"/>
  <c r="K188" i="6"/>
  <c r="L188" i="6" s="1"/>
  <c r="K187" i="6"/>
  <c r="L187" i="6" s="1"/>
  <c r="F186" i="6"/>
  <c r="K186" i="6" s="1"/>
  <c r="L186" i="6" s="1"/>
  <c r="H185" i="6"/>
  <c r="K185" i="6" s="1"/>
  <c r="L185" i="6" s="1"/>
  <c r="K182" i="6"/>
  <c r="L182" i="6" s="1"/>
  <c r="K181" i="6"/>
  <c r="L181" i="6" s="1"/>
  <c r="K180" i="6"/>
  <c r="L180" i="6" s="1"/>
  <c r="K179" i="6"/>
  <c r="L179" i="6" s="1"/>
  <c r="K178" i="6"/>
  <c r="L178" i="6" s="1"/>
  <c r="K175" i="6"/>
  <c r="L175" i="6" s="1"/>
  <c r="K174" i="6"/>
  <c r="L174" i="6" s="1"/>
  <c r="K173" i="6"/>
  <c r="L173" i="6" s="1"/>
  <c r="K172" i="6"/>
  <c r="L172" i="6" s="1"/>
  <c r="K171" i="6"/>
  <c r="L171" i="6" s="1"/>
  <c r="K170" i="6"/>
  <c r="L170" i="6" s="1"/>
  <c r="K169" i="6"/>
  <c r="L169" i="6" s="1"/>
  <c r="K168" i="6"/>
  <c r="L168" i="6" s="1"/>
  <c r="K167" i="6"/>
  <c r="L167" i="6" s="1"/>
  <c r="K166" i="6"/>
  <c r="L166" i="6" s="1"/>
  <c r="K165" i="6"/>
  <c r="L165" i="6" s="1"/>
  <c r="K164" i="6"/>
  <c r="L164" i="6" s="1"/>
  <c r="K163" i="6"/>
  <c r="L163" i="6" s="1"/>
  <c r="K162" i="6"/>
  <c r="L162" i="6" s="1"/>
  <c r="K161" i="6"/>
  <c r="L161" i="6" s="1"/>
  <c r="K160" i="6"/>
  <c r="L160" i="6" s="1"/>
  <c r="K159" i="6"/>
  <c r="L159" i="6" s="1"/>
  <c r="K158" i="6"/>
  <c r="L158" i="6" s="1"/>
  <c r="K157" i="6"/>
  <c r="L157" i="6" s="1"/>
  <c r="K156" i="6"/>
  <c r="L156" i="6" s="1"/>
  <c r="K155" i="6"/>
  <c r="L155" i="6" s="1"/>
  <c r="K154" i="6"/>
  <c r="L154" i="6" s="1"/>
  <c r="K153" i="6"/>
  <c r="L153" i="6" s="1"/>
  <c r="K152" i="6"/>
  <c r="L152" i="6" s="1"/>
  <c r="H151" i="6"/>
  <c r="K151" i="6" s="1"/>
  <c r="L151" i="6" s="1"/>
  <c r="F150" i="6"/>
  <c r="K150" i="6" s="1"/>
  <c r="L150" i="6" s="1"/>
  <c r="K149" i="6"/>
  <c r="L149" i="6" s="1"/>
  <c r="K148" i="6"/>
  <c r="L148" i="6" s="1"/>
  <c r="K147" i="6"/>
  <c r="L147" i="6" s="1"/>
  <c r="K146" i="6"/>
  <c r="L146" i="6" s="1"/>
  <c r="K145" i="6"/>
  <c r="L145" i="6" s="1"/>
  <c r="K144" i="6"/>
  <c r="L144" i="6" s="1"/>
  <c r="K143" i="6"/>
  <c r="L143" i="6" s="1"/>
  <c r="K142" i="6"/>
  <c r="L142" i="6" s="1"/>
  <c r="K141" i="6"/>
  <c r="L141" i="6" s="1"/>
  <c r="K140" i="6"/>
  <c r="L140" i="6" s="1"/>
  <c r="K139" i="6"/>
  <c r="L139" i="6" s="1"/>
  <c r="K138" i="6"/>
  <c r="L138" i="6" s="1"/>
  <c r="K137" i="6"/>
  <c r="L137" i="6" s="1"/>
  <c r="K136" i="6"/>
  <c r="L136" i="6" s="1"/>
  <c r="K135" i="6"/>
  <c r="L135" i="6" s="1"/>
  <c r="K134" i="6"/>
  <c r="L134" i="6" s="1"/>
  <c r="K133" i="6"/>
  <c r="L133" i="6" s="1"/>
  <c r="K132" i="6"/>
  <c r="L132" i="6" s="1"/>
  <c r="K131" i="6"/>
  <c r="L131" i="6" s="1"/>
  <c r="K130" i="6"/>
  <c r="L130" i="6" s="1"/>
  <c r="K129" i="6"/>
  <c r="L129" i="6" s="1"/>
  <c r="K128" i="6"/>
  <c r="L128" i="6" s="1"/>
  <c r="K127" i="6"/>
  <c r="L127" i="6" s="1"/>
  <c r="K126" i="6"/>
  <c r="L126" i="6" s="1"/>
  <c r="K125" i="6"/>
  <c r="L125" i="6" s="1"/>
  <c r="K124" i="6"/>
  <c r="L124" i="6" s="1"/>
  <c r="K123" i="6"/>
  <c r="L123" i="6" s="1"/>
  <c r="K6" i="4"/>
</calcChain>
</file>

<file path=xl/sharedStrings.xml><?xml version="1.0" encoding="utf-8"?>
<sst xmlns="http://schemas.openxmlformats.org/spreadsheetml/2006/main" count="3790" uniqueCount="1300">
  <si>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</si>
  <si>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</si>
  <si>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</si>
  <si>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</si>
  <si>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</si>
  <si>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</si>
  <si>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</si>
  <si>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</si>
  <si>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</si>
  <si>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</si>
  <si>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</si>
  <si>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</si>
  <si>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</si>
  <si>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</si>
  <si>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</si>
  <si>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</si>
  <si>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</si>
  <si>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</si>
  <si>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</si>
  <si>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</si>
  <si>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</si>
  <si>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</si>
  <si>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</si>
  <si>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</si>
  <si>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</si>
  <si>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</si>
  <si>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</si>
  <si>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</si>
  <si>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</si>
  <si>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</si>
  <si>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</si>
  <si>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</si>
  <si>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</si>
  <si>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</si>
  <si>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Index</t>
  </si>
  <si>
    <t>NIFTY</t>
  </si>
  <si>
    <t>BANKNIFTY</t>
  </si>
  <si>
    <t>FINNIFTY</t>
  </si>
  <si>
    <t>MIDCPNIFTY</t>
  </si>
  <si>
    <t>Chemical</t>
  </si>
  <si>
    <t>AARTIIND</t>
  </si>
  <si>
    <t>Capital_Goods</t>
  </si>
  <si>
    <t>ABB</t>
  </si>
  <si>
    <t>Pharma</t>
  </si>
  <si>
    <t>ABBOTINDIA</t>
  </si>
  <si>
    <t>Others</t>
  </si>
  <si>
    <t>ABCAPITAL</t>
  </si>
  <si>
    <t>Textile</t>
  </si>
  <si>
    <t>ABFRL</t>
  </si>
  <si>
    <t>Cement</t>
  </si>
  <si>
    <t>ACC</t>
  </si>
  <si>
    <t>ADANIENT</t>
  </si>
  <si>
    <t>ADANIPORTS</t>
  </si>
  <si>
    <t>ALKEM</t>
  </si>
  <si>
    <t>AMBUJACEM</t>
  </si>
  <si>
    <t>APOLLOHOSP</t>
  </si>
  <si>
    <t>Automobile</t>
  </si>
  <si>
    <t>APOLLOTYRE</t>
  </si>
  <si>
    <t>ASHOKLEY</t>
  </si>
  <si>
    <t>FMCG</t>
  </si>
  <si>
    <t>ASIANPAINT</t>
  </si>
  <si>
    <t>ASTRAL</t>
  </si>
  <si>
    <t>ATUL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</si>
  <si>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</si>
  <si>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</si>
  <si>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</si>
  <si>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</si>
  <si>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</si>
  <si>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</si>
  <si>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</si>
  <si>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</si>
  <si>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</si>
  <si>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BALRAMCHIN</t>
  </si>
  <si>
    <t>BANDHANBNK</t>
  </si>
  <si>
    <t>BANKBARODA</t>
  </si>
  <si>
    <t>BATAINDIA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</si>
  <si>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</si>
  <si>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</si>
  <si>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</si>
  <si>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</si>
  <si>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</si>
  <si>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</si>
  <si>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</si>
  <si>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</si>
  <si>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</si>
  <si>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</si>
  <si>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</si>
  <si>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Technology</t>
  </si>
  <si>
    <t>BSOFT</t>
  </si>
  <si>
    <t>CANBK</t>
  </si>
  <si>
    <t>CANFINHOME</t>
  </si>
  <si>
    <t>CHAMBLFERT</t>
  </si>
  <si>
    <t>CHOLAFIN</t>
  </si>
  <si>
    <t>CIPLA</t>
  </si>
  <si>
    <t>COALINDIA</t>
  </si>
  <si>
    <t>COFORGE</t>
  </si>
  <si>
    <t>COLPAL</t>
  </si>
  <si>
    <t>CONCOR</t>
  </si>
  <si>
    <t>COROMANDEL</t>
  </si>
  <si>
    <t>CROMPTON</t>
  </si>
  <si>
    <t>CUB</t>
  </si>
  <si>
    <t>CUMMINSIND</t>
  </si>
  <si>
    <t>DABUR</t>
  </si>
  <si>
    <t>DALBHARAT</t>
  </si>
  <si>
    <t>DEEPAKNTR</t>
  </si>
  <si>
    <t>DELTACORP</t>
  </si>
  <si>
    <t>DIVISLAB</t>
  </si>
  <si>
    <t>DIXON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</si>
  <si>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</si>
  <si>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</si>
  <si>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</si>
  <si>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</si>
  <si>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</si>
  <si>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</si>
  <si>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</si>
  <si>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</si>
  <si>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</si>
  <si>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</si>
  <si>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</si>
  <si>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GNFC</t>
  </si>
  <si>
    <t>GODREJCP</t>
  </si>
  <si>
    <t>GODREJPROP</t>
  </si>
  <si>
    <t>GRANULES</t>
  </si>
  <si>
    <t>GRASIM</t>
  </si>
  <si>
    <t>GUJGASLTD</t>
  </si>
  <si>
    <t>HAL</t>
  </si>
  <si>
    <t>HAVELLS</t>
  </si>
  <si>
    <t>HCLTECH</t>
  </si>
  <si>
    <t>HDFCAMC</t>
  </si>
  <si>
    <t>HDFCBANK</t>
  </si>
  <si>
    <t>HDFCLIFE</t>
  </si>
  <si>
    <t>HEROMOTOCO</t>
  </si>
  <si>
    <t>Metals</t>
  </si>
  <si>
    <t>HINDALCO</t>
  </si>
  <si>
    <t>HINDCOPPER</t>
  </si>
  <si>
    <t>HINDPETRO</t>
  </si>
  <si>
    <t>HINDUNILVR</t>
  </si>
  <si>
    <t>IBULHSGFIN</t>
  </si>
  <si>
    <t>ICICIBANK</t>
  </si>
  <si>
    <t>ICICIGI</t>
  </si>
  <si>
    <t>ICICIPRULI</t>
  </si>
  <si>
    <t>IDEA</t>
  </si>
  <si>
    <t>IDFC</t>
  </si>
  <si>
    <t>IDFCFIRSTB</t>
  </si>
  <si>
    <t>IEX</t>
  </si>
  <si>
    <t>IGL</t>
  </si>
  <si>
    <t>INDHOTEL</t>
  </si>
  <si>
    <t>INDIACEM</t>
  </si>
  <si>
    <t>INDIAMART</t>
  </si>
  <si>
    <t>INDIGO</t>
  </si>
  <si>
    <t>INDUSINDBK</t>
  </si>
  <si>
    <t>INDUSTOWER</t>
  </si>
  <si>
    <t>INFY</t>
  </si>
  <si>
    <t>INTELLECT</t>
  </si>
  <si>
    <t>IOC</t>
  </si>
  <si>
    <t>IPCALAB</t>
  </si>
  <si>
    <t>IRCTC</t>
  </si>
  <si>
    <t>ITC</t>
  </si>
  <si>
    <t>JINDALSTEL</t>
  </si>
  <si>
    <t>JKCEMENT</t>
  </si>
  <si>
    <t>JSWSTEEL</t>
  </si>
  <si>
    <t>JUBLFOOD</t>
  </si>
  <si>
    <t>KOTAKBANK</t>
  </si>
  <si>
    <t>L&amp;TFH</t>
  </si>
  <si>
    <t>LALPATHLAB</t>
  </si>
  <si>
    <t>LAURUSLABS</t>
  </si>
  <si>
    <t>LICHSGFIN</t>
  </si>
  <si>
    <t>LT</t>
  </si>
  <si>
    <t>LTIM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</si>
  <si>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</si>
  <si>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</si>
  <si>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</si>
  <si>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</si>
  <si>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</si>
  <si>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</si>
  <si>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</si>
  <si>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</si>
  <si>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MCX</t>
  </si>
  <si>
    <t>METROPOLIS</t>
  </si>
  <si>
    <t>MFSL</t>
  </si>
  <si>
    <t>MGL</t>
  </si>
  <si>
    <t>MOTHERSON</t>
  </si>
  <si>
    <t>MPHASIS</t>
  </si>
  <si>
    <t>MRF</t>
  </si>
  <si>
    <t>MUTHOOTFIN</t>
  </si>
  <si>
    <t>NATIONALUM</t>
  </si>
  <si>
    <t>NAUKRI</t>
  </si>
  <si>
    <t>NAVINFLUOR</t>
  </si>
  <si>
    <t>NESTLEIND</t>
  </si>
  <si>
    <t>NMDC</t>
  </si>
  <si>
    <t>Power</t>
  </si>
  <si>
    <t>NTPC</t>
  </si>
  <si>
    <t>OBEROIRLTY</t>
  </si>
  <si>
    <t>OFSS</t>
  </si>
  <si>
    <t>ONGC</t>
  </si>
  <si>
    <t>PAGEIND</t>
  </si>
  <si>
    <t>PEL</t>
  </si>
  <si>
    <t>PERSISTENT</t>
  </si>
  <si>
    <t>PETRONET</t>
  </si>
  <si>
    <t>PFC</t>
  </si>
  <si>
    <t>PIDILITIND</t>
  </si>
  <si>
    <t>PIIND</t>
  </si>
  <si>
    <t>PNB</t>
  </si>
  <si>
    <t>POLYCAB</t>
  </si>
  <si>
    <t>POWERGRID</t>
  </si>
  <si>
    <t>Media</t>
  </si>
  <si>
    <t>PVRINOX</t>
  </si>
  <si>
    <t>RAIN</t>
  </si>
  <si>
    <t>RAMCOCEM</t>
  </si>
  <si>
    <t>RBLBANK</t>
  </si>
  <si>
    <t>RECLTD</t>
  </si>
  <si>
    <t>RELIANCE</t>
  </si>
  <si>
    <t>SAIL</t>
  </si>
  <si>
    <t>SBICARD</t>
  </si>
  <si>
    <t>SBILIFE</t>
  </si>
  <si>
    <t>SBIN</t>
  </si>
  <si>
    <t>SHREECEM</t>
  </si>
  <si>
    <t>SIEMENS</t>
  </si>
  <si>
    <t>SRF</t>
  </si>
  <si>
    <t>SHRIRAMFIN</t>
  </si>
  <si>
    <t>SUNPHARMA</t>
  </si>
  <si>
    <t>SUNTV</t>
  </si>
  <si>
    <t>SYNGENE</t>
  </si>
  <si>
    <t>TATACHEM</t>
  </si>
  <si>
    <t>TATACOMM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</si>
  <si>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</si>
  <si>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</si>
  <si>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</si>
  <si>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</si>
  <si>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</si>
  <si>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</si>
  <si>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</si>
  <si>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</si>
  <si>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</si>
  <si>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</si>
  <si>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</si>
  <si>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</si>
  <si>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</si>
  <si>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</si>
  <si>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</si>
  <si>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</si>
  <si>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</si>
  <si>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ZYDUSLIFE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</si>
  <si>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</si>
  <si>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</si>
  <si>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</si>
  <si>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</si>
  <si>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</si>
  <si>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</si>
  <si>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</si>
  <si>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</si>
  <si>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</si>
  <si>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</si>
  <si>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</si>
  <si>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</si>
  <si>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</si>
  <si>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</si>
  <si>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</si>
  <si>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</si>
  <si>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</si>
  <si>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</si>
  <si>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</si>
  <si>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</si>
  <si>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</si>
  <si>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</si>
  <si>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</si>
  <si>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ADANIGREEN</t>
  </si>
  <si>
    <t>ATGL</t>
  </si>
  <si>
    <t>AWL</t>
  </si>
  <si>
    <t>DMART</t>
  </si>
  <si>
    <t>BAJAJHLDNG</t>
  </si>
  <si>
    <t>BANKINDIA</t>
  </si>
  <si>
    <t>CLEAN</t>
  </si>
  <si>
    <t>DELHIVERY</t>
  </si>
  <si>
    <t>EMAMILTD</t>
  </si>
  <si>
    <t>NYKAA</t>
  </si>
  <si>
    <t>FORTIS</t>
  </si>
  <si>
    <t>GLAND</t>
  </si>
  <si>
    <t>GSPL</t>
  </si>
  <si>
    <t>HINDZINC</t>
  </si>
  <si>
    <t>HONAUT</t>
  </si>
  <si>
    <t>ISEC</t>
  </si>
  <si>
    <t>INDIANB</t>
  </si>
  <si>
    <t>JSWENERGY</t>
  </si>
  <si>
    <t>LICI</t>
  </si>
  <si>
    <t>LINDEINDIA</t>
  </si>
  <si>
    <t>MAXHEALTH</t>
  </si>
  <si>
    <t>MSUMI</t>
  </si>
  <si>
    <t>NAM-INDIA</t>
  </si>
  <si>
    <t>OIL</t>
  </si>
  <si>
    <t>PAYTM</t>
  </si>
  <si>
    <t>POLICYBZR</t>
  </si>
  <si>
    <t>PATANJALI</t>
  </si>
  <si>
    <t>POONAWALLA</t>
  </si>
  <si>
    <t>PRESTIGE</t>
  </si>
  <si>
    <t>PGHH</t>
  </si>
  <si>
    <t>SONACOMS</t>
  </si>
  <si>
    <t>TATAELXSI</t>
  </si>
  <si>
    <t>TTML</t>
  </si>
  <si>
    <t>TORNTPOWER</t>
  </si>
  <si>
    <t>TRIDENT</t>
  </si>
  <si>
    <t>TIINDIA</t>
  </si>
  <si>
    <t>UNIONBANK</t>
  </si>
  <si>
    <t>VBL</t>
  </si>
  <si>
    <t>WHIRLPOOL</t>
  </si>
  <si>
    <t>YESBANK</t>
  </si>
  <si>
    <t>ZOMATO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</si>
  <si>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</si>
  <si>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</si>
  <si>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</si>
  <si>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Back To Main Page</t>
  </si>
  <si>
    <t xml:space="preserve"> </t>
  </si>
  <si>
    <t>360ONE</t>
  </si>
  <si>
    <t>3MINDIA</t>
  </si>
  <si>
    <t>AIAENG</t>
  </si>
  <si>
    <t>APLAPOLLO</t>
  </si>
  <si>
    <t>AARTIDRUGS</t>
  </si>
  <si>
    <t>AAVAS</t>
  </si>
  <si>
    <t>AEGISCHEM</t>
  </si>
  <si>
    <t>AETHER</t>
  </si>
  <si>
    <t>AFFLE</t>
  </si>
  <si>
    <t>AJANTPHARM</t>
  </si>
  <si>
    <t>APLLTD</t>
  </si>
  <si>
    <t>ALKYLAMINE</t>
  </si>
  <si>
    <t>AMBER</t>
  </si>
  <si>
    <t>ANGELONE</t>
  </si>
  <si>
    <t>ANURAS</t>
  </si>
  <si>
    <t>APTUS</t>
  </si>
  <si>
    <t>ASAHIINDIA</t>
  </si>
  <si>
    <t>ASTERDM</t>
  </si>
  <si>
    <t>AVANTIFEED</t>
  </si>
  <si>
    <t>BASF</t>
  </si>
  <si>
    <t>BEML</t>
  </si>
  <si>
    <t>BSE</t>
  </si>
  <si>
    <t>BALAMINES</t>
  </si>
  <si>
    <t>MAHABANK</t>
  </si>
  <si>
    <t>BAYERCROP</t>
  </si>
  <si>
    <t>BDL</t>
  </si>
  <si>
    <t>BIRLACORPN</t>
  </si>
  <si>
    <t>BLUEDART</t>
  </si>
  <si>
    <t>BLUESTARCO</t>
  </si>
  <si>
    <t>BBTC</t>
  </si>
  <si>
    <t>BORORENEW</t>
  </si>
  <si>
    <t>BRIGADE</t>
  </si>
  <si>
    <t>BCG</t>
  </si>
  <si>
    <t>MAPMYINDIA</t>
  </si>
  <si>
    <t>CCL</t>
  </si>
  <si>
    <t>CESC</t>
  </si>
  <si>
    <t>CGPOWER</t>
  </si>
  <si>
    <t>CRISIL</t>
  </si>
  <si>
    <t>CSBBANK</t>
  </si>
  <si>
    <t>CAMPUS</t>
  </si>
  <si>
    <t>CGCL</t>
  </si>
  <si>
    <t>CARBORUNIV</t>
  </si>
  <si>
    <t>CASTROLIND</t>
  </si>
  <si>
    <t>CEATLTD</t>
  </si>
  <si>
    <t>CENTRALBK</t>
  </si>
  <si>
    <t>CDSL</t>
  </si>
  <si>
    <t>CENTURYPLY</t>
  </si>
  <si>
    <t>CENTURYTEX</t>
  </si>
  <si>
    <t>CERA</t>
  </si>
  <si>
    <t>CHALET</t>
  </si>
  <si>
    <t>CHEMPLASTS</t>
  </si>
  <si>
    <t>CHOLAHLDNG</t>
  </si>
  <si>
    <t>COCHINSHIP</t>
  </si>
  <si>
    <t>CAMS</t>
  </si>
  <si>
    <t>CREDITACC</t>
  </si>
  <si>
    <t>CYIENT</t>
  </si>
  <si>
    <t>DCMSHRIRAM</t>
  </si>
  <si>
    <t>DEEPAKFERT</t>
  </si>
  <si>
    <t>DEVYANI</t>
  </si>
  <si>
    <t>EIDPARRY</t>
  </si>
  <si>
    <t>EIHOTEL</t>
  </si>
  <si>
    <t>EPL</t>
  </si>
  <si>
    <t>EASEMYTRIP</t>
  </si>
  <si>
    <t>ELGIEQUIP</t>
  </si>
  <si>
    <t>ENDURANCE</t>
  </si>
  <si>
    <t>ENGINERSIN</t>
  </si>
  <si>
    <t>EQUITASBNK</t>
  </si>
  <si>
    <t>FDC</t>
  </si>
  <si>
    <t>FACT</t>
  </si>
  <si>
    <t>FINEORG</t>
  </si>
  <si>
    <t>FINCABLES</t>
  </si>
  <si>
    <t>FINPIPE</t>
  </si>
  <si>
    <t>FSL</t>
  </si>
  <si>
    <t>GRINFRA</t>
  </si>
  <si>
    <t>GMMPFAUDLR</t>
  </si>
  <si>
    <t>GALAXYSURF</t>
  </si>
  <si>
    <t>GARFIBRES</t>
  </si>
  <si>
    <t>GICRE</t>
  </si>
  <si>
    <t>GLAXO</t>
  </si>
  <si>
    <t>GOCOLORS</t>
  </si>
  <si>
    <t>GODFRYPHLP</t>
  </si>
  <si>
    <t>GODREJAGRO</t>
  </si>
  <si>
    <t>GODREJIND</t>
  </si>
  <si>
    <t>GRAPHITE</t>
  </si>
  <si>
    <t>GESHIP</t>
  </si>
  <si>
    <t>GREENPANEL</t>
  </si>
  <si>
    <t>GRINDWELL</t>
  </si>
  <si>
    <t>GUJALKALI</t>
  </si>
  <si>
    <t>GAEL</t>
  </si>
  <si>
    <t>FLUOROCHEM</t>
  </si>
  <si>
    <t>GPPL</t>
  </si>
  <si>
    <t>GSFC</t>
  </si>
  <si>
    <t>HEG</t>
  </si>
  <si>
    <t>HFCL</t>
  </si>
  <si>
    <t>HLEGLAS</t>
  </si>
  <si>
    <t>HAPPSTMNDS</t>
  </si>
  <si>
    <t>HATSUN</t>
  </si>
  <si>
    <t>HIKAL</t>
  </si>
  <si>
    <t>HGS</t>
  </si>
  <si>
    <t>POWERINDIA</t>
  </si>
  <si>
    <t>HOMEFIRST</t>
  </si>
  <si>
    <t>HUDCO</t>
  </si>
  <si>
    <t>IDBI</t>
  </si>
  <si>
    <t>IFBIND</t>
  </si>
  <si>
    <t>IIFL</t>
  </si>
  <si>
    <t>IRB</t>
  </si>
  <si>
    <t>ITI</t>
  </si>
  <si>
    <t>IBREALEST</t>
  </si>
  <si>
    <t>IOB</t>
  </si>
  <si>
    <t>IRFC</t>
  </si>
  <si>
    <t>INDIGOPNTS</t>
  </si>
  <si>
    <t>INFIBEAM</t>
  </si>
  <si>
    <t>JBCHEPHARM</t>
  </si>
  <si>
    <t>JBMA</t>
  </si>
  <si>
    <t>JKLAKSHMI</t>
  </si>
  <si>
    <t>JKPAPER</t>
  </si>
  <si>
    <t>JMFINANCIL</t>
  </si>
  <si>
    <t>JAMNAAUTO</t>
  </si>
  <si>
    <t>JSL</t>
  </si>
  <si>
    <t>JUBLINGREA</t>
  </si>
  <si>
    <t>JUBLPHARMA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</si>
  <si>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</si>
  <si>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</si>
  <si>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</si>
  <si>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</si>
  <si>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</si>
  <si>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</si>
  <si>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</si>
  <si>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</si>
  <si>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KALYANKJIL</t>
  </si>
  <si>
    <t>KANSAINER</t>
  </si>
  <si>
    <t>KARURVYSYA</t>
  </si>
  <si>
    <t>KEC</t>
  </si>
  <si>
    <t>KIMS</t>
  </si>
  <si>
    <t>LAXMIMACH</t>
  </si>
  <si>
    <t>LATENTVIEW</t>
  </si>
  <si>
    <t>LXCHEM</t>
  </si>
  <si>
    <t>LEMONTREE</t>
  </si>
  <si>
    <t>LUXIND</t>
  </si>
  <si>
    <t>MMTC</t>
  </si>
  <si>
    <t>MTARTECH</t>
  </si>
  <si>
    <t>LODHA</t>
  </si>
  <si>
    <t>MHRIL</t>
  </si>
  <si>
    <t>MAHLIFE</t>
  </si>
  <si>
    <t>MAHLOG</t>
  </si>
  <si>
    <t>MRPL</t>
  </si>
  <si>
    <t>MASTEK</t>
  </si>
  <si>
    <t>MAZDOCK</t>
  </si>
  <si>
    <t>MEDPLUS</t>
  </si>
  <si>
    <t>METROBRAND</t>
  </si>
  <si>
    <t>MOTILALOFS</t>
  </si>
  <si>
    <t>NATCOPHARM</t>
  </si>
  <si>
    <t>NBCC</t>
  </si>
  <si>
    <t>NCC</t>
  </si>
  <si>
    <t>NHPC</t>
  </si>
  <si>
    <t>NLCINDIA</t>
  </si>
  <si>
    <t>NOCIL</t>
  </si>
  <si>
    <t>NH</t>
  </si>
  <si>
    <t>NAZARA</t>
  </si>
  <si>
    <t>NETWORK18</t>
  </si>
  <si>
    <t>NUVOCO</t>
  </si>
  <si>
    <t>OLECTRA</t>
  </si>
  <si>
    <t>ORIENTELEC</t>
  </si>
  <si>
    <t>PCBL</t>
  </si>
  <si>
    <t>PNBHOUSING</t>
  </si>
  <si>
    <t>PNCINFRA</t>
  </si>
  <si>
    <t>PFIZER</t>
  </si>
  <si>
    <t>PHOENIXLTD</t>
  </si>
  <si>
    <t>PPLPHARMA</t>
  </si>
  <si>
    <t>POLYMED</t>
  </si>
  <si>
    <t>POLYPLEX</t>
  </si>
  <si>
    <t>PRAJIND</t>
  </si>
  <si>
    <t>PRINCEPIPE</t>
  </si>
  <si>
    <t>PRSMJOHNSN</t>
  </si>
  <si>
    <t>QUESS</t>
  </si>
  <si>
    <t>RHIM</t>
  </si>
  <si>
    <t>RITES</t>
  </si>
  <si>
    <t>RADICO</t>
  </si>
  <si>
    <t>RVNL</t>
  </si>
  <si>
    <t>RAINBOW</t>
  </si>
  <si>
    <t>RAJESHEXPO</t>
  </si>
  <si>
    <t>RALLIS</t>
  </si>
  <si>
    <t>RCF</t>
  </si>
  <si>
    <t>RATNAMANI</t>
  </si>
  <si>
    <t>RTNINDIA</t>
  </si>
  <si>
    <t>RAYMOND</t>
  </si>
  <si>
    <t>REDINGTON</t>
  </si>
  <si>
    <t>RELAXO</t>
  </si>
  <si>
    <t>RBA</t>
  </si>
  <si>
    <t>ROSSARI</t>
  </si>
  <si>
    <t>ROUTE</t>
  </si>
  <si>
    <t>SJVN</t>
  </si>
  <si>
    <t>SKFINDIA</t>
  </si>
  <si>
    <t>SANOFI</t>
  </si>
  <si>
    <t>SAPPHIRE</t>
  </si>
  <si>
    <t>SCHAEFFLER</t>
  </si>
  <si>
    <t>SHARDACROP</t>
  </si>
  <si>
    <t>SHOPERSTOP</t>
  </si>
  <si>
    <t>RENUKA</t>
  </si>
  <si>
    <t>SHYAMMETL</t>
  </si>
  <si>
    <t>SOBHA</t>
  </si>
  <si>
    <t>SOLARINDS</t>
  </si>
  <si>
    <t>SONATSOFTW</t>
  </si>
  <si>
    <t>STARHEALTH</t>
  </si>
  <si>
    <t>SWSOLAR</t>
  </si>
  <si>
    <t>STLTECH</t>
  </si>
  <si>
    <t>SUMICHEM</t>
  </si>
  <si>
    <t>SPARC</t>
  </si>
  <si>
    <t>SUNDARMFIN</t>
  </si>
  <si>
    <t>SUNDRMFAST</t>
  </si>
  <si>
    <t>SUNTECK</t>
  </si>
  <si>
    <t>SUPRAJIT</t>
  </si>
  <si>
    <t>SUPREMEIND</t>
  </si>
  <si>
    <t>SUVENPHAR</t>
  </si>
  <si>
    <t>SUZLON</t>
  </si>
  <si>
    <t>SWANENERGY</t>
  </si>
  <si>
    <t>TCIEXP</t>
  </si>
  <si>
    <t>TCNSBRANDS</t>
  </si>
  <si>
    <t>TTKPRESTIG</t>
  </si>
  <si>
    <t>TV18BRDCST</t>
  </si>
  <si>
    <t>TANLA</t>
  </si>
  <si>
    <t>TATAINVEST</t>
  </si>
  <si>
    <t>TATAMTRDVR</t>
  </si>
  <si>
    <t>TEAMLEASE</t>
  </si>
  <si>
    <t>TEJASNET</t>
  </si>
  <si>
    <t>NIACL</t>
  </si>
  <si>
    <t>THERMAX</t>
  </si>
  <si>
    <t>TIMKEN</t>
  </si>
  <si>
    <t>TCI</t>
  </si>
  <si>
    <t>TRIVENI</t>
  </si>
  <si>
    <t>TRITURBINE</t>
  </si>
  <si>
    <t>UCOBANK</t>
  </si>
  <si>
    <t>UFLEX</t>
  </si>
  <si>
    <t>UNOMINDA</t>
  </si>
  <si>
    <t>UTIAMC</t>
  </si>
  <si>
    <t>VGUARD</t>
  </si>
  <si>
    <t>VMART</t>
  </si>
  <si>
    <t>VIPIND</t>
  </si>
  <si>
    <t>VAIBHAVGBL</t>
  </si>
  <si>
    <t>VTL</t>
  </si>
  <si>
    <t>VARROC</t>
  </si>
  <si>
    <t>MANYAVAR</t>
  </si>
  <si>
    <t>VIJAYA</t>
  </si>
  <si>
    <t>VINATIORGA</t>
  </si>
  <si>
    <t>WELCORP</t>
  </si>
  <si>
    <t>WESTLIFE</t>
  </si>
  <si>
    <t>ZFCVINDIA</t>
  </si>
  <si>
    <t>ZENSARTECH</t>
  </si>
  <si>
    <t>ZYDUSWELL</t>
  </si>
  <si>
    <t>ECLERX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</si>
  <si>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</si>
  <si>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</si>
  <si>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</si>
  <si>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</si>
  <si>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</si>
  <si>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</si>
  <si>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</si>
  <si>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</si>
  <si>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</si>
  <si>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</si>
  <si>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</si>
  <si>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</si>
  <si>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</si>
  <si>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GRAVITON RESEARCH CAPITAL LLP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</si>
  <si>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</si>
  <si>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</si>
  <si>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</si>
  <si>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</si>
  <si>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</si>
  <si>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</si>
  <si>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</si>
  <si>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</si>
  <si>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</si>
  <si>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</si>
  <si>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</si>
  <si>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</si>
  <si>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</si>
  <si>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Market Closing Price</t>
  </si>
  <si>
    <t>Accu</t>
  </si>
  <si>
    <t>Open</t>
  </si>
  <si>
    <t>H</t>
  </si>
  <si>
    <t>Successful</t>
  </si>
  <si>
    <t>CLBS = Closing Basis ***</t>
  </si>
  <si>
    <t>Dividend adjusted &lt;&gt;</t>
  </si>
  <si>
    <t>Reinitiated $</t>
  </si>
  <si>
    <t>Part book {}</t>
  </si>
  <si>
    <t>s</t>
  </si>
  <si>
    <t>Revised stoploss #</t>
  </si>
  <si>
    <t>Stop Loss</t>
  </si>
  <si>
    <t>Profit / Loss per Share/Lot</t>
  </si>
  <si>
    <t>Buy</t>
  </si>
  <si>
    <t>Unsuccessful</t>
  </si>
  <si>
    <t>Master Trade High Risk</t>
  </si>
  <si>
    <t>Profit / Loss per share</t>
  </si>
  <si>
    <t>Gain / Loss  per Lot</t>
  </si>
  <si>
    <t>Lot</t>
  </si>
  <si>
    <t xml:space="preserve">Master Trade Medium Risk </t>
  </si>
  <si>
    <t xml:space="preserve">Profit/ Loss per lot </t>
  </si>
  <si>
    <t>Neutral</t>
  </si>
  <si>
    <t>Profit of Rs.21/-</t>
  </si>
  <si>
    <t>Profit of Rs.47.5/-</t>
  </si>
  <si>
    <t>Profit of Rs.100/-</t>
  </si>
  <si>
    <t>Techno -Funda  (positional)</t>
  </si>
  <si>
    <t>95-100</t>
  </si>
  <si>
    <t>.................</t>
  </si>
  <si>
    <t xml:space="preserve">Investment Idea </t>
  </si>
  <si>
    <t>Point of Review</t>
  </si>
  <si>
    <t>Close Rate</t>
  </si>
  <si>
    <t>Gain / Loss  %</t>
  </si>
  <si>
    <t>L&amp;T Finance Holding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</si>
  <si>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</si>
  <si>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</si>
  <si>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</si>
  <si>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</si>
  <si>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</si>
  <si>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</si>
  <si>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</si>
  <si>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</si>
  <si>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</si>
  <si>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</si>
  <si>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</si>
  <si>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</si>
  <si>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</si>
  <si>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</si>
  <si>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</si>
  <si>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</si>
  <si>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</si>
  <si>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</si>
  <si>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</si>
  <si>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</si>
  <si>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</si>
  <si>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</si>
  <si>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</si>
  <si>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</si>
  <si>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</si>
  <si>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</si>
  <si>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</si>
  <si>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</si>
  <si>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</si>
  <si>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</si>
  <si>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</si>
  <si>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</si>
  <si>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</si>
  <si>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</si>
  <si>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</si>
  <si>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</si>
  <si>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</si>
  <si>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</si>
  <si>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</si>
  <si>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</si>
  <si>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</si>
  <si>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</si>
  <si>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</si>
  <si>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</si>
  <si>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</si>
  <si>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</si>
  <si>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</si>
  <si>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</si>
  <si>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</si>
  <si>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</si>
  <si>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</si>
  <si>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</si>
  <si>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</si>
  <si>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</si>
  <si>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</si>
  <si>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</si>
  <si>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</si>
  <si>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</si>
  <si>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</si>
  <si>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</si>
  <si>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</si>
  <si>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</si>
  <si>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</si>
  <si>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</si>
  <si>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</si>
  <si>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</si>
  <si>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</si>
  <si>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</si>
  <si>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</si>
  <si>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</si>
  <si>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</si>
  <si>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</si>
  <si>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</si>
  <si>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</si>
  <si>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</si>
  <si>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</si>
  <si>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</si>
  <si>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</si>
  <si>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</si>
  <si>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</si>
  <si>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</si>
  <si>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</si>
  <si>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</si>
  <si>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</si>
  <si>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</si>
  <si>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</si>
  <si>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</si>
  <si>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</si>
  <si>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</si>
  <si>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</si>
  <si>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</si>
  <si>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</si>
  <si>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</si>
  <si>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</si>
  <si>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</si>
  <si>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</si>
  <si>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</si>
  <si>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</si>
  <si>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</si>
  <si>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</si>
  <si>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</si>
  <si>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</si>
  <si>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DCBBANK</t>
  </si>
  <si>
    <t>ORIENTREF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</si>
  <si>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</si>
  <si>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</si>
  <si>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</si>
  <si>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</si>
  <si>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</si>
  <si>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</si>
  <si>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</si>
  <si>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</si>
  <si>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</si>
  <si>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</si>
  <si>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</si>
  <si>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</si>
  <si>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</si>
  <si>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</si>
  <si>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</si>
  <si>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</si>
  <si>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</si>
  <si>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</si>
  <si>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MAYURUNIQ</t>
  </si>
  <si>
    <t>SHK</t>
  </si>
  <si>
    <t>Loss of Rs.37.75/-</t>
  </si>
  <si>
    <t>SKIPPER</t>
  </si>
  <si>
    <t>CAMLINFINE$</t>
  </si>
  <si>
    <t>Profit of Rs.15.00/-</t>
  </si>
  <si>
    <t>GNA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</si>
  <si>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</si>
  <si>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</si>
  <si>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</si>
  <si>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</si>
  <si>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</si>
  <si>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</si>
  <si>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</si>
  <si>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</si>
  <si>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</si>
  <si>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Profit of Rs.25/-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</si>
  <si>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</si>
  <si>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</si>
  <si>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</si>
  <si>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</si>
  <si>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</si>
  <si>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</si>
  <si>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</si>
  <si>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>HEIDELBERG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</si>
  <si>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</si>
  <si>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</si>
  <si>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</si>
  <si>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</si>
  <si>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</si>
  <si>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</si>
  <si>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</si>
  <si>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GULFOILLUB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</si>
  <si>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</si>
  <si>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</si>
  <si>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</si>
  <si>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</si>
  <si>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</si>
  <si>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</si>
  <si>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</si>
  <si>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</si>
  <si>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</si>
  <si>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</si>
  <si>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Rs.191.50/-</t>
  </si>
  <si>
    <t>GREAVESCOT</t>
  </si>
  <si>
    <t>Profit of Rs.10.40</t>
  </si>
  <si>
    <t>MOLDTKPAC</t>
  </si>
  <si>
    <t>Profit of Rs.65.5</t>
  </si>
  <si>
    <t>Loss of Rs.145.60/-</t>
  </si>
  <si>
    <t>PHILIPCARB</t>
  </si>
  <si>
    <t>Loss of Rs.127.80/-</t>
  </si>
  <si>
    <t>Profit of Rs.75.10</t>
  </si>
  <si>
    <t>Profit of Rs.0.53/-</t>
  </si>
  <si>
    <t>FCONSUMER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</si>
  <si>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</si>
  <si>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</si>
  <si>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</si>
  <si>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</si>
  <si>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</si>
  <si>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</si>
  <si>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</si>
  <si>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</si>
  <si>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Rs.1/-</t>
  </si>
  <si>
    <t>Profit of Rs.60/-</t>
  </si>
  <si>
    <t>KEC$</t>
  </si>
  <si>
    <t>Profit of Rs.55.50/-</t>
  </si>
  <si>
    <t>MGL$</t>
  </si>
  <si>
    <t>Profit of Rs.235/-</t>
  </si>
  <si>
    <t>JKPAPER$</t>
  </si>
  <si>
    <t>Profit of Rs.30/-</t>
  </si>
  <si>
    <t>RADICO$</t>
  </si>
  <si>
    <t>MOLDTKPAC$</t>
  </si>
  <si>
    <t>Profit of Rs.82.5/-</t>
  </si>
  <si>
    <t>PSPPROJECT</t>
  </si>
  <si>
    <t>Profit of Rs.18.50/-</t>
  </si>
  <si>
    <t>Profit of Rs.170/-</t>
  </si>
  <si>
    <t>Profit of Rs.60.50/-</t>
  </si>
  <si>
    <t>MIDHANI</t>
  </si>
  <si>
    <t>Profit of Rs.49/-</t>
  </si>
  <si>
    <t>Profit of Rs.67.5/-</t>
  </si>
  <si>
    <t>Profit of Rs.108/-</t>
  </si>
  <si>
    <t>HUHTAMAKI</t>
  </si>
  <si>
    <t>Loss of Rs.42.50/-</t>
  </si>
  <si>
    <t>FILATEX</t>
  </si>
  <si>
    <t>IRCON</t>
  </si>
  <si>
    <t>Profiit of Rs.210/-</t>
  </si>
  <si>
    <t>440-450</t>
  </si>
  <si>
    <t>ACE</t>
  </si>
  <si>
    <t>DHANUKA</t>
  </si>
  <si>
    <t>GRSE</t>
  </si>
  <si>
    <t>3600-3660</t>
  </si>
  <si>
    <t>GRAVITA</t>
  </si>
  <si>
    <t>3290-3330</t>
  </si>
  <si>
    <t>Re-initiated $</t>
  </si>
  <si>
    <t>KPIL</t>
  </si>
  <si>
    <t>CIEINDIA</t>
  </si>
  <si>
    <t>ADANIPOWER</t>
  </si>
  <si>
    <t>ACI</t>
  </si>
  <si>
    <t>APARINDS</t>
  </si>
  <si>
    <t>BIKAJI</t>
  </si>
  <si>
    <t>BLS</t>
  </si>
  <si>
    <t>CRAFTSMAN</t>
  </si>
  <si>
    <t>DATAPATTNS</t>
  </si>
  <si>
    <t>ERIS</t>
  </si>
  <si>
    <t>FIVESTAR</t>
  </si>
  <si>
    <t>INGERRAND</t>
  </si>
  <si>
    <t>JINDWORLD</t>
  </si>
  <si>
    <t>KFINTECH</t>
  </si>
  <si>
    <t>KSB</t>
  </si>
  <si>
    <t>MEDANTA</t>
  </si>
  <si>
    <t>NSLNISP</t>
  </si>
  <si>
    <t>RUSTOMJEE</t>
  </si>
  <si>
    <t>TMB</t>
  </si>
  <si>
    <t>% Change in OI</t>
  </si>
  <si>
    <t>MINDACORP</t>
  </si>
  <si>
    <t>MANKIND</t>
  </si>
  <si>
    <t>NSE</t>
  </si>
  <si>
    <t>J</t>
  </si>
  <si>
    <t>RKFORGE</t>
  </si>
  <si>
    <t>Profiit of Rs.65/-</t>
  </si>
  <si>
    <t>Profiit of Rs.145/-</t>
  </si>
  <si>
    <t>Profiit of Rs.42.50/-</t>
  </si>
  <si>
    <t>ISGEC</t>
  </si>
  <si>
    <t>EPIGRAL</t>
  </si>
  <si>
    <t>370-375</t>
  </si>
  <si>
    <t>990-995</t>
  </si>
  <si>
    <t>5400-5450</t>
  </si>
  <si>
    <t>CAPLIPOINT</t>
  </si>
  <si>
    <t>Second Buying Date</t>
  </si>
  <si>
    <t>ARE&amp;M</t>
  </si>
  <si>
    <t>R</t>
  </si>
  <si>
    <t>MULTIPLIER SHARE &amp; STOCK ADVISORS PRIVATE LIMITED</t>
  </si>
  <si>
    <t>ADORWELD</t>
  </si>
  <si>
    <t>119-125</t>
  </si>
  <si>
    <t>HRTI PRIVATE LIMITED</t>
  </si>
  <si>
    <t>40-42</t>
  </si>
  <si>
    <t>AHLUCONT</t>
  </si>
  <si>
    <t>800-815</t>
  </si>
  <si>
    <t>2665-2765</t>
  </si>
  <si>
    <t>3100-3300</t>
  </si>
  <si>
    <t>1500-1520</t>
  </si>
  <si>
    <t>Accu&lt;&gt;</t>
  </si>
  <si>
    <t>502.50-542.5</t>
  </si>
  <si>
    <t>600-650</t>
  </si>
  <si>
    <t>Sell</t>
  </si>
  <si>
    <t>290-310</t>
  </si>
  <si>
    <t>261.5-271.5</t>
  </si>
  <si>
    <t>430-440</t>
  </si>
  <si>
    <t>2140-2250</t>
  </si>
  <si>
    <t>545-625</t>
  </si>
  <si>
    <t>437-465</t>
  </si>
  <si>
    <t>POWERMECH</t>
  </si>
  <si>
    <t>4200-4250</t>
  </si>
  <si>
    <t>622-642</t>
  </si>
  <si>
    <t>680-720</t>
  </si>
  <si>
    <t>MANSI SHARE AND STOCK ADVISORS PVT LTD</t>
  </si>
  <si>
    <t>1200-1270</t>
  </si>
  <si>
    <t>1700-1750</t>
  </si>
  <si>
    <t>1860-1960</t>
  </si>
  <si>
    <t>BANKNIFTY 48400 CE 03-JAN</t>
  </si>
  <si>
    <t>BANKNIFTY 49000 CE 03-JAN</t>
  </si>
  <si>
    <t xml:space="preserve">CAPACITE </t>
  </si>
  <si>
    <t>280-310</t>
  </si>
  <si>
    <t>Loss of Rs.115/-</t>
  </si>
  <si>
    <t>HCLTECH JAN FUT</t>
  </si>
  <si>
    <t>HAL JAN FUT</t>
  </si>
  <si>
    <t>CONCOR JAN FUT</t>
  </si>
  <si>
    <t>1479-1494</t>
  </si>
  <si>
    <t>Profit of Rs.16/-</t>
  </si>
  <si>
    <t>2893-2928</t>
  </si>
  <si>
    <t>881-891</t>
  </si>
  <si>
    <t>3650-3690</t>
  </si>
  <si>
    <t>219-230</t>
  </si>
  <si>
    <t>Retail Research Technical Calls &amp; Fundamental Performance Report for the month of January-2024</t>
  </si>
  <si>
    <t>Loss of Rs.10/-</t>
  </si>
  <si>
    <t>Loss of Rs.37/-</t>
  </si>
  <si>
    <t>1475-1490</t>
  </si>
  <si>
    <t>Loss of Rs.15/-</t>
  </si>
  <si>
    <t>4000-4100</t>
  </si>
  <si>
    <t>9750-10125</t>
  </si>
  <si>
    <t>10700-11200</t>
  </si>
  <si>
    <t>460-500</t>
  </si>
  <si>
    <t>825-835</t>
  </si>
  <si>
    <t>Profit of Rs.2.15/-</t>
  </si>
  <si>
    <t>Loss of Rs.195/-</t>
  </si>
  <si>
    <t>Profit of Rs.28/-</t>
  </si>
  <si>
    <t>HINDUNILVR JAN FUT</t>
  </si>
  <si>
    <t>2661-2696</t>
  </si>
  <si>
    <t>BANKNIFTY 48200 CE 10 JAN</t>
  </si>
  <si>
    <t>360-400</t>
  </si>
  <si>
    <t>Profit of Rs.62.5/-</t>
  </si>
  <si>
    <t>NESTLEIND JAN FUT</t>
  </si>
  <si>
    <t>OSIAHYPER</t>
  </si>
  <si>
    <t>Osia Hyper Retail Ltd</t>
  </si>
  <si>
    <t>2760-2800</t>
  </si>
  <si>
    <t>Loss of Rs.31/-</t>
  </si>
  <si>
    <t>4400-4800</t>
  </si>
  <si>
    <t>Profiit of Rs.20/-</t>
  </si>
  <si>
    <t>Profit of Rs.12.5/-</t>
  </si>
  <si>
    <t>310-330</t>
  </si>
  <si>
    <t>MARUTI JAN FUT</t>
  </si>
  <si>
    <t>10290-10500</t>
  </si>
  <si>
    <t>NIFTY 21500 PE 11 JAN</t>
  </si>
  <si>
    <t>120-150</t>
  </si>
  <si>
    <t>Loss of Rs.54/-</t>
  </si>
  <si>
    <t>BANKNIFTY 47500 CE 10 JAN</t>
  </si>
  <si>
    <t>380-480</t>
  </si>
  <si>
    <t>No Profit No Loss</t>
  </si>
  <si>
    <t>FINNIFTY 21300 CE 09 JAN</t>
  </si>
  <si>
    <t>30-45</t>
  </si>
  <si>
    <t>Loss of Rs.16/-</t>
  </si>
  <si>
    <t>POWERGRID JAN FUT</t>
  </si>
  <si>
    <t>244-247</t>
  </si>
  <si>
    <t>3800-4000</t>
  </si>
  <si>
    <t>RELIANCE JAN FUT</t>
  </si>
  <si>
    <t>2700-2750</t>
  </si>
  <si>
    <t>BANKNIFTY 47600 CE 17 JAN</t>
  </si>
  <si>
    <t>450-520</t>
  </si>
  <si>
    <t>Profit of Rs.6.35/-</t>
  </si>
  <si>
    <t>NAUKRI JAN FUT</t>
  </si>
  <si>
    <t>5435-5505</t>
  </si>
  <si>
    <t>517-526</t>
  </si>
  <si>
    <t>555-575</t>
  </si>
  <si>
    <t>FINNIFTY 21500 CE 16-JAN</t>
  </si>
  <si>
    <t>FINNIFTY 21200 PE 16-JAN</t>
  </si>
  <si>
    <t>465-565</t>
  </si>
  <si>
    <t>NIFTY JAN FUT</t>
  </si>
  <si>
    <t>22000-22100</t>
  </si>
  <si>
    <t>QE SECURITIES LLP</t>
  </si>
  <si>
    <t>Profit of Rs.120/-</t>
  </si>
  <si>
    <t>Profit of Rs.23/-</t>
  </si>
  <si>
    <t>Loss of Rs.3/-</t>
  </si>
  <si>
    <t>Loss of Rs.40/-</t>
  </si>
  <si>
    <t>FINNIFTY 21550 CE 16-JAN</t>
  </si>
  <si>
    <t>FINNIFTY 21350 PE 16-JAN</t>
  </si>
  <si>
    <t>BANKNIFTY 48100 CE 17 JAN</t>
  </si>
  <si>
    <t>350-450</t>
  </si>
  <si>
    <t>N</t>
  </si>
  <si>
    <t>NCLRESE</t>
  </si>
  <si>
    <t>VIBRANT SECURITIES PRIVATE LIMITED</t>
  </si>
  <si>
    <t>Profit of Rs.26/-</t>
  </si>
  <si>
    <t>DIVISLAB JAN FUT</t>
  </si>
  <si>
    <t>3940-3993</t>
  </si>
  <si>
    <t>247.5-267.5</t>
  </si>
  <si>
    <t>300-330</t>
  </si>
  <si>
    <t>Profit of Rs.177.5/-</t>
  </si>
  <si>
    <t>Loss of Rs.49.5/-</t>
  </si>
  <si>
    <t>LT 3580 CE JAN</t>
  </si>
  <si>
    <t>LT 3640 CE JAN</t>
  </si>
  <si>
    <t>FINNIFTY 21400 PE 16 JAN</t>
  </si>
  <si>
    <t>30-50</t>
  </si>
  <si>
    <t>300-400</t>
  </si>
  <si>
    <t>MTNL</t>
  </si>
  <si>
    <t>Maha Tel Nigam Ltd.</t>
  </si>
  <si>
    <t>SCI</t>
  </si>
  <si>
    <t>184-196</t>
  </si>
  <si>
    <t>2605-2715</t>
  </si>
  <si>
    <t>3000-3200</t>
  </si>
  <si>
    <t>Loss of Rs.205/-</t>
  </si>
  <si>
    <t>Profit of Rs.5.5/-</t>
  </si>
  <si>
    <t>480-500</t>
  </si>
  <si>
    <t>BAJAJ-AUTO 7150 CE JAN</t>
  </si>
  <si>
    <t>BAJAJ-AUTO 7350 CE JAN</t>
  </si>
  <si>
    <t>SW CAPITAL PRIVATE LIMITED</t>
  </si>
  <si>
    <t>SOUTHBANK</t>
  </si>
  <si>
    <t>South Indian Bank Ltd.</t>
  </si>
  <si>
    <t>CITADEL SECURITIES INDIA MARKETS PRIVATE LIMITED</t>
  </si>
  <si>
    <t>VIKASLIFE</t>
  </si>
  <si>
    <t>Vikas Lifecare Limited</t>
  </si>
  <si>
    <t>Profit of Rs.14.5/-</t>
  </si>
  <si>
    <t>BANKNIFTY 46000 CE 25 JAN</t>
  </si>
  <si>
    <t>500-600</t>
  </si>
  <si>
    <t>Profit of Rs.257/-</t>
  </si>
  <si>
    <t>TCS&lt;&gt;</t>
  </si>
  <si>
    <t>YUGA STOCKS AND COMMODITIES PRIVATE LIMITED  .</t>
  </si>
  <si>
    <t>Nbcc (India) Ltd</t>
  </si>
  <si>
    <t>RAILTEL</t>
  </si>
  <si>
    <t>Railtel Corp of Ind Ltd</t>
  </si>
  <si>
    <t>AUBANK JAN FUT</t>
  </si>
  <si>
    <t>757-768</t>
  </si>
  <si>
    <t>Loss of Rs.8/-</t>
  </si>
  <si>
    <t>21770-21850</t>
  </si>
  <si>
    <t>Profit of Rs.5/-</t>
  </si>
  <si>
    <t>Profit of Rs.11.5/-</t>
  </si>
  <si>
    <t>Profit of Rs.26.5/-</t>
  </si>
  <si>
    <t>UNISHIRE</t>
  </si>
  <si>
    <t>HFCL Limited</t>
  </si>
  <si>
    <t>NFL</t>
  </si>
  <si>
    <t>National Fertilizers Limi</t>
  </si>
  <si>
    <t>RAMASTEEL</t>
  </si>
  <si>
    <t>Rama Steel Tubes Limited</t>
  </si>
  <si>
    <t>NIFTY 21800 CE 08 FEB</t>
  </si>
  <si>
    <t>NIFTY 20700 PE 08 FEB</t>
  </si>
  <si>
    <t>115-120</t>
  </si>
  <si>
    <t>98-102</t>
  </si>
  <si>
    <t>NIFTY FEB FUT</t>
  </si>
  <si>
    <t>21200-21000</t>
  </si>
  <si>
    <t>Profit of Rs.267.5/-</t>
  </si>
  <si>
    <t>SECURE SHANTI ADVISORY LLP</t>
  </si>
  <si>
    <t>GANONPRO</t>
  </si>
  <si>
    <t>URVASHI UMESHBHAI PATEL</t>
  </si>
  <si>
    <t>JTAPARIA</t>
  </si>
  <si>
    <t>MAYUKH</t>
  </si>
  <si>
    <t>RAMASIGNS</t>
  </si>
  <si>
    <t>PANKAJ HASMUKH JOBALIA</t>
  </si>
  <si>
    <t>URJA</t>
  </si>
  <si>
    <t>SOCIETE GENERALE</t>
  </si>
  <si>
    <t>HCC</t>
  </si>
  <si>
    <t>Hindustan Construc Co.</t>
  </si>
  <si>
    <t>Infibeam Avenues Limited</t>
  </si>
  <si>
    <t>BNP PARIBAS ARBITRAGE</t>
  </si>
  <si>
    <t>Urja Global Limited</t>
  </si>
  <si>
    <t>Profit of Rs.10/-</t>
  </si>
  <si>
    <t>1495-1505</t>
  </si>
  <si>
    <t>BANKNIFTY 45000 PE 25 JAN</t>
  </si>
  <si>
    <t>BANKNIFTY 44500 PE 25 JAN</t>
  </si>
  <si>
    <t>Profit of Rs.110/-</t>
  </si>
  <si>
    <t>HDFCBANK 1460 CE 29 FEB</t>
  </si>
  <si>
    <t>HDFCBANK 1500 CE 29 FEB</t>
  </si>
  <si>
    <t xml:space="preserve">NIFTY 21500 CE 25 JAN </t>
  </si>
  <si>
    <t>BAJAJ-AUTO 7400 CE 25 JAN</t>
  </si>
  <si>
    <t>BAJAJ-AUTO 7000 PE 25 JAN</t>
  </si>
  <si>
    <t>LTIM FEB FUT</t>
  </si>
  <si>
    <t>5740-5800</t>
  </si>
  <si>
    <t>Loss of Rs.21.5/-</t>
  </si>
  <si>
    <t>ASHNI</t>
  </si>
  <si>
    <t>INNOVATUS</t>
  </si>
  <si>
    <t>OWN AC</t>
  </si>
  <si>
    <t>PARITOSHKUMAR</t>
  </si>
  <si>
    <t>ARHAM SHARE PRIVATE LIMITED</t>
  </si>
  <si>
    <t>SPARK FINANCE</t>
  </si>
  <si>
    <t>F3 ADVISORS PRIVATE LIMITED</t>
  </si>
  <si>
    <t>YARNSYN</t>
  </si>
  <si>
    <t>BOMDYEING</t>
  </si>
  <si>
    <t>Bombay Dyeing &amp; Mfg Co.</t>
  </si>
  <si>
    <t>AAKRAYA RESEARCH LLP</t>
  </si>
  <si>
    <t>GANGAFORGE</t>
  </si>
  <si>
    <t>Ganga Forging Limited</t>
  </si>
  <si>
    <t>ANKITA VISHAL SHAH</t>
  </si>
  <si>
    <t>KAMLESH BABALAL SHAH</t>
  </si>
  <si>
    <t>JAINAM BROKING LIMITED</t>
  </si>
  <si>
    <t>SHUBHLAXMI</t>
  </si>
  <si>
    <t>Shubhlaxmi Jewel Art Ltd</t>
  </si>
  <si>
    <t>FINDOC INVESTMART PRIVATE LIMITED</t>
  </si>
  <si>
    <t>SUBEXLTD</t>
  </si>
  <si>
    <t>Subex Ltd</t>
  </si>
  <si>
    <t>Manappuram Finance Ltd</t>
  </si>
  <si>
    <t>Loss of Rs.330/-</t>
  </si>
  <si>
    <t>278-288</t>
  </si>
  <si>
    <t>305-325</t>
  </si>
  <si>
    <t>ITC FEB FUT</t>
  </si>
  <si>
    <t>NIFTY 21350 CE JAN</t>
  </si>
  <si>
    <t>75-100</t>
  </si>
  <si>
    <t>NIFTY 21000 PE 01 FEB</t>
  </si>
  <si>
    <t>120-160</t>
  </si>
  <si>
    <t>Profit of Rs.3.5/-</t>
  </si>
  <si>
    <t>Profit of Rs.15/-</t>
  </si>
  <si>
    <t>Profit of Rs.33.5/-</t>
  </si>
  <si>
    <t>3395-3575</t>
  </si>
  <si>
    <t>3900-4200</t>
  </si>
  <si>
    <t>Profit of Rs.2.5/-</t>
  </si>
  <si>
    <t>FEDERALBNK FEB FUT</t>
  </si>
  <si>
    <t>141.75-142.25</t>
  </si>
  <si>
    <t>144-146</t>
  </si>
  <si>
    <t>FINNIFTY 20400 CE 30-JAN</t>
  </si>
  <si>
    <t>FINNIFTY 19800 PE 30-JAN</t>
  </si>
  <si>
    <t>43-44</t>
  </si>
  <si>
    <t>33-35</t>
  </si>
  <si>
    <t>454-455</t>
  </si>
  <si>
    <t>461-468</t>
  </si>
  <si>
    <t>AHASOLAR</t>
  </si>
  <si>
    <t>SUDHA KHEMANI</t>
  </si>
  <si>
    <t>ZENAB AIYUB YACOOBALI</t>
  </si>
  <si>
    <t>LEENA ASHOK SHAH</t>
  </si>
  <si>
    <t>ASHOK CHINUBHAI SHAH</t>
  </si>
  <si>
    <t>MARSHALL WACE INVESTMENT STRATEGIES - EUREKA FUND</t>
  </si>
  <si>
    <t>CGFL</t>
  </si>
  <si>
    <t>SETU SECURITIES PVT. LTD.</t>
  </si>
  <si>
    <t>COLABCLOUD</t>
  </si>
  <si>
    <t>INTEX COMMOSALES LLP</t>
  </si>
  <si>
    <t>DITCO</t>
  </si>
  <si>
    <t>HARDIK PRAVIN BARIYA</t>
  </si>
  <si>
    <t>EIKO</t>
  </si>
  <si>
    <t>ARITRO ASHISH ROY</t>
  </si>
  <si>
    <t>EKENNIS</t>
  </si>
  <si>
    <t>GALACTICO</t>
  </si>
  <si>
    <t>DAYA KARNI</t>
  </si>
  <si>
    <t>SHUBHAM KUMAR</t>
  </si>
  <si>
    <t>VIPUL DILEEP LATHI</t>
  </si>
  <si>
    <t>HEALTHYLIFE</t>
  </si>
  <si>
    <t>LIJOY M P</t>
  </si>
  <si>
    <t>HPBL</t>
  </si>
  <si>
    <t>PRAKASH HIRALAL PAREKH HUF</t>
  </si>
  <si>
    <t>A VANITHA</t>
  </si>
  <si>
    <t>EARTH STONE COMMODITIES PRIVATE LIMITED</t>
  </si>
  <si>
    <t>IGCIL</t>
  </si>
  <si>
    <t>KIRTI ANIL MISTRY</t>
  </si>
  <si>
    <t>JR SEAMLESS PRIVATE LIMITED</t>
  </si>
  <si>
    <t>INNOVATIVE</t>
  </si>
  <si>
    <t>VIR BHUVAN KHIMJI</t>
  </si>
  <si>
    <t>LAFFANSQ</t>
  </si>
  <si>
    <t>VENKATTU SRINIVASAN</t>
  </si>
  <si>
    <t>S RAJAN</t>
  </si>
  <si>
    <t>LKPFIN</t>
  </si>
  <si>
    <t>COLLATE DEALERS PRIVATE LIMITED</t>
  </si>
  <si>
    <t>SEAGLIMPSEINVESTMENTSPRIVATELTD</t>
  </si>
  <si>
    <t>MAXIMUS</t>
  </si>
  <si>
    <t>MONA LAROIA</t>
  </si>
  <si>
    <t>C. R. KOTHARI &amp; SONS COMMODITIES PVT. LTD.</t>
  </si>
  <si>
    <t>ARVIND JAGJEEVAN MODI</t>
  </si>
  <si>
    <t>ARPNA DINESH LODHA</t>
  </si>
  <si>
    <t>MIL</t>
  </si>
  <si>
    <t>ASHIABANU ANVARLI SAIYAD</t>
  </si>
  <si>
    <t>MINAXI</t>
  </si>
  <si>
    <t>PAPITA NANDI</t>
  </si>
  <si>
    <t>ASIA OPPORTUNITIES V (MAURITIUS) LIMITED</t>
  </si>
  <si>
    <t>INVESTMENT OPPORTUNITIES V PTE. LIMITED</t>
  </si>
  <si>
    <t>RAJKSYN</t>
  </si>
  <si>
    <t>SMITHA POLINENI</t>
  </si>
  <si>
    <t>RCAN</t>
  </si>
  <si>
    <t>SAUMIK KETAN DOSHI</t>
  </si>
  <si>
    <t>RASHMI RAJNIKANT SHAH</t>
  </si>
  <si>
    <t>ROJL</t>
  </si>
  <si>
    <t>VANDANATIWARI</t>
  </si>
  <si>
    <t>SANGAMIND</t>
  </si>
  <si>
    <t>THINK INDIA OPPORTUNITIES MASTER FUND LP</t>
  </si>
  <si>
    <t>ANAND RATHI GLOBAL FINANCE LIMITED</t>
  </si>
  <si>
    <t>SONALIS</t>
  </si>
  <si>
    <t>JASMEET WALIA</t>
  </si>
  <si>
    <t>JIMITKUMAR DILIPKUMAR SANGHVI</t>
  </si>
  <si>
    <t>SPECFOOD</t>
  </si>
  <si>
    <t>TIGER SALTS PRIVATE LIMITED</t>
  </si>
  <si>
    <t>SUMUKA</t>
  </si>
  <si>
    <t>FORTUNA FUNDCAP PRIVATE LIMITED</t>
  </si>
  <si>
    <t>SUNRETAIL</t>
  </si>
  <si>
    <t>RAJKUMAR SHYAMNARAYAN SINGH</t>
  </si>
  <si>
    <t>SUYOG</t>
  </si>
  <si>
    <t>FORTUNE SMART LIFESTYLE PRIVATE LIMITED</t>
  </si>
  <si>
    <t>PRATIK KIRTI MEHTA</t>
  </si>
  <si>
    <t>VEERENRGY</t>
  </si>
  <si>
    <t>INDRA KIRAN VENTURES</t>
  </si>
  <si>
    <t>VIVAA</t>
  </si>
  <si>
    <t>RAMAKANT BASUDEO PARASRAMPURIA (HUF)</t>
  </si>
  <si>
    <t>ASNANI STOCK BROKER PRIVATE LIMITED</t>
  </si>
  <si>
    <t>VSFPROJ</t>
  </si>
  <si>
    <t>ANEGONDI THANOJ KUMAR</t>
  </si>
  <si>
    <t>ASHOKBHAI MADHUBHAI KORAT</t>
  </si>
  <si>
    <t>ALBERTDAVD</t>
  </si>
  <si>
    <t>Albert David Limited</t>
  </si>
  <si>
    <t>ARCHIES</t>
  </si>
  <si>
    <t>Archies Limited</t>
  </si>
  <si>
    <t>ASAL</t>
  </si>
  <si>
    <t>Automotive Stampings and</t>
  </si>
  <si>
    <t>BALKRISHNA</t>
  </si>
  <si>
    <t>Balkrshna Paper Mills Ltd</t>
  </si>
  <si>
    <t>TEJASH JAYANTILAL THAKKER</t>
  </si>
  <si>
    <t>BIOFILCHEM</t>
  </si>
  <si>
    <t>Biofil Chemicals &amp; Pharm</t>
  </si>
  <si>
    <t>DANISH EQBAL MOHAMMAD</t>
  </si>
  <si>
    <t>DBREALTY</t>
  </si>
  <si>
    <t>D B Realty Limited</t>
  </si>
  <si>
    <t>GRIFFIN GROWTH FUND VCC</t>
  </si>
  <si>
    <t>DIL</t>
  </si>
  <si>
    <t>Debock Industries Limited</t>
  </si>
  <si>
    <t>RAJ RATAN COMMODITIES PRIVATE LIMITED</t>
  </si>
  <si>
    <t>ESAAR (INDIA) LIMITED</t>
  </si>
  <si>
    <t>DVL</t>
  </si>
  <si>
    <t>Dhunseri Petrochem Limite</t>
  </si>
  <si>
    <t>GOACARBON</t>
  </si>
  <si>
    <t>Goa Carbon Ltd</t>
  </si>
  <si>
    <t>HUBTOWN</t>
  </si>
  <si>
    <t>Ackruti City Limited</t>
  </si>
  <si>
    <t>Indiabulls Hsg Fin Ltd</t>
  </si>
  <si>
    <t>PLUTUS WEALTH MANAGEMENT LLP</t>
  </si>
  <si>
    <t>JETFREIGHT</t>
  </si>
  <si>
    <t>Jet Freight Logistics Ltd</t>
  </si>
  <si>
    <t>LAKHUBHA SOLANKI</t>
  </si>
  <si>
    <t>SHRI MUKTA SHARES</t>
  </si>
  <si>
    <t>KDL</t>
  </si>
  <si>
    <t>Kore Digital Limited</t>
  </si>
  <si>
    <t>KANJIBHAI RABADIYA</t>
  </si>
  <si>
    <t>MALUPAPER</t>
  </si>
  <si>
    <t>Malu Paper Mills Limited</t>
  </si>
  <si>
    <t>GAURAV PALIWAL</t>
  </si>
  <si>
    <t>MARSHALL WACE INVESTMENT STRATEGIES  EUREKA FUND</t>
  </si>
  <si>
    <t>MITTAL</t>
  </si>
  <si>
    <t>Mittal Life Style Limited</t>
  </si>
  <si>
    <t>TRANSGLOBAL SECURITIES LTD</t>
  </si>
  <si>
    <t>COMFORT CAPITAL PRIVATE LIMITED</t>
  </si>
  <si>
    <t>MUDUPULAVEMULA SURENDRANADHA REDDY</t>
  </si>
  <si>
    <t>NGIL</t>
  </si>
  <si>
    <t>Nakoda Group of Ind. Ltd</t>
  </si>
  <si>
    <t>MITTAL PUNEET</t>
  </si>
  <si>
    <t>ORIENTPPR</t>
  </si>
  <si>
    <t>Orient Paper &amp; Ind Ltd</t>
  </si>
  <si>
    <t>HJS SECURITIES PRIVATE LIMITED</t>
  </si>
  <si>
    <t>SHYAM JI TRADING</t>
  </si>
  <si>
    <t>PERFECT</t>
  </si>
  <si>
    <t>Perfect Infraengineer Ltd</t>
  </si>
  <si>
    <t>ANCHAL BANSAL</t>
  </si>
  <si>
    <t>PRECWIRE</t>
  </si>
  <si>
    <t>Precision Wires India Ltd</t>
  </si>
  <si>
    <t>PTC</t>
  </si>
  <si>
    <t>PTC India Limited</t>
  </si>
  <si>
    <t>HEMALI PATHIK THAKKAR</t>
  </si>
  <si>
    <t>RITES Limited</t>
  </si>
  <si>
    <t>NK SECURITIES RESEARCH PRIVATE LIMITED</t>
  </si>
  <si>
    <t>SALASAR</t>
  </si>
  <si>
    <t>Salasar Techno Engg. Ltd.</t>
  </si>
  <si>
    <t>FOREST VINCOM PRIVATE LIMITED</t>
  </si>
  <si>
    <t>Sangam (India) Ltd.</t>
  </si>
  <si>
    <t>Shipping Corp of India</t>
  </si>
  <si>
    <t>SHANTI</t>
  </si>
  <si>
    <t>Shanti Overseas (Ind) Ltd</t>
  </si>
  <si>
    <t>RAKESH RAMJI PARMAR</t>
  </si>
  <si>
    <t>SHEMAROO</t>
  </si>
  <si>
    <t>Shemaroo Enter. Ltd.</t>
  </si>
  <si>
    <t>MARKET TICKS INVESTMENT PRIVATE LIMITED</t>
  </si>
  <si>
    <t>STEELXIND</t>
  </si>
  <si>
    <t>Steel Exchange India Ltd</t>
  </si>
  <si>
    <t>UFO</t>
  </si>
  <si>
    <t>UFO Moviez India Ltd.</t>
  </si>
  <si>
    <t>VAKRANGEE</t>
  </si>
  <si>
    <t>Vakrangee Limited</t>
  </si>
  <si>
    <t>VIRINCHI</t>
  </si>
  <si>
    <t>Virinchi Limited</t>
  </si>
  <si>
    <t>RITA FINANCE AND LEASING LIMITED</t>
  </si>
  <si>
    <t>VISAKAIND</t>
  </si>
  <si>
    <t>Visaka Industries Ltd.</t>
  </si>
  <si>
    <t>VLEGOV</t>
  </si>
  <si>
    <t>VL E Gov and IT Sol Ltd</t>
  </si>
  <si>
    <t>SETU SECURITIES PVT LTD</t>
  </si>
  <si>
    <t>WEBELSOLAR</t>
  </si>
  <si>
    <t>Websol Energy System Ltd</t>
  </si>
  <si>
    <t>AGUL</t>
  </si>
  <si>
    <t>A G Universal Limited</t>
  </si>
  <si>
    <t>SUHAS RAJU VASISHTHA</t>
  </si>
  <si>
    <t>BSE Limited</t>
  </si>
  <si>
    <t>TRINITY OPPORTUNITY FUND I</t>
  </si>
  <si>
    <t>WILSON HOLDINGS PRIVATE LIMITED</t>
  </si>
  <si>
    <t>IBLFL</t>
  </si>
  <si>
    <t>IBL Finance Limited</t>
  </si>
  <si>
    <t>SURBHI INVESTMENTS AND TRADING COMPANY PRIVATE LIMITED</t>
  </si>
  <si>
    <t>JSWHL</t>
  </si>
  <si>
    <t>JSW Holdings Limited</t>
  </si>
  <si>
    <t>SPARROW ASIA DIVERSIFIED OPPORTUNITIES FUND</t>
  </si>
  <si>
    <t>LOTUSEYE</t>
  </si>
  <si>
    <t>Lotus Eye Hosp &amp; Inst Ltd</t>
  </si>
  <si>
    <t>. VRAMATH  FINANCIAL  SERVICES PVT LTD</t>
  </si>
  <si>
    <t>NIRAJ</t>
  </si>
  <si>
    <t>Niraj Cement Struc Ltd</t>
  </si>
  <si>
    <t>MALA  SINHA</t>
  </si>
  <si>
    <t>ANAND RATHI GLOBAL FINANCE LTD</t>
  </si>
  <si>
    <t>AUTHUM INVESTMENT &amp; INFRASTRUCTURE LIMITED</t>
  </si>
  <si>
    <t>NJD CAPITAL PRIVATE LIMITED</t>
  </si>
  <si>
    <t>DINESH BIRDILAL NANDWANA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</si>
</sst>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 * #,##0.00_ ;_ * \-#,##0.00_ ;_ * &quot;-&quot;??_ ;_ @_ "/>
    <numFmt numFmtId="165" formatCode="d\-mmm\-yyyy"/>
    <numFmt numFmtId="166" formatCode="[$-409]d\-mmm"/>
    <numFmt numFmtId="167" formatCode="0.0"/>
    <numFmt numFmtId="168" formatCode="d\ mmm\ yy"/>
    <numFmt numFmtId="169" formatCode="[$-409]dd\-mmm\-yy"/>
  </numFmts>
  <fonts count="59">
    <font>
      <sz val="10"/>
      <color rgb="FF000000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b/>
      <sz val="8"/>
      <name val="Open Sans"/>
      <family val="2"/>
    </font>
    <font>
      <sz val="10"/>
      <name val="Calibri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b/>
      <sz val="10"/>
      <color rgb="FF800000"/>
      <name val="Arial"/>
      <family val="2"/>
    </font>
    <font>
      <u/>
      <sz val="10"/>
      <color rgb="FF0000FF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9"/>
      <color rgb="FFFF0000"/>
      <name val="MS Sans Serif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</font>
    <font>
      <sz val="11"/>
      <color rgb="FF9C650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0"/>
      <name val="Arial"/>
      <family val="2"/>
    </font>
  </fonts>
  <fills count="4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F2F2F2"/>
        <bgColor rgb="FFF2F2F2"/>
      </patternFill>
    </fill>
    <fill>
      <patternFill patternType="solid">
        <fgColor rgb="FFFBD4B4"/>
        <bgColor rgb="FFFBD4B4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92D05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92D050"/>
      </patternFill>
    </fill>
  </fills>
  <borders count="45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</borders>
  <cellStyleXfs count="92">
    <xf numFmtId="0" fontId="0" fillId="0" borderId="0"/>
    <xf numFmtId="0" fontId="3" fillId="0" borderId="23"/>
    <xf numFmtId="0" fontId="3" fillId="0" borderId="23"/>
    <xf numFmtId="0" fontId="40" fillId="0" borderId="32" applyNumberFormat="0" applyFill="0" applyAlignment="0" applyProtection="0"/>
    <xf numFmtId="0" fontId="41" fillId="0" borderId="33" applyNumberFormat="0" applyFill="0" applyAlignment="0" applyProtection="0"/>
    <xf numFmtId="0" fontId="42" fillId="0" borderId="34" applyNumberFormat="0" applyFill="0" applyAlignment="0" applyProtection="0"/>
    <xf numFmtId="0" fontId="46" fillId="15" borderId="35" applyNumberFormat="0" applyAlignment="0" applyProtection="0"/>
    <xf numFmtId="0" fontId="47" fillId="16" borderId="36" applyNumberFormat="0" applyAlignment="0" applyProtection="0"/>
    <xf numFmtId="0" fontId="48" fillId="16" borderId="35" applyNumberFormat="0" applyAlignment="0" applyProtection="0"/>
    <xf numFmtId="0" fontId="49" fillId="0" borderId="37" applyNumberFormat="0" applyFill="0" applyAlignment="0" applyProtection="0"/>
    <xf numFmtId="0" fontId="50" fillId="17" borderId="38" applyNumberFormat="0" applyAlignment="0" applyProtection="0"/>
    <xf numFmtId="0" fontId="53" fillId="0" borderId="40" applyNumberFormat="0" applyFill="0" applyAlignment="0" applyProtection="0"/>
    <xf numFmtId="0" fontId="2" fillId="0" borderId="23"/>
    <xf numFmtId="0" fontId="2" fillId="20" borderId="23" applyNumberFormat="0" applyBorder="0" applyAlignment="0" applyProtection="0"/>
    <xf numFmtId="0" fontId="2" fillId="24" borderId="23" applyNumberFormat="0" applyBorder="0" applyAlignment="0" applyProtection="0"/>
    <xf numFmtId="0" fontId="2" fillId="28" borderId="23" applyNumberFormat="0" applyBorder="0" applyAlignment="0" applyProtection="0"/>
    <xf numFmtId="0" fontId="2" fillId="32" borderId="23" applyNumberFormat="0" applyBorder="0" applyAlignment="0" applyProtection="0"/>
    <xf numFmtId="0" fontId="2" fillId="36" borderId="23" applyNumberFormat="0" applyBorder="0" applyAlignment="0" applyProtection="0"/>
    <xf numFmtId="0" fontId="2" fillId="40" borderId="23" applyNumberFormat="0" applyBorder="0" applyAlignment="0" applyProtection="0"/>
    <xf numFmtId="0" fontId="2" fillId="21" borderId="23" applyNumberFormat="0" applyBorder="0" applyAlignment="0" applyProtection="0"/>
    <xf numFmtId="0" fontId="2" fillId="25" borderId="23" applyNumberFormat="0" applyBorder="0" applyAlignment="0" applyProtection="0"/>
    <xf numFmtId="0" fontId="2" fillId="29" borderId="23" applyNumberFormat="0" applyBorder="0" applyAlignment="0" applyProtection="0"/>
    <xf numFmtId="0" fontId="2" fillId="33" borderId="23" applyNumberFormat="0" applyBorder="0" applyAlignment="0" applyProtection="0"/>
    <xf numFmtId="0" fontId="2" fillId="37" borderId="23" applyNumberFormat="0" applyBorder="0" applyAlignment="0" applyProtection="0"/>
    <xf numFmtId="0" fontId="2" fillId="41" borderId="23" applyNumberFormat="0" applyBorder="0" applyAlignment="0" applyProtection="0"/>
    <xf numFmtId="0" fontId="54" fillId="22" borderId="23" applyNumberFormat="0" applyBorder="0" applyAlignment="0" applyProtection="0"/>
    <xf numFmtId="0" fontId="54" fillId="26" borderId="23" applyNumberFormat="0" applyBorder="0" applyAlignment="0" applyProtection="0"/>
    <xf numFmtId="0" fontId="54" fillId="30" borderId="23" applyNumberFormat="0" applyBorder="0" applyAlignment="0" applyProtection="0"/>
    <xf numFmtId="0" fontId="54" fillId="34" borderId="23" applyNumberFormat="0" applyBorder="0" applyAlignment="0" applyProtection="0"/>
    <xf numFmtId="0" fontId="54" fillId="38" borderId="23" applyNumberFormat="0" applyBorder="0" applyAlignment="0" applyProtection="0"/>
    <xf numFmtId="0" fontId="54" fillId="42" borderId="23" applyNumberFormat="0" applyBorder="0" applyAlignment="0" applyProtection="0"/>
    <xf numFmtId="0" fontId="54" fillId="19" borderId="23" applyNumberFormat="0" applyBorder="0" applyAlignment="0" applyProtection="0"/>
    <xf numFmtId="0" fontId="54" fillId="23" borderId="23" applyNumberFormat="0" applyBorder="0" applyAlignment="0" applyProtection="0"/>
    <xf numFmtId="0" fontId="54" fillId="27" borderId="23" applyNumberFormat="0" applyBorder="0" applyAlignment="0" applyProtection="0"/>
    <xf numFmtId="0" fontId="54" fillId="31" borderId="23" applyNumberFormat="0" applyBorder="0" applyAlignment="0" applyProtection="0"/>
    <xf numFmtId="0" fontId="54" fillId="35" borderId="23" applyNumberFormat="0" applyBorder="0" applyAlignment="0" applyProtection="0"/>
    <xf numFmtId="0" fontId="54" fillId="39" borderId="23" applyNumberFormat="0" applyBorder="0" applyAlignment="0" applyProtection="0"/>
    <xf numFmtId="0" fontId="44" fillId="13" borderId="23" applyNumberFormat="0" applyBorder="0" applyAlignment="0" applyProtection="0"/>
    <xf numFmtId="0" fontId="52" fillId="0" borderId="23" applyNumberFormat="0" applyFill="0" applyBorder="0" applyAlignment="0" applyProtection="0"/>
    <xf numFmtId="0" fontId="43" fillId="12" borderId="23" applyNumberFormat="0" applyBorder="0" applyAlignment="0" applyProtection="0"/>
    <xf numFmtId="0" fontId="42" fillId="0" borderId="23" applyNumberFormat="0" applyFill="0" applyBorder="0" applyAlignment="0" applyProtection="0"/>
    <xf numFmtId="0" fontId="55" fillId="0" borderId="23" applyNumberFormat="0" applyFill="0" applyBorder="0" applyAlignment="0" applyProtection="0">
      <alignment vertical="top"/>
      <protection locked="0"/>
    </xf>
    <xf numFmtId="0" fontId="56" fillId="14" borderId="23" applyNumberFormat="0" applyBorder="0" applyAlignment="0" applyProtection="0"/>
    <xf numFmtId="0" fontId="3" fillId="0" borderId="23"/>
    <xf numFmtId="0" fontId="3" fillId="0" borderId="23"/>
    <xf numFmtId="0" fontId="2" fillId="18" borderId="39" applyNumberFormat="0" applyFont="0" applyAlignment="0" applyProtection="0"/>
    <xf numFmtId="9" fontId="2" fillId="0" borderId="23" applyFont="0" applyFill="0" applyBorder="0" applyAlignment="0" applyProtection="0"/>
    <xf numFmtId="0" fontId="57" fillId="0" borderId="23" applyNumberFormat="0" applyFill="0" applyBorder="0" applyAlignment="0" applyProtection="0"/>
    <xf numFmtId="0" fontId="51" fillId="0" borderId="23" applyNumberFormat="0" applyFill="0" applyBorder="0" applyAlignment="0" applyProtection="0"/>
    <xf numFmtId="0" fontId="3" fillId="0" borderId="23"/>
    <xf numFmtId="0" fontId="3" fillId="0" borderId="23"/>
    <xf numFmtId="0" fontId="3" fillId="0" borderId="23"/>
    <xf numFmtId="164" fontId="2" fillId="0" borderId="23" applyFont="0" applyFill="0" applyBorder="0" applyAlignment="0" applyProtection="0"/>
    <xf numFmtId="0" fontId="2" fillId="18" borderId="39" applyNumberFormat="0" applyFont="0" applyAlignment="0" applyProtection="0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9" fillId="0" borderId="23" applyNumberFormat="0" applyFill="0" applyBorder="0" applyAlignment="0" applyProtection="0"/>
    <xf numFmtId="0" fontId="45" fillId="14" borderId="23" applyNumberFormat="0" applyBorder="0" applyAlignment="0" applyProtection="0"/>
    <xf numFmtId="0" fontId="2" fillId="22" borderId="23" applyNumberFormat="0" applyBorder="0" applyAlignment="0" applyProtection="0"/>
    <xf numFmtId="0" fontId="2" fillId="26" borderId="23" applyNumberFormat="0" applyBorder="0" applyAlignment="0" applyProtection="0"/>
    <xf numFmtId="0" fontId="2" fillId="30" borderId="23" applyNumberFormat="0" applyBorder="0" applyAlignment="0" applyProtection="0"/>
    <xf numFmtId="0" fontId="2" fillId="34" borderId="23" applyNumberFormat="0" applyBorder="0" applyAlignment="0" applyProtection="0"/>
    <xf numFmtId="0" fontId="2" fillId="38" borderId="23" applyNumberFormat="0" applyBorder="0" applyAlignment="0" applyProtection="0"/>
    <xf numFmtId="0" fontId="2" fillId="42" borderId="23" applyNumberFormat="0" applyBorder="0" applyAlignment="0" applyProtection="0"/>
    <xf numFmtId="164" fontId="2" fillId="0" borderId="23" applyFont="0" applyFill="0" applyBorder="0" applyAlignment="0" applyProtection="0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164" fontId="2" fillId="0" borderId="23" applyFont="0" applyFill="0" applyBorder="0" applyAlignment="0" applyProtection="0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58" fillId="0" borderId="23"/>
  </cellStyleXfs>
  <cellXfs count="407">
    <xf numFmtId="0" fontId="0" fillId="0" borderId="0" xfId="0"/>
    <xf numFmtId="0" fontId="3" fillId="2" borderId="1" xfId="0" applyFont="1" applyFill="1" applyBorder="1"/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0" fontId="4" fillId="2" borderId="1" xfId="0" applyFont="1" applyFill="1" applyBorder="1"/>
    <xf numFmtId="0" fontId="5" fillId="2" borderId="1" xfId="0" applyFont="1" applyFill="1" applyBorder="1"/>
    <xf numFmtId="0" fontId="3" fillId="2" borderId="1" xfId="0" applyFont="1" applyFill="1" applyBorder="1" applyAlignment="1">
      <alignment horizontal="center"/>
    </xf>
    <xf numFmtId="15" fontId="6" fillId="2" borderId="1" xfId="0" applyNumberFormat="1" applyFont="1" applyFill="1" applyBorder="1"/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/>
    <xf numFmtId="0" fontId="3" fillId="2" borderId="1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9" fillId="0" borderId="2" xfId="0" applyFont="1" applyBorder="1"/>
    <xf numFmtId="0" fontId="3" fillId="2" borderId="5" xfId="0" applyFont="1" applyFill="1" applyBorder="1"/>
    <xf numFmtId="0" fontId="3" fillId="2" borderId="6" xfId="0" applyFont="1" applyFill="1" applyBorder="1" applyAlignment="1">
      <alignment horizontal="center"/>
    </xf>
    <xf numFmtId="0" fontId="10" fillId="0" borderId="7" xfId="0" applyFont="1" applyBorder="1"/>
    <xf numFmtId="0" fontId="3" fillId="2" borderId="2" xfId="0" applyFont="1" applyFill="1" applyBorder="1" applyAlignment="1">
      <alignment horizontal="center"/>
    </xf>
    <xf numFmtId="0" fontId="3" fillId="2" borderId="8" xfId="0" applyFont="1" applyFill="1" applyBorder="1"/>
    <xf numFmtId="0" fontId="3" fillId="2" borderId="2" xfId="0" applyFont="1" applyFill="1" applyBorder="1"/>
    <xf numFmtId="10" fontId="3" fillId="2" borderId="1" xfId="0" applyNumberFormat="1" applyFont="1" applyFill="1" applyBorder="1"/>
    <xf numFmtId="0" fontId="3" fillId="3" borderId="1" xfId="0" applyFont="1" applyFill="1" applyBorder="1"/>
    <xf numFmtId="0" fontId="11" fillId="5" borderId="1" xfId="0" applyFont="1" applyFill="1" applyBorder="1" applyAlignment="1">
      <alignment wrapText="1"/>
    </xf>
    <xf numFmtId="0" fontId="6" fillId="2" borderId="1" xfId="0" applyFont="1" applyFill="1" applyBorder="1"/>
    <xf numFmtId="0" fontId="12" fillId="2" borderId="1" xfId="0" applyFont="1" applyFill="1" applyBorder="1"/>
    <xf numFmtId="0" fontId="6" fillId="4" borderId="11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6" fillId="4" borderId="18" xfId="0" applyFont="1" applyFill="1" applyBorder="1" applyAlignment="1">
      <alignment horizontal="center"/>
    </xf>
    <xf numFmtId="0" fontId="6" fillId="4" borderId="18" xfId="0" applyFont="1" applyFill="1" applyBorder="1" applyAlignment="1">
      <alignment horizontal="center" wrapText="1"/>
    </xf>
    <xf numFmtId="0" fontId="3" fillId="0" borderId="2" xfId="0" applyFont="1" applyBorder="1"/>
    <xf numFmtId="0" fontId="3" fillId="0" borderId="2" xfId="0" applyFont="1" applyBorder="1" applyAlignment="1">
      <alignment horizontal="left"/>
    </xf>
    <xf numFmtId="0" fontId="3" fillId="0" borderId="19" xfId="0" applyFont="1" applyBorder="1"/>
    <xf numFmtId="2" fontId="6" fillId="0" borderId="2" xfId="0" applyNumberFormat="1" applyFont="1" applyBorder="1"/>
    <xf numFmtId="0" fontId="6" fillId="0" borderId="2" xfId="0" applyFont="1" applyBorder="1"/>
    <xf numFmtId="2" fontId="3" fillId="0" borderId="2" xfId="0" applyNumberFormat="1" applyFont="1" applyBorder="1"/>
    <xf numFmtId="0" fontId="3" fillId="0" borderId="0" xfId="0" applyFont="1"/>
    <xf numFmtId="15" fontId="3" fillId="0" borderId="0" xfId="0" applyNumberFormat="1" applyFont="1"/>
    <xf numFmtId="2" fontId="3" fillId="0" borderId="0" xfId="0" applyNumberFormat="1" applyFont="1"/>
    <xf numFmtId="2" fontId="3" fillId="0" borderId="0" xfId="0" applyNumberFormat="1" applyFont="1" applyAlignment="1">
      <alignment horizontal="right"/>
    </xf>
    <xf numFmtId="0" fontId="14" fillId="0" borderId="0" xfId="0" applyFont="1"/>
    <xf numFmtId="10" fontId="14" fillId="2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left"/>
    </xf>
    <xf numFmtId="0" fontId="16" fillId="2" borderId="1" xfId="0" applyFont="1" applyFill="1" applyBorder="1" applyAlignment="1">
      <alignment horizontal="left"/>
    </xf>
    <xf numFmtId="0" fontId="17" fillId="2" borderId="1" xfId="0" applyFont="1" applyFill="1" applyBorder="1"/>
    <xf numFmtId="2" fontId="3" fillId="2" borderId="1" xfId="0" applyNumberFormat="1" applyFont="1" applyFill="1" applyBorder="1"/>
    <xf numFmtId="2" fontId="3" fillId="3" borderId="1" xfId="0" applyNumberFormat="1" applyFont="1" applyFill="1" applyBorder="1"/>
    <xf numFmtId="2" fontId="6" fillId="4" borderId="15" xfId="0" applyNumberFormat="1" applyFont="1" applyFill="1" applyBorder="1" applyAlignment="1">
      <alignment horizontal="center" vertical="center" wrapText="1"/>
    </xf>
    <xf numFmtId="2" fontId="6" fillId="4" borderId="18" xfId="0" applyNumberFormat="1" applyFont="1" applyFill="1" applyBorder="1" applyAlignment="1">
      <alignment horizontal="center"/>
    </xf>
    <xf numFmtId="2" fontId="6" fillId="4" borderId="18" xfId="0" applyNumberFormat="1" applyFont="1" applyFill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wrapText="1"/>
    </xf>
    <xf numFmtId="0" fontId="15" fillId="0" borderId="2" xfId="0" applyFont="1" applyBorder="1"/>
    <xf numFmtId="0" fontId="3" fillId="0" borderId="16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8" fillId="2" borderId="1" xfId="0" applyFont="1" applyFill="1" applyBorder="1" applyAlignment="1">
      <alignment horizontal="left"/>
    </xf>
    <xf numFmtId="0" fontId="18" fillId="2" borderId="1" xfId="0" applyFont="1" applyFill="1" applyBorder="1" applyAlignment="1">
      <alignment horizontal="right"/>
    </xf>
    <xf numFmtId="2" fontId="18" fillId="2" borderId="1" xfId="0" applyNumberFormat="1" applyFont="1" applyFill="1" applyBorder="1" applyAlignment="1">
      <alignment horizontal="right"/>
    </xf>
    <xf numFmtId="0" fontId="19" fillId="2" borderId="1" xfId="0" applyFont="1" applyFill="1" applyBorder="1"/>
    <xf numFmtId="0" fontId="20" fillId="2" borderId="1" xfId="0" applyFont="1" applyFill="1" applyBorder="1" applyAlignment="1">
      <alignment horizontal="left"/>
    </xf>
    <xf numFmtId="0" fontId="21" fillId="2" borderId="1" xfId="0" applyFont="1" applyFill="1" applyBorder="1" applyAlignment="1">
      <alignment horizontal="left"/>
    </xf>
    <xf numFmtId="0" fontId="22" fillId="2" borderId="1" xfId="0" applyFont="1" applyFill="1" applyBorder="1" applyAlignment="1">
      <alignment horizontal="left"/>
    </xf>
    <xf numFmtId="4" fontId="18" fillId="2" borderId="1" xfId="0" applyNumberFormat="1" applyFont="1" applyFill="1" applyBorder="1" applyAlignment="1">
      <alignment horizontal="right"/>
    </xf>
    <xf numFmtId="0" fontId="23" fillId="2" borderId="1" xfId="0" applyFont="1" applyFill="1" applyBorder="1"/>
    <xf numFmtId="0" fontId="24" fillId="2" borderId="1" xfId="0" applyFont="1" applyFill="1" applyBorder="1"/>
    <xf numFmtId="0" fontId="25" fillId="2" borderId="1" xfId="0" applyFont="1" applyFill="1" applyBorder="1"/>
    <xf numFmtId="0" fontId="27" fillId="2" borderId="1" xfId="0" applyFont="1" applyFill="1" applyBorder="1"/>
    <xf numFmtId="0" fontId="6" fillId="0" borderId="0" xfId="0" applyFont="1"/>
    <xf numFmtId="15" fontId="24" fillId="2" borderId="1" xfId="0" applyNumberFormat="1" applyFont="1" applyFill="1" applyBorder="1"/>
    <xf numFmtId="165" fontId="28" fillId="2" borderId="1" xfId="0" applyNumberFormat="1" applyFont="1" applyFill="1" applyBorder="1" applyAlignment="1">
      <alignment horizontal="left" wrapText="1"/>
    </xf>
    <xf numFmtId="0" fontId="29" fillId="2" borderId="1" xfId="0" applyFont="1" applyFill="1" applyBorder="1" applyAlignment="1">
      <alignment horizontal="center" wrapText="1"/>
    </xf>
    <xf numFmtId="2" fontId="29" fillId="2" borderId="1" xfId="0" applyNumberFormat="1" applyFont="1" applyFill="1" applyBorder="1" applyAlignment="1">
      <alignment wrapText="1"/>
    </xf>
    <xf numFmtId="0" fontId="29" fillId="2" borderId="1" xfId="0" applyFont="1" applyFill="1" applyBorder="1" applyAlignment="1">
      <alignment horizontal="left" wrapText="1"/>
    </xf>
    <xf numFmtId="0" fontId="29" fillId="2" borderId="1" xfId="0" applyFont="1" applyFill="1" applyBorder="1"/>
    <xf numFmtId="165" fontId="28" fillId="3" borderId="1" xfId="0" applyNumberFormat="1" applyFont="1" applyFill="1" applyBorder="1" applyAlignment="1">
      <alignment horizontal="left" wrapText="1"/>
    </xf>
    <xf numFmtId="0" fontId="29" fillId="3" borderId="1" xfId="0" applyFont="1" applyFill="1" applyBorder="1" applyAlignment="1">
      <alignment horizontal="center" wrapText="1"/>
    </xf>
    <xf numFmtId="2" fontId="29" fillId="3" borderId="1" xfId="0" applyNumberFormat="1" applyFont="1" applyFill="1" applyBorder="1" applyAlignment="1">
      <alignment wrapText="1"/>
    </xf>
    <xf numFmtId="0" fontId="29" fillId="3" borderId="1" xfId="0" applyFont="1" applyFill="1" applyBorder="1" applyAlignment="1">
      <alignment horizontal="left" wrapText="1"/>
    </xf>
    <xf numFmtId="0" fontId="30" fillId="2" borderId="1" xfId="0" applyFont="1" applyFill="1" applyBorder="1" applyAlignment="1">
      <alignment horizontal="center"/>
    </xf>
    <xf numFmtId="165" fontId="31" fillId="2" borderId="1" xfId="0" applyNumberFormat="1" applyFont="1" applyFill="1" applyBorder="1" applyAlignment="1">
      <alignment horizontal="left" wrapText="1"/>
    </xf>
    <xf numFmtId="0" fontId="29" fillId="2" borderId="1" xfId="0" applyFont="1" applyFill="1" applyBorder="1" applyAlignment="1">
      <alignment horizontal="center"/>
    </xf>
    <xf numFmtId="0" fontId="32" fillId="2" borderId="1" xfId="0" applyFont="1" applyFill="1" applyBorder="1" applyAlignment="1">
      <alignment horizontal="center" wrapText="1"/>
    </xf>
    <xf numFmtId="165" fontId="6" fillId="4" borderId="2" xfId="0" applyNumberFormat="1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left" vertical="center" wrapText="1"/>
    </xf>
    <xf numFmtId="165" fontId="3" fillId="2" borderId="2" xfId="0" applyNumberFormat="1" applyFont="1" applyFill="1" applyBorder="1" applyAlignment="1">
      <alignment horizontal="left"/>
    </xf>
    <xf numFmtId="3" fontId="3" fillId="0" borderId="2" xfId="0" applyNumberFormat="1" applyFont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33" fillId="3" borderId="1" xfId="0" applyFont="1" applyFill="1" applyBorder="1" applyAlignment="1">
      <alignment horizontal="center"/>
    </xf>
    <xf numFmtId="0" fontId="34" fillId="5" borderId="1" xfId="0" applyFont="1" applyFill="1" applyBorder="1" applyAlignment="1">
      <alignment horizontal="center" wrapText="1"/>
    </xf>
    <xf numFmtId="0" fontId="35" fillId="2" borderId="1" xfId="0" applyFont="1" applyFill="1" applyBorder="1" applyAlignment="1">
      <alignment horizontal="left"/>
    </xf>
    <xf numFmtId="15" fontId="6" fillId="2" borderId="1" xfId="0" applyNumberFormat="1" applyFont="1" applyFill="1" applyBorder="1" applyAlignment="1">
      <alignment horizontal="center"/>
    </xf>
    <xf numFmtId="0" fontId="31" fillId="2" borderId="25" xfId="0" applyFont="1" applyFill="1" applyBorder="1"/>
    <xf numFmtId="0" fontId="6" fillId="4" borderId="6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left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36" fillId="0" borderId="2" xfId="0" applyFont="1" applyBorder="1" applyAlignment="1">
      <alignment horizontal="center" vertical="center"/>
    </xf>
    <xf numFmtId="166" fontId="36" fillId="0" borderId="2" xfId="0" applyNumberFormat="1" applyFont="1" applyBorder="1" applyAlignment="1">
      <alignment horizontal="center" vertical="center"/>
    </xf>
    <xf numFmtId="0" fontId="37" fillId="0" borderId="2" xfId="0" applyFont="1" applyBorder="1" applyAlignment="1">
      <alignment horizontal="center" vertical="center"/>
    </xf>
    <xf numFmtId="2" fontId="37" fillId="0" borderId="2" xfId="0" applyNumberFormat="1" applyFont="1" applyBorder="1" applyAlignment="1">
      <alignment horizontal="center" vertical="center"/>
    </xf>
    <xf numFmtId="0" fontId="37" fillId="6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66" fontId="3" fillId="2" borderId="1" xfId="0" applyNumberFormat="1" applyFont="1" applyFill="1" applyBorder="1" applyAlignment="1">
      <alignment horizontal="center" vertical="center"/>
    </xf>
    <xf numFmtId="15" fontId="3" fillId="2" borderId="1" xfId="0" applyNumberFormat="1" applyFont="1" applyFill="1" applyBorder="1" applyAlignment="1">
      <alignment horizontal="center" vertical="center"/>
    </xf>
    <xf numFmtId="164" fontId="36" fillId="2" borderId="1" xfId="0" applyNumberFormat="1" applyFont="1" applyFill="1" applyBorder="1" applyAlignment="1">
      <alignment horizontal="left" vertical="center"/>
    </xf>
    <xf numFmtId="164" fontId="3" fillId="2" borderId="1" xfId="0" applyNumberFormat="1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top"/>
    </xf>
    <xf numFmtId="164" fontId="15" fillId="2" borderId="1" xfId="0" applyNumberFormat="1" applyFont="1" applyFill="1" applyBorder="1" applyAlignment="1">
      <alignment horizontal="center" vertical="center"/>
    </xf>
    <xf numFmtId="2" fontId="15" fillId="2" borderId="1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/>
    </xf>
    <xf numFmtId="16" fontId="15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right" vertical="center"/>
    </xf>
    <xf numFmtId="164" fontId="3" fillId="0" borderId="0" xfId="0" applyNumberFormat="1" applyFont="1"/>
    <xf numFmtId="0" fontId="6" fillId="2" borderId="1" xfId="0" applyFont="1" applyFill="1" applyBorder="1" applyAlignment="1">
      <alignment horizontal="left" vertical="center"/>
    </xf>
    <xf numFmtId="166" fontId="3" fillId="0" borderId="0" xfId="0" applyNumberFormat="1" applyFont="1" applyAlignment="1">
      <alignment horizontal="center" vertical="center"/>
    </xf>
    <xf numFmtId="15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top"/>
    </xf>
    <xf numFmtId="0" fontId="15" fillId="0" borderId="0" xfId="0" applyFont="1" applyAlignment="1">
      <alignment horizontal="center"/>
    </xf>
    <xf numFmtId="2" fontId="3" fillId="0" borderId="0" xfId="0" applyNumberFormat="1" applyFont="1" applyAlignment="1">
      <alignment horizontal="center" vertical="top"/>
    </xf>
    <xf numFmtId="0" fontId="3" fillId="2" borderId="1" xfId="0" applyFont="1" applyFill="1" applyBorder="1" applyAlignment="1">
      <alignment horizontal="left"/>
    </xf>
    <xf numFmtId="2" fontId="29" fillId="0" borderId="0" xfId="0" applyNumberFormat="1" applyFont="1" applyAlignment="1">
      <alignment horizontal="center"/>
    </xf>
    <xf numFmtId="2" fontId="3" fillId="2" borderId="1" xfId="0" applyNumberFormat="1" applyFont="1" applyFill="1" applyBorder="1" applyAlignment="1">
      <alignment horizontal="right" vertical="center" wrapText="1"/>
    </xf>
    <xf numFmtId="2" fontId="29" fillId="2" borderId="1" xfId="0" applyNumberFormat="1" applyFont="1" applyFill="1" applyBorder="1" applyAlignment="1">
      <alignment horizontal="center" vertical="center" wrapText="1"/>
    </xf>
    <xf numFmtId="10" fontId="29" fillId="2" borderId="1" xfId="0" applyNumberFormat="1" applyFont="1" applyFill="1" applyBorder="1" applyAlignment="1">
      <alignment horizontal="center" vertical="center" wrapText="1"/>
    </xf>
    <xf numFmtId="165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right" vertical="top"/>
    </xf>
    <xf numFmtId="165" fontId="29" fillId="2" borderId="1" xfId="0" applyNumberFormat="1" applyFont="1" applyFill="1" applyBorder="1" applyAlignment="1">
      <alignment horizontal="center" vertical="center" wrapText="1"/>
    </xf>
    <xf numFmtId="1" fontId="29" fillId="2" borderId="1" xfId="0" applyNumberFormat="1" applyFont="1" applyFill="1" applyBorder="1" applyAlignment="1">
      <alignment horizontal="center"/>
    </xf>
    <xf numFmtId="9" fontId="29" fillId="2" borderId="1" xfId="0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15" fontId="29" fillId="2" borderId="1" xfId="0" applyNumberFormat="1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 vertical="center" wrapText="1"/>
    </xf>
    <xf numFmtId="2" fontId="6" fillId="4" borderId="8" xfId="0" applyNumberFormat="1" applyFont="1" applyFill="1" applyBorder="1" applyAlignment="1">
      <alignment horizontal="center" vertical="center" wrapText="1"/>
    </xf>
    <xf numFmtId="2" fontId="3" fillId="0" borderId="0" xfId="0" applyNumberFormat="1" applyFont="1" applyAlignment="1">
      <alignment horizontal="center" vertical="center" wrapText="1"/>
    </xf>
    <xf numFmtId="10" fontId="3" fillId="0" borderId="0" xfId="0" applyNumberFormat="1" applyFont="1" applyAlignment="1">
      <alignment horizontal="center" vertical="center" wrapText="1"/>
    </xf>
    <xf numFmtId="0" fontId="3" fillId="2" borderId="1" xfId="0" applyFont="1" applyFill="1" applyBorder="1" applyAlignment="1">
      <alignment horizontal="right"/>
    </xf>
    <xf numFmtId="0" fontId="31" fillId="0" borderId="27" xfId="0" applyFont="1" applyBorder="1"/>
    <xf numFmtId="0" fontId="6" fillId="4" borderId="3" xfId="0" applyFont="1" applyFill="1" applyBorder="1" applyAlignment="1">
      <alignment horizontal="center" wrapText="1"/>
    </xf>
    <xf numFmtId="0" fontId="36" fillId="0" borderId="0" xfId="0" applyFont="1"/>
    <xf numFmtId="0" fontId="36" fillId="0" borderId="0" xfId="0" applyFont="1" applyAlignment="1">
      <alignment horizontal="center" vertical="center"/>
    </xf>
    <xf numFmtId="166" fontId="36" fillId="0" borderId="0" xfId="0" applyNumberFormat="1" applyFont="1" applyAlignment="1">
      <alignment horizontal="center" vertical="center"/>
    </xf>
    <xf numFmtId="0" fontId="36" fillId="0" borderId="2" xfId="0" applyFont="1" applyBorder="1"/>
    <xf numFmtId="16" fontId="36" fillId="0" borderId="0" xfId="0" applyNumberFormat="1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15" fontId="31" fillId="2" borderId="1" xfId="0" applyNumberFormat="1" applyFont="1" applyFill="1" applyBorder="1" applyAlignment="1">
      <alignment vertical="center"/>
    </xf>
    <xf numFmtId="0" fontId="3" fillId="2" borderId="1" xfId="0" applyFont="1" applyFill="1" applyBorder="1" applyAlignment="1">
      <alignment horizontal="left" vertical="top"/>
    </xf>
    <xf numFmtId="15" fontId="29" fillId="2" borderId="1" xfId="0" applyNumberFormat="1" applyFont="1" applyFill="1" applyBorder="1" applyAlignment="1">
      <alignment horizontal="center" vertical="center" wrapText="1"/>
    </xf>
    <xf numFmtId="15" fontId="29" fillId="2" borderId="1" xfId="0" applyNumberFormat="1" applyFont="1" applyFill="1" applyBorder="1" applyAlignment="1">
      <alignment horizontal="left"/>
    </xf>
    <xf numFmtId="2" fontId="29" fillId="2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right"/>
    </xf>
    <xf numFmtId="0" fontId="31" fillId="2" borderId="25" xfId="0" applyFont="1" applyFill="1" applyBorder="1" applyAlignment="1">
      <alignment horizontal="left"/>
    </xf>
    <xf numFmtId="0" fontId="6" fillId="4" borderId="4" xfId="0" applyFont="1" applyFill="1" applyBorder="1" applyAlignment="1">
      <alignment horizontal="center" vertical="center" wrapText="1"/>
    </xf>
    <xf numFmtId="1" fontId="3" fillId="9" borderId="2" xfId="0" applyNumberFormat="1" applyFont="1" applyFill="1" applyBorder="1" applyAlignment="1">
      <alignment horizontal="center" vertical="center"/>
    </xf>
    <xf numFmtId="168" fontId="3" fillId="9" borderId="2" xfId="0" applyNumberFormat="1" applyFont="1" applyFill="1" applyBorder="1" applyAlignment="1">
      <alignment horizontal="center" vertical="center"/>
    </xf>
    <xf numFmtId="168" fontId="3" fillId="9" borderId="2" xfId="0" applyNumberFormat="1" applyFont="1" applyFill="1" applyBorder="1" applyAlignment="1">
      <alignment horizontal="left"/>
    </xf>
    <xf numFmtId="0" fontId="3" fillId="9" borderId="2" xfId="0" applyFont="1" applyFill="1" applyBorder="1" applyAlignment="1">
      <alignment horizontal="center"/>
    </xf>
    <xf numFmtId="2" fontId="3" fillId="9" borderId="2" xfId="0" applyNumberFormat="1" applyFont="1" applyFill="1" applyBorder="1" applyAlignment="1">
      <alignment horizontal="center" vertical="center"/>
    </xf>
    <xf numFmtId="2" fontId="3" fillId="9" borderId="2" xfId="0" applyNumberFormat="1" applyFont="1" applyFill="1" applyBorder="1" applyAlignment="1">
      <alignment horizontal="center"/>
    </xf>
    <xf numFmtId="0" fontId="3" fillId="9" borderId="4" xfId="0" applyFont="1" applyFill="1" applyBorder="1" applyAlignment="1">
      <alignment horizontal="center"/>
    </xf>
    <xf numFmtId="2" fontId="3" fillId="9" borderId="2" xfId="0" applyNumberFormat="1" applyFont="1" applyFill="1" applyBorder="1" applyAlignment="1">
      <alignment horizontal="center" vertical="center" wrapText="1"/>
    </xf>
    <xf numFmtId="10" fontId="3" fillId="9" borderId="2" xfId="0" applyNumberFormat="1" applyFont="1" applyFill="1" applyBorder="1" applyAlignment="1">
      <alignment horizontal="center" vertical="center" wrapText="1"/>
    </xf>
    <xf numFmtId="168" fontId="3" fillId="9" borderId="2" xfId="0" applyNumberFormat="1" applyFont="1" applyFill="1" applyBorder="1" applyAlignment="1">
      <alignment horizontal="center" vertical="center" wrapText="1"/>
    </xf>
    <xf numFmtId="1" fontId="3" fillId="10" borderId="2" xfId="0" applyNumberFormat="1" applyFont="1" applyFill="1" applyBorder="1" applyAlignment="1">
      <alignment horizontal="center" vertical="center" wrapText="1"/>
    </xf>
    <xf numFmtId="168" fontId="3" fillId="10" borderId="2" xfId="0" applyNumberFormat="1" applyFont="1" applyFill="1" applyBorder="1" applyAlignment="1">
      <alignment horizontal="center" vertical="center" wrapText="1"/>
    </xf>
    <xf numFmtId="168" fontId="3" fillId="10" borderId="2" xfId="0" applyNumberFormat="1" applyFont="1" applyFill="1" applyBorder="1" applyAlignment="1">
      <alignment horizontal="left"/>
    </xf>
    <xf numFmtId="1" fontId="3" fillId="10" borderId="2" xfId="0" applyNumberFormat="1" applyFont="1" applyFill="1" applyBorder="1" applyAlignment="1">
      <alignment horizontal="center"/>
    </xf>
    <xf numFmtId="0" fontId="3" fillId="10" borderId="2" xfId="0" applyFont="1" applyFill="1" applyBorder="1" applyAlignment="1">
      <alignment horizontal="center"/>
    </xf>
    <xf numFmtId="2" fontId="3" fillId="10" borderId="2" xfId="0" applyNumberFormat="1" applyFont="1" applyFill="1" applyBorder="1" applyAlignment="1">
      <alignment horizontal="center"/>
    </xf>
    <xf numFmtId="0" fontId="3" fillId="10" borderId="4" xfId="0" applyFont="1" applyFill="1" applyBorder="1" applyAlignment="1">
      <alignment horizontal="center"/>
    </xf>
    <xf numFmtId="2" fontId="3" fillId="10" borderId="2" xfId="0" applyNumberFormat="1" applyFont="1" applyFill="1" applyBorder="1" applyAlignment="1">
      <alignment horizontal="center" vertical="center" wrapText="1"/>
    </xf>
    <xf numFmtId="10" fontId="3" fillId="10" borderId="2" xfId="0" applyNumberFormat="1" applyFont="1" applyFill="1" applyBorder="1" applyAlignment="1">
      <alignment horizontal="center" vertical="center" wrapText="1"/>
    </xf>
    <xf numFmtId="0" fontId="3" fillId="10" borderId="2" xfId="0" applyFont="1" applyFill="1" applyBorder="1"/>
    <xf numFmtId="9" fontId="3" fillId="10" borderId="2" xfId="0" applyNumberFormat="1" applyFont="1" applyFill="1" applyBorder="1" applyAlignment="1">
      <alignment horizontal="center"/>
    </xf>
    <xf numFmtId="169" fontId="3" fillId="10" borderId="2" xfId="0" applyNumberFormat="1" applyFont="1" applyFill="1" applyBorder="1" applyAlignment="1">
      <alignment horizontal="center" vertical="center" wrapText="1"/>
    </xf>
    <xf numFmtId="15" fontId="3" fillId="10" borderId="2" xfId="0" applyNumberFormat="1" applyFont="1" applyFill="1" applyBorder="1"/>
    <xf numFmtId="1" fontId="3" fillId="8" borderId="2" xfId="0" applyNumberFormat="1" applyFont="1" applyFill="1" applyBorder="1" applyAlignment="1">
      <alignment horizontal="center" vertical="center" wrapText="1"/>
    </xf>
    <xf numFmtId="168" fontId="3" fillId="8" borderId="2" xfId="0" applyNumberFormat="1" applyFont="1" applyFill="1" applyBorder="1" applyAlignment="1">
      <alignment horizontal="center" vertical="center" wrapText="1"/>
    </xf>
    <xf numFmtId="0" fontId="3" fillId="8" borderId="2" xfId="0" applyFont="1" applyFill="1" applyBorder="1"/>
    <xf numFmtId="0" fontId="3" fillId="8" borderId="2" xfId="0" applyFont="1" applyFill="1" applyBorder="1" applyAlignment="1">
      <alignment horizontal="center"/>
    </xf>
    <xf numFmtId="2" fontId="3" fillId="8" borderId="2" xfId="0" applyNumberFormat="1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2" fontId="3" fillId="8" borderId="2" xfId="0" applyNumberFormat="1" applyFont="1" applyFill="1" applyBorder="1" applyAlignment="1">
      <alignment horizontal="center" vertical="center" wrapText="1"/>
    </xf>
    <xf numFmtId="9" fontId="3" fillId="8" borderId="2" xfId="0" applyNumberFormat="1" applyFont="1" applyFill="1" applyBorder="1" applyAlignment="1">
      <alignment horizontal="center"/>
    </xf>
    <xf numFmtId="1" fontId="3" fillId="9" borderId="3" xfId="0" applyNumberFormat="1" applyFont="1" applyFill="1" applyBorder="1" applyAlignment="1">
      <alignment horizontal="center" vertical="center"/>
    </xf>
    <xf numFmtId="168" fontId="3" fillId="9" borderId="3" xfId="0" applyNumberFormat="1" applyFont="1" applyFill="1" applyBorder="1" applyAlignment="1">
      <alignment horizontal="center" vertical="center"/>
    </xf>
    <xf numFmtId="168" fontId="3" fillId="9" borderId="3" xfId="0" applyNumberFormat="1" applyFont="1" applyFill="1" applyBorder="1" applyAlignment="1">
      <alignment horizontal="left"/>
    </xf>
    <xf numFmtId="0" fontId="3" fillId="9" borderId="3" xfId="0" applyFont="1" applyFill="1" applyBorder="1" applyAlignment="1">
      <alignment horizontal="center"/>
    </xf>
    <xf numFmtId="2" fontId="3" fillId="9" borderId="3" xfId="0" applyNumberFormat="1" applyFont="1" applyFill="1" applyBorder="1" applyAlignment="1">
      <alignment horizontal="center" vertical="center"/>
    </xf>
    <xf numFmtId="2" fontId="3" fillId="9" borderId="3" xfId="0" applyNumberFormat="1" applyFont="1" applyFill="1" applyBorder="1" applyAlignment="1">
      <alignment horizontal="center"/>
    </xf>
    <xf numFmtId="0" fontId="3" fillId="9" borderId="6" xfId="0" applyFont="1" applyFill="1" applyBorder="1" applyAlignment="1">
      <alignment horizontal="center"/>
    </xf>
    <xf numFmtId="10" fontId="3" fillId="9" borderId="3" xfId="0" applyNumberFormat="1" applyFont="1" applyFill="1" applyBorder="1" applyAlignment="1">
      <alignment horizontal="center" vertical="center" wrapText="1"/>
    </xf>
    <xf numFmtId="168" fontId="3" fillId="9" borderId="3" xfId="0" applyNumberFormat="1" applyFont="1" applyFill="1" applyBorder="1" applyAlignment="1">
      <alignment horizontal="center" vertical="center" wrapText="1"/>
    </xf>
    <xf numFmtId="1" fontId="3" fillId="10" borderId="2" xfId="0" applyNumberFormat="1" applyFont="1" applyFill="1" applyBorder="1" applyAlignment="1">
      <alignment horizontal="center" vertical="center"/>
    </xf>
    <xf numFmtId="168" fontId="3" fillId="10" borderId="2" xfId="0" applyNumberFormat="1" applyFont="1" applyFill="1" applyBorder="1" applyAlignment="1">
      <alignment horizontal="center" vertical="center"/>
    </xf>
    <xf numFmtId="2" fontId="3" fillId="10" borderId="2" xfId="0" applyNumberFormat="1" applyFont="1" applyFill="1" applyBorder="1" applyAlignment="1">
      <alignment horizontal="center" vertical="center"/>
    </xf>
    <xf numFmtId="2" fontId="3" fillId="9" borderId="3" xfId="0" applyNumberFormat="1" applyFont="1" applyFill="1" applyBorder="1" applyAlignment="1">
      <alignment horizontal="center" vertical="center" wrapText="1"/>
    </xf>
    <xf numFmtId="1" fontId="3" fillId="10" borderId="3" xfId="0" applyNumberFormat="1" applyFont="1" applyFill="1" applyBorder="1" applyAlignment="1">
      <alignment horizontal="center" vertical="center"/>
    </xf>
    <xf numFmtId="168" fontId="3" fillId="10" borderId="3" xfId="0" applyNumberFormat="1" applyFont="1" applyFill="1" applyBorder="1" applyAlignment="1">
      <alignment horizontal="center" vertical="center"/>
    </xf>
    <xf numFmtId="0" fontId="3" fillId="10" borderId="3" xfId="0" applyFont="1" applyFill="1" applyBorder="1"/>
    <xf numFmtId="0" fontId="3" fillId="10" borderId="3" xfId="0" applyFont="1" applyFill="1" applyBorder="1" applyAlignment="1">
      <alignment horizontal="center"/>
    </xf>
    <xf numFmtId="2" fontId="3" fillId="10" borderId="3" xfId="0" applyNumberFormat="1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1" fontId="3" fillId="2" borderId="3" xfId="0" applyNumberFormat="1" applyFont="1" applyFill="1" applyBorder="1" applyAlignment="1">
      <alignment horizontal="center" vertical="center" wrapText="1"/>
    </xf>
    <xf numFmtId="168" fontId="3" fillId="2" borderId="3" xfId="0" applyNumberFormat="1" applyFont="1" applyFill="1" applyBorder="1" applyAlignment="1">
      <alignment horizontal="center" vertical="center"/>
    </xf>
    <xf numFmtId="168" fontId="3" fillId="2" borderId="3" xfId="0" applyNumberFormat="1" applyFont="1" applyFill="1" applyBorder="1" applyAlignment="1">
      <alignment horizontal="left"/>
    </xf>
    <xf numFmtId="0" fontId="3" fillId="0" borderId="7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2" fontId="3" fillId="0" borderId="28" xfId="0" applyNumberFormat="1" applyFont="1" applyBorder="1" applyAlignment="1">
      <alignment horizontal="center" vertical="center" wrapText="1"/>
    </xf>
    <xf numFmtId="1" fontId="3" fillId="2" borderId="2" xfId="0" applyNumberFormat="1" applyFont="1" applyFill="1" applyBorder="1" applyAlignment="1">
      <alignment horizontal="center" vertical="center" wrapText="1"/>
    </xf>
    <xf numFmtId="168" fontId="3" fillId="2" borderId="2" xfId="0" applyNumberFormat="1" applyFont="1" applyFill="1" applyBorder="1" applyAlignment="1">
      <alignment horizontal="center" vertical="center"/>
    </xf>
    <xf numFmtId="0" fontId="15" fillId="0" borderId="2" xfId="0" applyFont="1" applyBorder="1" applyAlignment="1">
      <alignment horizontal="center"/>
    </xf>
    <xf numFmtId="2" fontId="3" fillId="2" borderId="29" xfId="0" applyNumberFormat="1" applyFont="1" applyFill="1" applyBorder="1" applyAlignment="1">
      <alignment horizontal="center" vertical="center"/>
    </xf>
    <xf numFmtId="168" fontId="3" fillId="0" borderId="2" xfId="0" applyNumberFormat="1" applyFont="1" applyBorder="1" applyAlignment="1">
      <alignment horizontal="center" vertical="center"/>
    </xf>
    <xf numFmtId="0" fontId="37" fillId="11" borderId="30" xfId="0" applyFont="1" applyFill="1" applyBorder="1" applyAlignment="1">
      <alignment horizontal="center" vertical="center"/>
    </xf>
    <xf numFmtId="0" fontId="37" fillId="0" borderId="26" xfId="0" applyFont="1" applyBorder="1" applyAlignment="1">
      <alignment horizontal="center" vertical="center"/>
    </xf>
    <xf numFmtId="0" fontId="36" fillId="0" borderId="30" xfId="0" applyFont="1" applyBorder="1" applyAlignment="1">
      <alignment horizontal="center" vertical="center"/>
    </xf>
    <xf numFmtId="166" fontId="36" fillId="0" borderId="30" xfId="0" applyNumberFormat="1" applyFont="1" applyBorder="1" applyAlignment="1">
      <alignment horizontal="center" vertical="center"/>
    </xf>
    <xf numFmtId="0" fontId="37" fillId="0" borderId="30" xfId="0" applyFont="1" applyBorder="1" applyAlignment="1">
      <alignment horizontal="center" vertical="center"/>
    </xf>
    <xf numFmtId="0" fontId="36" fillId="11" borderId="30" xfId="0" applyFont="1" applyFill="1" applyBorder="1" applyAlignment="1">
      <alignment horizontal="center" vertical="center"/>
    </xf>
    <xf numFmtId="2" fontId="37" fillId="0" borderId="30" xfId="0" applyNumberFormat="1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15" fontId="3" fillId="0" borderId="30" xfId="0" applyNumberFormat="1" applyFont="1" applyBorder="1" applyAlignment="1">
      <alignment horizontal="center" vertical="center"/>
    </xf>
    <xf numFmtId="164" fontId="36" fillId="0" borderId="30" xfId="0" applyNumberFormat="1" applyFont="1" applyBorder="1" applyAlignment="1">
      <alignment horizontal="center" vertical="top"/>
    </xf>
    <xf numFmtId="10" fontId="37" fillId="0" borderId="30" xfId="0" applyNumberFormat="1" applyFont="1" applyBorder="1" applyAlignment="1">
      <alignment horizontal="center" vertical="center" wrapText="1"/>
    </xf>
    <xf numFmtId="16" fontId="37" fillId="0" borderId="30" xfId="0" applyNumberFormat="1" applyFont="1" applyBorder="1" applyAlignment="1">
      <alignment horizontal="center" vertical="center"/>
    </xf>
    <xf numFmtId="0" fontId="36" fillId="0" borderId="30" xfId="0" applyFont="1" applyBorder="1" applyAlignment="1">
      <alignment horizontal="left"/>
    </xf>
    <xf numFmtId="0" fontId="6" fillId="4" borderId="24" xfId="0" applyFont="1" applyFill="1" applyBorder="1" applyAlignment="1">
      <alignment horizontal="center" vertical="center" wrapText="1"/>
    </xf>
    <xf numFmtId="0" fontId="6" fillId="4" borderId="28" xfId="0" applyFont="1" applyFill="1" applyBorder="1" applyAlignment="1">
      <alignment horizontal="center" wrapText="1"/>
    </xf>
    <xf numFmtId="0" fontId="6" fillId="4" borderId="30" xfId="0" applyFont="1" applyFill="1" applyBorder="1" applyAlignment="1">
      <alignment horizontal="center" vertical="center" wrapText="1"/>
    </xf>
    <xf numFmtId="0" fontId="36" fillId="6" borderId="2" xfId="0" applyFont="1" applyFill="1" applyBorder="1" applyAlignment="1">
      <alignment horizontal="center" vertical="center"/>
    </xf>
    <xf numFmtId="167" fontId="36" fillId="6" borderId="2" xfId="0" applyNumberFormat="1" applyFont="1" applyFill="1" applyBorder="1" applyAlignment="1">
      <alignment horizontal="center" vertical="center"/>
    </xf>
    <xf numFmtId="16" fontId="36" fillId="11" borderId="2" xfId="0" applyNumberFormat="1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left" vertical="center"/>
    </xf>
    <xf numFmtId="0" fontId="3" fillId="2" borderId="23" xfId="0" applyFont="1" applyFill="1" applyBorder="1" applyAlignment="1">
      <alignment horizontal="center"/>
    </xf>
    <xf numFmtId="0" fontId="3" fillId="2" borderId="23" xfId="0" applyFont="1" applyFill="1" applyBorder="1" applyAlignment="1">
      <alignment horizontal="right" vertical="top"/>
    </xf>
    <xf numFmtId="2" fontId="29" fillId="2" borderId="23" xfId="0" applyNumberFormat="1" applyFont="1" applyFill="1" applyBorder="1" applyAlignment="1">
      <alignment horizontal="center" vertical="center" wrapText="1"/>
    </xf>
    <xf numFmtId="165" fontId="29" fillId="2" borderId="23" xfId="0" applyNumberFormat="1" applyFont="1" applyFill="1" applyBorder="1" applyAlignment="1">
      <alignment horizontal="center" vertical="center" wrapText="1"/>
    </xf>
    <xf numFmtId="0" fontId="3" fillId="2" borderId="23" xfId="0" applyFont="1" applyFill="1" applyBorder="1"/>
    <xf numFmtId="0" fontId="3" fillId="0" borderId="24" xfId="0" applyFont="1" applyBorder="1"/>
    <xf numFmtId="0" fontId="15" fillId="0" borderId="7" xfId="0" applyFont="1" applyBorder="1"/>
    <xf numFmtId="2" fontId="3" fillId="0" borderId="7" xfId="0" applyNumberFormat="1" applyFont="1" applyBorder="1"/>
    <xf numFmtId="0" fontId="3" fillId="0" borderId="7" xfId="0" applyFont="1" applyBorder="1"/>
    <xf numFmtId="0" fontId="6" fillId="0" borderId="30" xfId="1" applyFont="1" applyBorder="1"/>
    <xf numFmtId="2" fontId="6" fillId="0" borderId="30" xfId="1" applyNumberFormat="1" applyFont="1" applyBorder="1" applyAlignment="1">
      <alignment horizontal="right"/>
    </xf>
    <xf numFmtId="2" fontId="6" fillId="0" borderId="30" xfId="1" applyNumberFormat="1" applyFont="1" applyBorder="1"/>
    <xf numFmtId="10" fontId="6" fillId="0" borderId="30" xfId="46" applyNumberFormat="1" applyFont="1" applyBorder="1"/>
    <xf numFmtId="0" fontId="36" fillId="11" borderId="30" xfId="0" applyFont="1" applyFill="1" applyBorder="1"/>
    <xf numFmtId="0" fontId="6" fillId="4" borderId="7" xfId="0" applyFont="1" applyFill="1" applyBorder="1" applyAlignment="1">
      <alignment horizontal="center"/>
    </xf>
    <xf numFmtId="0" fontId="3" fillId="0" borderId="23" xfId="0" applyFont="1" applyBorder="1"/>
    <xf numFmtId="15" fontId="3" fillId="0" borderId="23" xfId="0" applyNumberFormat="1" applyFont="1" applyBorder="1"/>
    <xf numFmtId="2" fontId="3" fillId="0" borderId="23" xfId="0" applyNumberFormat="1" applyFont="1" applyBorder="1"/>
    <xf numFmtId="2" fontId="3" fillId="0" borderId="23" xfId="0" applyNumberFormat="1" applyFont="1" applyBorder="1" applyAlignment="1">
      <alignment horizontal="right"/>
    </xf>
    <xf numFmtId="0" fontId="14" fillId="0" borderId="23" xfId="0" applyFont="1" applyBorder="1"/>
    <xf numFmtId="10" fontId="14" fillId="2" borderId="23" xfId="0" applyNumberFormat="1" applyFont="1" applyFill="1" applyBorder="1" applyAlignment="1">
      <alignment horizontal="center"/>
    </xf>
    <xf numFmtId="0" fontId="3" fillId="0" borderId="30" xfId="0" applyFont="1" applyBorder="1"/>
    <xf numFmtId="0" fontId="3" fillId="0" borderId="23" xfId="0" applyFont="1" applyBorder="1" applyAlignment="1">
      <alignment horizontal="left"/>
    </xf>
    <xf numFmtId="0" fontId="15" fillId="0" borderId="30" xfId="0" applyFont="1" applyBorder="1"/>
    <xf numFmtId="2" fontId="3" fillId="0" borderId="30" xfId="0" applyNumberFormat="1" applyFont="1" applyBorder="1"/>
    <xf numFmtId="15" fontId="53" fillId="0" borderId="30" xfId="12" applyNumberFormat="1" applyFont="1" applyBorder="1"/>
    <xf numFmtId="2" fontId="3" fillId="0" borderId="30" xfId="1" applyNumberFormat="1" applyBorder="1"/>
    <xf numFmtId="15" fontId="1" fillId="0" borderId="30" xfId="12" applyNumberFormat="1" applyFont="1" applyBorder="1"/>
    <xf numFmtId="2" fontId="3" fillId="0" borderId="30" xfId="1" applyNumberFormat="1" applyBorder="1" applyAlignment="1">
      <alignment horizontal="right"/>
    </xf>
    <xf numFmtId="0" fontId="3" fillId="0" borderId="30" xfId="1" applyBorder="1"/>
    <xf numFmtId="10" fontId="3" fillId="0" borderId="30" xfId="46" applyNumberFormat="1" applyFont="1" applyBorder="1"/>
    <xf numFmtId="0" fontId="1" fillId="0" borderId="30" xfId="12" applyFont="1" applyBorder="1" applyAlignment="1">
      <alignment horizontal="left"/>
    </xf>
    <xf numFmtId="49" fontId="1" fillId="0" borderId="30" xfId="12" applyNumberFormat="1" applyFont="1" applyBorder="1"/>
    <xf numFmtId="0" fontId="1" fillId="0" borderId="30" xfId="12" applyFont="1" applyBorder="1"/>
    <xf numFmtId="0" fontId="3" fillId="0" borderId="30" xfId="0" applyFont="1" applyBorder="1" applyAlignment="1">
      <alignment horizontal="left"/>
    </xf>
    <xf numFmtId="16" fontId="36" fillId="0" borderId="23" xfId="0" applyNumberFormat="1" applyFont="1" applyBorder="1" applyAlignment="1">
      <alignment horizontal="center" vertical="center"/>
    </xf>
    <xf numFmtId="0" fontId="36" fillId="0" borderId="30" xfId="0" applyFont="1" applyBorder="1"/>
    <xf numFmtId="16" fontId="36" fillId="0" borderId="2" xfId="0" applyNumberFormat="1" applyFont="1" applyBorder="1" applyAlignment="1">
      <alignment horizontal="center" vertical="center"/>
    </xf>
    <xf numFmtId="167" fontId="36" fillId="0" borderId="2" xfId="0" applyNumberFormat="1" applyFont="1" applyBorder="1" applyAlignment="1">
      <alignment horizontal="center" vertical="center"/>
    </xf>
    <xf numFmtId="16" fontId="36" fillId="11" borderId="30" xfId="0" applyNumberFormat="1" applyFont="1" applyFill="1" applyBorder="1" applyAlignment="1">
      <alignment horizontal="center" vertical="center"/>
    </xf>
    <xf numFmtId="0" fontId="6" fillId="4" borderId="23" xfId="0" applyFont="1" applyFill="1" applyBorder="1" applyAlignment="1">
      <alignment horizontal="left" vertical="center" wrapText="1"/>
    </xf>
    <xf numFmtId="0" fontId="6" fillId="0" borderId="23" xfId="0" applyFont="1" applyBorder="1" applyAlignment="1">
      <alignment horizontal="center" vertical="center" wrapText="1"/>
    </xf>
    <xf numFmtId="2" fontId="37" fillId="6" borderId="2" xfId="0" applyNumberFormat="1" applyFont="1" applyFill="1" applyBorder="1" applyAlignment="1">
      <alignment horizontal="center" vertical="center"/>
    </xf>
    <xf numFmtId="16" fontId="36" fillId="0" borderId="30" xfId="0" applyNumberFormat="1" applyFont="1" applyBorder="1" applyAlignment="1">
      <alignment horizontal="center" vertical="center"/>
    </xf>
    <xf numFmtId="16" fontId="36" fillId="0" borderId="26" xfId="0" applyNumberFormat="1" applyFont="1" applyBorder="1" applyAlignment="1">
      <alignment horizontal="center" vertical="center"/>
    </xf>
    <xf numFmtId="2" fontId="36" fillId="0" borderId="30" xfId="0" applyNumberFormat="1" applyFont="1" applyBorder="1" applyAlignment="1">
      <alignment horizontal="center" vertical="center"/>
    </xf>
    <xf numFmtId="0" fontId="37" fillId="0" borderId="31" xfId="0" applyFont="1" applyBorder="1" applyAlignment="1">
      <alignment horizontal="center" vertical="center"/>
    </xf>
    <xf numFmtId="167" fontId="36" fillId="0" borderId="30" xfId="0" applyNumberFormat="1" applyFont="1" applyBorder="1" applyAlignment="1">
      <alignment horizontal="center" vertical="center"/>
    </xf>
    <xf numFmtId="2" fontId="37" fillId="0" borderId="19" xfId="0" applyNumberFormat="1" applyFont="1" applyBorder="1" applyAlignment="1">
      <alignment horizontal="center" vertical="center"/>
    </xf>
    <xf numFmtId="10" fontId="37" fillId="0" borderId="24" xfId="0" applyNumberFormat="1" applyFont="1" applyBorder="1" applyAlignment="1">
      <alignment horizontal="center" vertical="center" wrapText="1"/>
    </xf>
    <xf numFmtId="16" fontId="37" fillId="0" borderId="41" xfId="0" applyNumberFormat="1" applyFont="1" applyBorder="1" applyAlignment="1">
      <alignment horizontal="center" vertical="center"/>
    </xf>
    <xf numFmtId="167" fontId="37" fillId="0" borderId="30" xfId="0" applyNumberFormat="1" applyFont="1" applyBorder="1" applyAlignment="1">
      <alignment horizontal="center" vertical="center"/>
    </xf>
    <xf numFmtId="1" fontId="3" fillId="9" borderId="7" xfId="0" applyNumberFormat="1" applyFont="1" applyFill="1" applyBorder="1" applyAlignment="1">
      <alignment horizontal="center" vertical="center"/>
    </xf>
    <xf numFmtId="168" fontId="3" fillId="9" borderId="7" xfId="0" applyNumberFormat="1" applyFont="1" applyFill="1" applyBorder="1" applyAlignment="1">
      <alignment horizontal="center" vertical="center"/>
    </xf>
    <xf numFmtId="168" fontId="3" fillId="9" borderId="7" xfId="0" applyNumberFormat="1" applyFont="1" applyFill="1" applyBorder="1" applyAlignment="1">
      <alignment horizontal="left"/>
    </xf>
    <xf numFmtId="0" fontId="3" fillId="9" borderId="7" xfId="0" applyFont="1" applyFill="1" applyBorder="1" applyAlignment="1">
      <alignment horizontal="center"/>
    </xf>
    <xf numFmtId="2" fontId="3" fillId="9" borderId="7" xfId="0" applyNumberFormat="1" applyFont="1" applyFill="1" applyBorder="1" applyAlignment="1">
      <alignment horizontal="center"/>
    </xf>
    <xf numFmtId="0" fontId="3" fillId="9" borderId="19" xfId="0" applyFont="1" applyFill="1" applyBorder="1" applyAlignment="1">
      <alignment horizontal="center"/>
    </xf>
    <xf numFmtId="0" fontId="36" fillId="44" borderId="30" xfId="0" applyFont="1" applyFill="1" applyBorder="1" applyAlignment="1">
      <alignment horizontal="center" vertical="center"/>
    </xf>
    <xf numFmtId="0" fontId="37" fillId="44" borderId="30" xfId="0" applyFont="1" applyFill="1" applyBorder="1" applyAlignment="1">
      <alignment horizontal="center" vertical="center"/>
    </xf>
    <xf numFmtId="0" fontId="6" fillId="4" borderId="24" xfId="0" applyFont="1" applyFill="1" applyBorder="1" applyAlignment="1">
      <alignment horizontal="left" vertical="center" wrapText="1"/>
    </xf>
    <xf numFmtId="0" fontId="3" fillId="44" borderId="30" xfId="0" applyFont="1" applyFill="1" applyBorder="1" applyAlignment="1">
      <alignment horizontal="center" vertical="center"/>
    </xf>
    <xf numFmtId="166" fontId="36" fillId="44" borderId="30" xfId="0" applyNumberFormat="1" applyFont="1" applyFill="1" applyBorder="1" applyAlignment="1">
      <alignment horizontal="center" vertical="center"/>
    </xf>
    <xf numFmtId="15" fontId="3" fillId="44" borderId="30" xfId="0" applyNumberFormat="1" applyFont="1" applyFill="1" applyBorder="1" applyAlignment="1">
      <alignment horizontal="center" vertical="center"/>
    </xf>
    <xf numFmtId="0" fontId="36" fillId="44" borderId="30" xfId="0" applyFont="1" applyFill="1" applyBorder="1" applyAlignment="1">
      <alignment horizontal="left"/>
    </xf>
    <xf numFmtId="164" fontId="36" fillId="44" borderId="30" xfId="0" applyNumberFormat="1" applyFont="1" applyFill="1" applyBorder="1" applyAlignment="1">
      <alignment horizontal="center" vertical="top"/>
    </xf>
    <xf numFmtId="0" fontId="36" fillId="43" borderId="30" xfId="0" applyFont="1" applyFill="1" applyBorder="1" applyAlignment="1">
      <alignment horizontal="center" vertical="center"/>
    </xf>
    <xf numFmtId="2" fontId="36" fillId="43" borderId="30" xfId="0" applyNumberFormat="1" applyFont="1" applyFill="1" applyBorder="1" applyAlignment="1">
      <alignment horizontal="center" vertical="center"/>
    </xf>
    <xf numFmtId="10" fontId="36" fillId="43" borderId="30" xfId="0" applyNumberFormat="1" applyFont="1" applyFill="1" applyBorder="1" applyAlignment="1">
      <alignment horizontal="center" vertical="center" wrapText="1"/>
    </xf>
    <xf numFmtId="16" fontId="36" fillId="43" borderId="30" xfId="0" applyNumberFormat="1" applyFont="1" applyFill="1" applyBorder="1" applyAlignment="1">
      <alignment horizontal="center" vertical="center"/>
    </xf>
    <xf numFmtId="2" fontId="37" fillId="44" borderId="30" xfId="0" applyNumberFormat="1" applyFont="1" applyFill="1" applyBorder="1" applyAlignment="1">
      <alignment horizontal="center" vertical="center"/>
    </xf>
    <xf numFmtId="0" fontId="37" fillId="6" borderId="26" xfId="0" applyFont="1" applyFill="1" applyBorder="1" applyAlignment="1">
      <alignment horizontal="center" vertical="center"/>
    </xf>
    <xf numFmtId="16" fontId="36" fillId="44" borderId="30" xfId="0" applyNumberFormat="1" applyFont="1" applyFill="1" applyBorder="1" applyAlignment="1">
      <alignment horizontal="center" vertical="center"/>
    </xf>
    <xf numFmtId="0" fontId="36" fillId="44" borderId="30" xfId="0" applyFont="1" applyFill="1" applyBorder="1"/>
    <xf numFmtId="0" fontId="37" fillId="43" borderId="26" xfId="0" applyFont="1" applyFill="1" applyBorder="1" applyAlignment="1">
      <alignment horizontal="center" vertical="center"/>
    </xf>
    <xf numFmtId="0" fontId="36" fillId="43" borderId="2" xfId="0" applyFont="1" applyFill="1" applyBorder="1" applyAlignment="1">
      <alignment horizontal="center" vertical="center"/>
    </xf>
    <xf numFmtId="2" fontId="37" fillId="43" borderId="2" xfId="0" applyNumberFormat="1" applyFont="1" applyFill="1" applyBorder="1" applyAlignment="1">
      <alignment horizontal="center" vertical="center"/>
    </xf>
    <xf numFmtId="167" fontId="36" fillId="43" borderId="2" xfId="0" applyNumberFormat="1" applyFont="1" applyFill="1" applyBorder="1" applyAlignment="1">
      <alignment horizontal="center" vertical="center"/>
    </xf>
    <xf numFmtId="0" fontId="37" fillId="43" borderId="2" xfId="0" applyFont="1" applyFill="1" applyBorder="1" applyAlignment="1">
      <alignment horizontal="center" vertical="center"/>
    </xf>
    <xf numFmtId="16" fontId="36" fillId="44" borderId="2" xfId="0" applyNumberFormat="1" applyFont="1" applyFill="1" applyBorder="1" applyAlignment="1">
      <alignment horizontal="center" vertical="center"/>
    </xf>
    <xf numFmtId="0" fontId="3" fillId="11" borderId="30" xfId="0" applyFont="1" applyFill="1" applyBorder="1" applyAlignment="1">
      <alignment horizontal="center" vertical="center"/>
    </xf>
    <xf numFmtId="166" fontId="36" fillId="11" borderId="30" xfId="0" applyNumberFormat="1" applyFont="1" applyFill="1" applyBorder="1" applyAlignment="1">
      <alignment horizontal="center" vertical="center"/>
    </xf>
    <xf numFmtId="15" fontId="3" fillId="11" borderId="30" xfId="0" applyNumberFormat="1" applyFont="1" applyFill="1" applyBorder="1" applyAlignment="1">
      <alignment horizontal="center" vertical="center"/>
    </xf>
    <xf numFmtId="0" fontId="36" fillId="11" borderId="30" xfId="0" applyFont="1" applyFill="1" applyBorder="1" applyAlignment="1">
      <alignment horizontal="left"/>
    </xf>
    <xf numFmtId="164" fontId="36" fillId="11" borderId="30" xfId="0" applyNumberFormat="1" applyFont="1" applyFill="1" applyBorder="1" applyAlignment="1">
      <alignment horizontal="center" vertical="top"/>
    </xf>
    <xf numFmtId="0" fontId="36" fillId="6" borderId="30" xfId="0" applyFont="1" applyFill="1" applyBorder="1" applyAlignment="1">
      <alignment horizontal="center" vertical="center"/>
    </xf>
    <xf numFmtId="2" fontId="36" fillId="6" borderId="30" xfId="0" applyNumberFormat="1" applyFont="1" applyFill="1" applyBorder="1" applyAlignment="1">
      <alignment horizontal="center" vertical="center"/>
    </xf>
    <xf numFmtId="10" fontId="36" fillId="6" borderId="30" xfId="0" applyNumberFormat="1" applyFont="1" applyFill="1" applyBorder="1" applyAlignment="1">
      <alignment horizontal="center" vertical="center" wrapText="1"/>
    </xf>
    <xf numFmtId="16" fontId="36" fillId="6" borderId="30" xfId="0" applyNumberFormat="1" applyFont="1" applyFill="1" applyBorder="1" applyAlignment="1">
      <alignment horizontal="center" vertical="center"/>
    </xf>
    <xf numFmtId="2" fontId="37" fillId="11" borderId="30" xfId="0" applyNumberFormat="1" applyFont="1" applyFill="1" applyBorder="1" applyAlignment="1">
      <alignment horizontal="center" vertical="center"/>
    </xf>
    <xf numFmtId="0" fontId="36" fillId="43" borderId="5" xfId="0" applyFont="1" applyFill="1" applyBorder="1" applyAlignment="1">
      <alignment horizontal="center" vertical="center"/>
    </xf>
    <xf numFmtId="2" fontId="36" fillId="44" borderId="2" xfId="0" applyNumberFormat="1" applyFont="1" applyFill="1" applyBorder="1" applyAlignment="1">
      <alignment horizontal="center" vertical="center"/>
    </xf>
    <xf numFmtId="0" fontId="37" fillId="6" borderId="30" xfId="0" applyFont="1" applyFill="1" applyBorder="1" applyAlignment="1">
      <alignment horizontal="center" vertical="center"/>
    </xf>
    <xf numFmtId="0" fontId="36" fillId="6" borderId="5" xfId="0" applyFont="1" applyFill="1" applyBorder="1" applyAlignment="1">
      <alignment horizontal="center" vertical="center"/>
    </xf>
    <xf numFmtId="2" fontId="36" fillId="11" borderId="2" xfId="0" applyNumberFormat="1" applyFont="1" applyFill="1" applyBorder="1" applyAlignment="1">
      <alignment horizontal="center" vertical="center"/>
    </xf>
    <xf numFmtId="0" fontId="36" fillId="11" borderId="42" xfId="0" applyFont="1" applyFill="1" applyBorder="1" applyAlignment="1">
      <alignment horizontal="center" vertical="center"/>
    </xf>
    <xf numFmtId="16" fontId="36" fillId="11" borderId="42" xfId="0" applyNumberFormat="1" applyFont="1" applyFill="1" applyBorder="1" applyAlignment="1">
      <alignment horizontal="center" vertical="center"/>
    </xf>
    <xf numFmtId="0" fontId="36" fillId="45" borderId="30" xfId="0" applyFont="1" applyFill="1" applyBorder="1" applyAlignment="1">
      <alignment horizontal="center" vertical="center"/>
    </xf>
    <xf numFmtId="16" fontId="36" fillId="45" borderId="30" xfId="0" applyNumberFormat="1" applyFont="1" applyFill="1" applyBorder="1" applyAlignment="1">
      <alignment horizontal="center" vertical="center"/>
    </xf>
    <xf numFmtId="0" fontId="36" fillId="45" borderId="30" xfId="0" applyFont="1" applyFill="1" applyBorder="1"/>
    <xf numFmtId="0" fontId="37" fillId="45" borderId="30" xfId="0" applyFont="1" applyFill="1" applyBorder="1" applyAlignment="1">
      <alignment horizontal="center" vertical="center"/>
    </xf>
    <xf numFmtId="0" fontId="37" fillId="46" borderId="26" xfId="0" applyFont="1" applyFill="1" applyBorder="1" applyAlignment="1">
      <alignment horizontal="center" vertical="center"/>
    </xf>
    <xf numFmtId="0" fontId="36" fillId="46" borderId="2" xfId="0" applyFont="1" applyFill="1" applyBorder="1" applyAlignment="1">
      <alignment horizontal="center" vertical="center"/>
    </xf>
    <xf numFmtId="2" fontId="37" fillId="46" borderId="2" xfId="0" applyNumberFormat="1" applyFont="1" applyFill="1" applyBorder="1" applyAlignment="1">
      <alignment horizontal="center" vertical="center"/>
    </xf>
    <xf numFmtId="167" fontId="36" fillId="46" borderId="2" xfId="0" applyNumberFormat="1" applyFont="1" applyFill="1" applyBorder="1" applyAlignment="1">
      <alignment horizontal="center" vertical="center"/>
    </xf>
    <xf numFmtId="0" fontId="37" fillId="46" borderId="2" xfId="0" applyFont="1" applyFill="1" applyBorder="1" applyAlignment="1">
      <alignment horizontal="center" vertical="center"/>
    </xf>
    <xf numFmtId="16" fontId="36" fillId="45" borderId="2" xfId="0" applyNumberFormat="1" applyFont="1" applyFill="1" applyBorder="1" applyAlignment="1">
      <alignment horizontal="center" vertical="center"/>
    </xf>
    <xf numFmtId="0" fontId="36" fillId="44" borderId="42" xfId="0" applyFont="1" applyFill="1" applyBorder="1" applyAlignment="1">
      <alignment horizontal="center" vertical="center"/>
    </xf>
    <xf numFmtId="16" fontId="36" fillId="44" borderId="42" xfId="0" applyNumberFormat="1" applyFont="1" applyFill="1" applyBorder="1" applyAlignment="1">
      <alignment horizontal="center" vertical="center"/>
    </xf>
    <xf numFmtId="0" fontId="37" fillId="43" borderId="30" xfId="0" applyFont="1" applyFill="1" applyBorder="1" applyAlignment="1">
      <alignment horizontal="center" vertical="center"/>
    </xf>
    <xf numFmtId="0" fontId="36" fillId="45" borderId="42" xfId="0" applyFont="1" applyFill="1" applyBorder="1" applyAlignment="1">
      <alignment horizontal="center" vertical="center"/>
    </xf>
    <xf numFmtId="16" fontId="36" fillId="45" borderId="42" xfId="0" applyNumberFormat="1" applyFont="1" applyFill="1" applyBorder="1" applyAlignment="1">
      <alignment horizontal="center" vertical="center"/>
    </xf>
    <xf numFmtId="0" fontId="37" fillId="46" borderId="30" xfId="0" applyFont="1" applyFill="1" applyBorder="1" applyAlignment="1">
      <alignment horizontal="center" vertical="center"/>
    </xf>
    <xf numFmtId="0" fontId="36" fillId="46" borderId="5" xfId="0" applyFont="1" applyFill="1" applyBorder="1" applyAlignment="1">
      <alignment horizontal="center" vertical="center"/>
    </xf>
    <xf numFmtId="2" fontId="36" fillId="45" borderId="2" xfId="0" applyNumberFormat="1" applyFont="1" applyFill="1" applyBorder="1" applyAlignment="1">
      <alignment horizontal="center" vertical="center"/>
    </xf>
    <xf numFmtId="16" fontId="36" fillId="0" borderId="42" xfId="0" applyNumberFormat="1" applyFont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 wrapText="1"/>
    </xf>
    <xf numFmtId="0" fontId="13" fillId="0" borderId="13" xfId="0" applyFont="1" applyBorder="1"/>
    <xf numFmtId="0" fontId="13" fillId="0" borderId="14" xfId="0" applyFont="1" applyBorder="1"/>
    <xf numFmtId="0" fontId="6" fillId="4" borderId="9" xfId="0" applyFont="1" applyFill="1" applyBorder="1" applyAlignment="1">
      <alignment horizontal="center" vertical="center" wrapText="1"/>
    </xf>
    <xf numFmtId="0" fontId="13" fillId="0" borderId="21" xfId="0" applyFont="1" applyBorder="1"/>
    <xf numFmtId="0" fontId="6" fillId="4" borderId="10" xfId="0" applyFont="1" applyFill="1" applyBorder="1" applyAlignment="1">
      <alignment horizontal="left" vertical="center" wrapText="1"/>
    </xf>
    <xf numFmtId="0" fontId="13" fillId="0" borderId="29" xfId="0" applyFont="1" applyBorder="1"/>
    <xf numFmtId="0" fontId="13" fillId="0" borderId="20" xfId="0" applyFont="1" applyBorder="1"/>
    <xf numFmtId="0" fontId="6" fillId="4" borderId="10" xfId="0" applyFont="1" applyFill="1" applyBorder="1" applyAlignment="1">
      <alignment horizontal="center" vertical="center" wrapText="1"/>
    </xf>
    <xf numFmtId="0" fontId="26" fillId="2" borderId="22" xfId="0" applyFont="1" applyFill="1" applyBorder="1"/>
    <xf numFmtId="0" fontId="13" fillId="0" borderId="23" xfId="0" applyFont="1" applyBorder="1"/>
    <xf numFmtId="2" fontId="31" fillId="2" borderId="22" xfId="0" applyNumberFormat="1" applyFont="1" applyFill="1" applyBorder="1" applyAlignment="1">
      <alignment horizontal="left" wrapText="1"/>
    </xf>
    <xf numFmtId="167" fontId="36" fillId="43" borderId="7" xfId="0" applyNumberFormat="1" applyFont="1" applyFill="1" applyBorder="1" applyAlignment="1">
      <alignment horizontal="center" vertical="center"/>
    </xf>
    <xf numFmtId="167" fontId="36" fillId="43" borderId="43" xfId="0" applyNumberFormat="1" applyFont="1" applyFill="1" applyBorder="1" applyAlignment="1">
      <alignment horizontal="center" vertical="center"/>
    </xf>
    <xf numFmtId="0" fontId="37" fillId="43" borderId="7" xfId="0" applyFont="1" applyFill="1" applyBorder="1" applyAlignment="1">
      <alignment horizontal="center" vertical="center"/>
    </xf>
    <xf numFmtId="0" fontId="37" fillId="43" borderId="43" xfId="0" applyFont="1" applyFill="1" applyBorder="1" applyAlignment="1">
      <alignment horizontal="center" vertical="center"/>
    </xf>
    <xf numFmtId="16" fontId="36" fillId="44" borderId="7" xfId="0" applyNumberFormat="1" applyFont="1" applyFill="1" applyBorder="1" applyAlignment="1">
      <alignment horizontal="center" vertical="center"/>
    </xf>
    <xf numFmtId="16" fontId="36" fillId="44" borderId="43" xfId="0" applyNumberFormat="1" applyFont="1" applyFill="1" applyBorder="1" applyAlignment="1">
      <alignment horizontal="center" vertical="center"/>
    </xf>
    <xf numFmtId="0" fontId="36" fillId="11" borderId="31" xfId="0" applyFont="1" applyFill="1" applyBorder="1" applyAlignment="1">
      <alignment horizontal="center" vertical="center"/>
    </xf>
    <xf numFmtId="0" fontId="36" fillId="11" borderId="42" xfId="0" applyFont="1" applyFill="1" applyBorder="1" applyAlignment="1">
      <alignment horizontal="center" vertical="center"/>
    </xf>
    <xf numFmtId="16" fontId="36" fillId="11" borderId="31" xfId="0" applyNumberFormat="1" applyFont="1" applyFill="1" applyBorder="1" applyAlignment="1">
      <alignment horizontal="center" vertical="center"/>
    </xf>
    <xf numFmtId="16" fontId="36" fillId="11" borderId="42" xfId="0" applyNumberFormat="1" applyFont="1" applyFill="1" applyBorder="1" applyAlignment="1">
      <alignment horizontal="center" vertical="center"/>
    </xf>
    <xf numFmtId="0" fontId="37" fillId="6" borderId="31" xfId="0" applyFont="1" applyFill="1" applyBorder="1" applyAlignment="1">
      <alignment horizontal="center" vertical="center"/>
    </xf>
    <xf numFmtId="0" fontId="37" fillId="6" borderId="42" xfId="0" applyFont="1" applyFill="1" applyBorder="1" applyAlignment="1">
      <alignment horizontal="center" vertical="center"/>
    </xf>
    <xf numFmtId="0" fontId="37" fillId="43" borderId="31" xfId="0" applyFont="1" applyFill="1" applyBorder="1" applyAlignment="1">
      <alignment horizontal="center" vertical="center"/>
    </xf>
    <xf numFmtId="0" fontId="37" fillId="43" borderId="42" xfId="0" applyFont="1" applyFill="1" applyBorder="1" applyAlignment="1">
      <alignment horizontal="center" vertical="center"/>
    </xf>
    <xf numFmtId="0" fontId="36" fillId="44" borderId="31" xfId="0" applyFont="1" applyFill="1" applyBorder="1" applyAlignment="1">
      <alignment horizontal="center" vertical="center"/>
    </xf>
    <xf numFmtId="0" fontId="36" fillId="44" borderId="42" xfId="0" applyFont="1" applyFill="1" applyBorder="1" applyAlignment="1">
      <alignment horizontal="center" vertical="center"/>
    </xf>
    <xf numFmtId="16" fontId="36" fillId="44" borderId="31" xfId="0" applyNumberFormat="1" applyFont="1" applyFill="1" applyBorder="1" applyAlignment="1">
      <alignment horizontal="center" vertical="center"/>
    </xf>
    <xf numFmtId="16" fontId="36" fillId="44" borderId="42" xfId="0" applyNumberFormat="1" applyFont="1" applyFill="1" applyBorder="1" applyAlignment="1">
      <alignment horizontal="center" vertical="center"/>
    </xf>
    <xf numFmtId="167" fontId="36" fillId="6" borderId="7" xfId="0" applyNumberFormat="1" applyFont="1" applyFill="1" applyBorder="1" applyAlignment="1">
      <alignment horizontal="center" vertical="center"/>
    </xf>
    <xf numFmtId="167" fontId="36" fillId="6" borderId="26" xfId="0" applyNumberFormat="1" applyFont="1" applyFill="1" applyBorder="1" applyAlignment="1">
      <alignment horizontal="center" vertical="center"/>
    </xf>
    <xf numFmtId="0" fontId="37" fillId="6" borderId="7" xfId="0" applyFont="1" applyFill="1" applyBorder="1" applyAlignment="1">
      <alignment horizontal="center" vertical="center"/>
    </xf>
    <xf numFmtId="0" fontId="37" fillId="6" borderId="26" xfId="0" applyFont="1" applyFill="1" applyBorder="1" applyAlignment="1">
      <alignment horizontal="center" vertical="center"/>
    </xf>
    <xf numFmtId="16" fontId="36" fillId="11" borderId="7" xfId="0" applyNumberFormat="1" applyFont="1" applyFill="1" applyBorder="1" applyAlignment="1">
      <alignment horizontal="center" vertical="center"/>
    </xf>
    <xf numFmtId="16" fontId="36" fillId="11" borderId="26" xfId="0" applyNumberFormat="1" applyFont="1" applyFill="1" applyBorder="1" applyAlignment="1">
      <alignment horizontal="center" vertical="center"/>
    </xf>
    <xf numFmtId="0" fontId="36" fillId="0" borderId="31" xfId="0" applyFont="1" applyBorder="1" applyAlignment="1">
      <alignment horizontal="center" vertical="center"/>
    </xf>
    <xf numFmtId="0" fontId="36" fillId="0" borderId="42" xfId="0" applyFont="1" applyBorder="1" applyAlignment="1">
      <alignment horizontal="center" vertical="center"/>
    </xf>
    <xf numFmtId="16" fontId="36" fillId="0" borderId="31" xfId="0" applyNumberFormat="1" applyFont="1" applyBorder="1" applyAlignment="1">
      <alignment horizontal="center" vertical="center"/>
    </xf>
    <xf numFmtId="16" fontId="36" fillId="0" borderId="42" xfId="0" applyNumberFormat="1" applyFont="1" applyBorder="1" applyAlignment="1">
      <alignment horizontal="center" vertical="center"/>
    </xf>
    <xf numFmtId="167" fontId="36" fillId="6" borderId="43" xfId="0" applyNumberFormat="1" applyFont="1" applyFill="1" applyBorder="1" applyAlignment="1">
      <alignment horizontal="center" vertical="center"/>
    </xf>
    <xf numFmtId="16" fontId="36" fillId="11" borderId="43" xfId="0" applyNumberFormat="1" applyFont="1" applyFill="1" applyBorder="1" applyAlignment="1">
      <alignment horizontal="center" vertical="center"/>
    </xf>
    <xf numFmtId="0" fontId="37" fillId="6" borderId="43" xfId="0" applyFont="1" applyFill="1" applyBorder="1" applyAlignment="1">
      <alignment horizontal="center" vertical="center"/>
    </xf>
    <xf numFmtId="0" fontId="37" fillId="0" borderId="31" xfId="0" applyFont="1" applyBorder="1" applyAlignment="1">
      <alignment horizontal="center" vertical="center"/>
    </xf>
    <xf numFmtId="0" fontId="37" fillId="0" borderId="42" xfId="0" applyFont="1" applyBorder="1" applyAlignment="1">
      <alignment horizontal="center" vertical="center"/>
    </xf>
    <xf numFmtId="16" fontId="36" fillId="0" borderId="44" xfId="0" applyNumberFormat="1" applyFont="1" applyBorder="1" applyAlignment="1">
      <alignment horizontal="center" vertical="center"/>
    </xf>
    <xf numFmtId="0" fontId="36" fillId="45" borderId="31" xfId="0" applyFont="1" applyFill="1" applyBorder="1" applyAlignment="1">
      <alignment horizontal="center" vertical="center"/>
    </xf>
    <xf numFmtId="0" fontId="36" fillId="45" borderId="42" xfId="0" applyFont="1" applyFill="1" applyBorder="1" applyAlignment="1">
      <alignment horizontal="center" vertical="center"/>
    </xf>
    <xf numFmtId="16" fontId="36" fillId="45" borderId="31" xfId="0" applyNumberFormat="1" applyFont="1" applyFill="1" applyBorder="1" applyAlignment="1">
      <alignment horizontal="center" vertical="center"/>
    </xf>
    <xf numFmtId="16" fontId="36" fillId="45" borderId="42" xfId="0" applyNumberFormat="1" applyFont="1" applyFill="1" applyBorder="1" applyAlignment="1">
      <alignment horizontal="center" vertical="center"/>
    </xf>
    <xf numFmtId="0" fontId="37" fillId="46" borderId="31" xfId="0" applyFont="1" applyFill="1" applyBorder="1" applyAlignment="1">
      <alignment horizontal="center" vertical="center"/>
    </xf>
    <xf numFmtId="0" fontId="37" fillId="46" borderId="42" xfId="0" applyFont="1" applyFill="1" applyBorder="1" applyAlignment="1">
      <alignment horizontal="center" vertical="center"/>
    </xf>
    <xf numFmtId="167" fontId="36" fillId="46" borderId="7" xfId="0" applyNumberFormat="1" applyFont="1" applyFill="1" applyBorder="1" applyAlignment="1">
      <alignment horizontal="center" vertical="center"/>
    </xf>
    <xf numFmtId="167" fontId="36" fillId="46" borderId="43" xfId="0" applyNumberFormat="1" applyFont="1" applyFill="1" applyBorder="1" applyAlignment="1">
      <alignment horizontal="center" vertical="center"/>
    </xf>
    <xf numFmtId="16" fontId="36" fillId="45" borderId="7" xfId="0" applyNumberFormat="1" applyFont="1" applyFill="1" applyBorder="1" applyAlignment="1">
      <alignment horizontal="center" vertical="center"/>
    </xf>
    <xf numFmtId="16" fontId="36" fillId="45" borderId="43" xfId="0" applyNumberFormat="1" applyFont="1" applyFill="1" applyBorder="1" applyAlignment="1">
      <alignment horizontal="center" vertical="center"/>
    </xf>
  </cellXfs>
  <cellStyles count="92">
    <cellStyle name="20% - Accent1 2" xfId="13" xr:uid="{00000000-0005-0000-0000-000000000000}"/>
    <cellStyle name="20% - Accent2 2" xfId="14" xr:uid="{00000000-0005-0000-0000-000001000000}"/>
    <cellStyle name="20% - Accent3 2" xfId="15" xr:uid="{00000000-0005-0000-0000-000002000000}"/>
    <cellStyle name="20% - Accent4 2" xfId="16" xr:uid="{00000000-0005-0000-0000-000003000000}"/>
    <cellStyle name="20% - Accent5 2" xfId="17" xr:uid="{00000000-0005-0000-0000-000004000000}"/>
    <cellStyle name="20% - Accent6 2" xfId="18" xr:uid="{00000000-0005-0000-0000-000005000000}"/>
    <cellStyle name="40% - Accent1 2" xfId="19" xr:uid="{00000000-0005-0000-0000-000006000000}"/>
    <cellStyle name="40% - Accent2 2" xfId="20" xr:uid="{00000000-0005-0000-0000-000007000000}"/>
    <cellStyle name="40% - Accent3 2" xfId="21" xr:uid="{00000000-0005-0000-0000-000008000000}"/>
    <cellStyle name="40% - Accent4 2" xfId="22" xr:uid="{00000000-0005-0000-0000-000009000000}"/>
    <cellStyle name="40% - Accent5 2" xfId="23" xr:uid="{00000000-0005-0000-0000-00000A000000}"/>
    <cellStyle name="40% - Accent6 2" xfId="24" xr:uid="{00000000-0005-0000-0000-00000B000000}"/>
    <cellStyle name="60% - Accent1 2" xfId="64" xr:uid="{00000000-0005-0000-0000-00000C000000}"/>
    <cellStyle name="60% - Accent1 3" xfId="25" xr:uid="{00000000-0005-0000-0000-00000D000000}"/>
    <cellStyle name="60% - Accent2 2" xfId="65" xr:uid="{00000000-0005-0000-0000-00000E000000}"/>
    <cellStyle name="60% - Accent2 3" xfId="26" xr:uid="{00000000-0005-0000-0000-00000F000000}"/>
    <cellStyle name="60% - Accent3 2" xfId="66" xr:uid="{00000000-0005-0000-0000-000010000000}"/>
    <cellStyle name="60% - Accent3 3" xfId="27" xr:uid="{00000000-0005-0000-0000-000011000000}"/>
    <cellStyle name="60% - Accent4 2" xfId="67" xr:uid="{00000000-0005-0000-0000-000012000000}"/>
    <cellStyle name="60% - Accent4 3" xfId="28" xr:uid="{00000000-0005-0000-0000-000013000000}"/>
    <cellStyle name="60% - Accent5 2" xfId="68" xr:uid="{00000000-0005-0000-0000-000014000000}"/>
    <cellStyle name="60% - Accent5 3" xfId="29" xr:uid="{00000000-0005-0000-0000-000015000000}"/>
    <cellStyle name="60% - Accent6 2" xfId="69" xr:uid="{00000000-0005-0000-0000-000016000000}"/>
    <cellStyle name="60% - Accent6 3" xfId="30" xr:uid="{00000000-0005-0000-0000-000017000000}"/>
    <cellStyle name="Accent1 2" xfId="31" xr:uid="{00000000-0005-0000-0000-000018000000}"/>
    <cellStyle name="Accent2 2" xfId="32" xr:uid="{00000000-0005-0000-0000-000019000000}"/>
    <cellStyle name="Accent3 2" xfId="33" xr:uid="{00000000-0005-0000-0000-00001A000000}"/>
    <cellStyle name="Accent4 2" xfId="34" xr:uid="{00000000-0005-0000-0000-00001B000000}"/>
    <cellStyle name="Accent5 2" xfId="35" xr:uid="{00000000-0005-0000-0000-00001C000000}"/>
    <cellStyle name="Accent6 2" xfId="36" xr:uid="{00000000-0005-0000-0000-00001D000000}"/>
    <cellStyle name="Bad 2" xfId="37" xr:uid="{00000000-0005-0000-0000-00001E000000}"/>
    <cellStyle name="Calculation" xfId="8" builtinId="22" customBuiltin="1"/>
    <cellStyle name="Check Cell" xfId="10" builtinId="23" customBuiltin="1"/>
    <cellStyle name="Comma 2" xfId="70" xr:uid="{00000000-0005-0000-0000-000021000000}"/>
    <cellStyle name="Comma 2 2" xfId="80" xr:uid="{00000000-0005-0000-0000-000022000000}"/>
    <cellStyle name="Comma 3" xfId="52" xr:uid="{00000000-0005-0000-0000-000023000000}"/>
    <cellStyle name="Explanatory Text 2" xfId="38" xr:uid="{00000000-0005-0000-0000-000024000000}"/>
    <cellStyle name="Good 2" xfId="39" xr:uid="{00000000-0005-0000-0000-000025000000}"/>
    <cellStyle name="Heading 1" xfId="3" builtinId="16" customBuiltin="1"/>
    <cellStyle name="Heading 2" xfId="4" builtinId="17" customBuiltin="1"/>
    <cellStyle name="Heading 3" xfId="5" builtinId="18" customBuiltin="1"/>
    <cellStyle name="Heading 4 2" xfId="40" xr:uid="{00000000-0005-0000-0000-000029000000}"/>
    <cellStyle name="Hyperlink 2" xfId="41" xr:uid="{00000000-0005-0000-0000-00002A000000}"/>
    <cellStyle name="Input" xfId="6" builtinId="20" customBuiltin="1"/>
    <cellStyle name="Linked Cell" xfId="9" builtinId="24" customBuiltin="1"/>
    <cellStyle name="Neutral 2" xfId="63" xr:uid="{00000000-0005-0000-0000-00002D000000}"/>
    <cellStyle name="Neutral 3" xfId="42" xr:uid="{00000000-0005-0000-0000-00002E000000}"/>
    <cellStyle name="Normal" xfId="0" builtinId="0"/>
    <cellStyle name="Normal 10" xfId="61" xr:uid="{00000000-0005-0000-0000-000030000000}"/>
    <cellStyle name="Normal 10 2" xfId="72" xr:uid="{00000000-0005-0000-0000-000031000000}"/>
    <cellStyle name="Normal 11" xfId="73" xr:uid="{00000000-0005-0000-0000-000032000000}"/>
    <cellStyle name="Normal 11 2" xfId="81" xr:uid="{00000000-0005-0000-0000-000033000000}"/>
    <cellStyle name="Normal 12" xfId="74" xr:uid="{00000000-0005-0000-0000-000034000000}"/>
    <cellStyle name="Normal 12 2" xfId="82" xr:uid="{00000000-0005-0000-0000-000035000000}"/>
    <cellStyle name="Normal 13" xfId="75" xr:uid="{00000000-0005-0000-0000-000036000000}"/>
    <cellStyle name="Normal 13 2" xfId="83" xr:uid="{00000000-0005-0000-0000-000037000000}"/>
    <cellStyle name="Normal 14" xfId="76" xr:uid="{00000000-0005-0000-0000-000038000000}"/>
    <cellStyle name="Normal 14 2" xfId="84" xr:uid="{00000000-0005-0000-0000-000039000000}"/>
    <cellStyle name="Normal 15" xfId="77" xr:uid="{00000000-0005-0000-0000-00003A000000}"/>
    <cellStyle name="Normal 15 2" xfId="85" xr:uid="{00000000-0005-0000-0000-00003B000000}"/>
    <cellStyle name="Normal 16" xfId="78" xr:uid="{00000000-0005-0000-0000-00003C000000}"/>
    <cellStyle name="Normal 16 2" xfId="86" xr:uid="{00000000-0005-0000-0000-00003D000000}"/>
    <cellStyle name="Normal 17" xfId="79" xr:uid="{00000000-0005-0000-0000-00003E000000}"/>
    <cellStyle name="Normal 17 2" xfId="87" xr:uid="{00000000-0005-0000-0000-00003F000000}"/>
    <cellStyle name="Normal 18" xfId="88" xr:uid="{00000000-0005-0000-0000-000040000000}"/>
    <cellStyle name="Normal 19" xfId="89" xr:uid="{00000000-0005-0000-0000-000041000000}"/>
    <cellStyle name="Normal 2" xfId="43" xr:uid="{00000000-0005-0000-0000-000042000000}"/>
    <cellStyle name="Normal 2 2" xfId="55" xr:uid="{00000000-0005-0000-0000-000043000000}"/>
    <cellStyle name="Normal 20" xfId="90" xr:uid="{00000000-0005-0000-0000-000044000000}"/>
    <cellStyle name="Normal 21" xfId="91" xr:uid="{00000000-0005-0000-0000-000045000000}"/>
    <cellStyle name="Normal 22" xfId="12" xr:uid="{00000000-0005-0000-0000-000046000000}"/>
    <cellStyle name="Normal 3" xfId="44" xr:uid="{00000000-0005-0000-0000-000047000000}"/>
    <cellStyle name="Normal 4" xfId="49" xr:uid="{00000000-0005-0000-0000-000048000000}"/>
    <cellStyle name="Normal 4 2" xfId="56" xr:uid="{00000000-0005-0000-0000-000049000000}"/>
    <cellStyle name="Normal 5" xfId="50" xr:uid="{00000000-0005-0000-0000-00004A000000}"/>
    <cellStyle name="Normal 5 2" xfId="57" xr:uid="{00000000-0005-0000-0000-00004B000000}"/>
    <cellStyle name="Normal 6" xfId="51" xr:uid="{00000000-0005-0000-0000-00004C000000}"/>
    <cellStyle name="Normal 6 2" xfId="58" xr:uid="{00000000-0005-0000-0000-00004D000000}"/>
    <cellStyle name="Normal 7" xfId="1" xr:uid="{00000000-0005-0000-0000-00004E000000}"/>
    <cellStyle name="Normal 7 2" xfId="2" xr:uid="{00000000-0005-0000-0000-00004F000000}"/>
    <cellStyle name="Normal 8" xfId="54" xr:uid="{00000000-0005-0000-0000-000050000000}"/>
    <cellStyle name="Normal 8 2" xfId="59" xr:uid="{00000000-0005-0000-0000-000051000000}"/>
    <cellStyle name="Normal 9" xfId="60" xr:uid="{00000000-0005-0000-0000-000052000000}"/>
    <cellStyle name="Normal 9 2" xfId="71" xr:uid="{00000000-0005-0000-0000-000053000000}"/>
    <cellStyle name="Note 2" xfId="53" xr:uid="{00000000-0005-0000-0000-000054000000}"/>
    <cellStyle name="Note 3" xfId="45" xr:uid="{00000000-0005-0000-0000-000055000000}"/>
    <cellStyle name="Output" xfId="7" builtinId="21" customBuiltin="1"/>
    <cellStyle name="Percent 2" xfId="46" xr:uid="{00000000-0005-0000-0000-000057000000}"/>
    <cellStyle name="Title 2" xfId="62" xr:uid="{00000000-0005-0000-0000-000058000000}"/>
    <cellStyle name="Title 3" xfId="47" xr:uid="{00000000-0005-0000-0000-000059000000}"/>
    <cellStyle name="Total" xfId="11" builtinId="25" customBuiltin="1"/>
    <cellStyle name="Warning Text 2" xfId="48" xr:uid="{00000000-0005-0000-0000-00005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4286250</xdr:colOff>
      <xdr:row>0</xdr:row>
      <xdr:rowOff>133350</xdr:rowOff>
    </xdr:from>
    <xdr:ext cx="1552575" cy="55245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123825</xdr:colOff>
      <xdr:row>202</xdr:row>
      <xdr:rowOff>0</xdr:rowOff>
    </xdr:from>
    <xdr:ext cx="4619625" cy="2305050"/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8</xdr:col>
      <xdr:colOff>76200</xdr:colOff>
      <xdr:row>0</xdr:row>
      <xdr:rowOff>76200</xdr:rowOff>
    </xdr:from>
    <xdr:ext cx="2362200" cy="419100"/>
    <xdr:pic>
      <xdr:nvPicPr>
        <xdr:cNvPr id="2" name="image2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22413</xdr:colOff>
      <xdr:row>213</xdr:row>
      <xdr:rowOff>22411</xdr:rowOff>
    </xdr:from>
    <xdr:ext cx="3417794" cy="885826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80148" y="33864176"/>
          <a:ext cx="3417794" cy="885826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323850</xdr:colOff>
      <xdr:row>218</xdr:row>
      <xdr:rowOff>95250</xdr:rowOff>
    </xdr:from>
    <xdr:ext cx="3933825" cy="800100"/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1895475" cy="5143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224118</xdr:colOff>
      <xdr:row>217</xdr:row>
      <xdr:rowOff>76199</xdr:rowOff>
    </xdr:from>
    <xdr:ext cx="3316941" cy="898711"/>
    <xdr:pic>
      <xdr:nvPicPr>
        <xdr:cNvPr id="3" name="image5.pn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107206" y="34792023"/>
          <a:ext cx="3316941" cy="898711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323850</xdr:colOff>
      <xdr:row>510</xdr:row>
      <xdr:rowOff>0</xdr:rowOff>
    </xdr:from>
    <xdr:ext cx="3543300" cy="1590675"/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497606" y="81213511"/>
          <a:ext cx="3541059" cy="155089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2209800" cy="514350"/>
    <xdr:pic>
      <xdr:nvPicPr>
        <xdr:cNvPr id="2" name="image6.jp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448236</xdr:colOff>
      <xdr:row>510</xdr:row>
      <xdr:rowOff>95250</xdr:rowOff>
    </xdr:from>
    <xdr:ext cx="3372970" cy="722779"/>
    <xdr:pic>
      <xdr:nvPicPr>
        <xdr:cNvPr id="3" name="image7.pn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48236" y="80676750"/>
          <a:ext cx="3372970" cy="722779"/>
        </a:xfrm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76200</xdr:colOff>
      <xdr:row>0</xdr:row>
      <xdr:rowOff>123825</xdr:rowOff>
    </xdr:from>
    <xdr:ext cx="1533525" cy="552450"/>
    <xdr:pic>
      <xdr:nvPicPr>
        <xdr:cNvPr id="2" name="image8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628650</xdr:colOff>
      <xdr:row>1</xdr:row>
      <xdr:rowOff>0</xdr:rowOff>
    </xdr:from>
    <xdr:ext cx="2743200" cy="514350"/>
    <xdr:pic>
      <xdr:nvPicPr>
        <xdr:cNvPr id="2" name="image9.jp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27"/>
  <sheetViews>
    <sheetView tabSelected="1" workbookViewId="0">
      <selection activeCell="B10" sqref="B10"/>
    </sheetView>
  </sheetViews>
  <sheetFormatPr defaultColWidth="14.425781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 t="s">
        <v>311</v>
      </c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45320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14" t="s">
        <v>4</v>
      </c>
      <c r="D13" s="15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14" t="s">
        <v>6</v>
      </c>
      <c r="D14" s="15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6">
        <v>3</v>
      </c>
      <c r="C15" s="17" t="s">
        <v>8</v>
      </c>
      <c r="D15" s="15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8">
        <v>4</v>
      </c>
      <c r="C16" s="14" t="s">
        <v>10</v>
      </c>
      <c r="D16" s="19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8">
        <v>5</v>
      </c>
      <c r="C17" s="14" t="s">
        <v>12</v>
      </c>
      <c r="D17" s="20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21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</sheetData>
  <hyperlinks>
    <hyperlink ref="C13" location="'Future Intra'!A1" display="Future Intra" xr:uid="{00000000-0004-0000-0000-000000000000}"/>
    <hyperlink ref="C14" location="'Cash Intra'!A1" display="Cash Intra" xr:uid="{00000000-0004-0000-0000-000001000000}"/>
    <hyperlink ref="C15" location="'MidCap Intra'!A1" display="Mid-cap Intra" xr:uid="{00000000-0004-0000-0000-000002000000}"/>
    <hyperlink ref="C16" location="'Bulk Deals'!A1" display="Bulk Deals" xr:uid="{00000000-0004-0000-0000-000003000000}"/>
    <hyperlink ref="C17" location="'Call Tracker (Equity &amp; F&amp;O)'!A1" display="Call Tracker" xr:uid="{00000000-0004-0000-0000-000004000000}"/>
  </hyperlinks>
  <pageMargins left="0.7" right="0.7" top="0.75" bottom="0.75" header="0" footer="0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436"/>
  <sheetViews>
    <sheetView zoomScale="88" zoomScaleNormal="100" workbookViewId="0">
      <pane ySplit="10" topLeftCell="A11" activePane="bottomLeft" state="frozen"/>
      <selection pane="bottomLeft" activeCell="C11" sqref="C11"/>
    </sheetView>
  </sheetViews>
  <sheetFormatPr defaultColWidth="14.425781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1"/>
      <c r="O2" s="1"/>
      <c r="P2" s="1"/>
    </row>
    <row r="3" spans="1:16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1"/>
      <c r="O3" s="1"/>
      <c r="P3" s="1"/>
    </row>
    <row r="4" spans="1:16" ht="6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3" t="s">
        <v>14</v>
      </c>
      <c r="N5" s="1"/>
      <c r="O5" s="1"/>
      <c r="P5" s="1"/>
    </row>
    <row r="6" spans="1:16" ht="16.5" customHeight="1">
      <c r="A6" s="24" t="s">
        <v>15</v>
      </c>
      <c r="B6" s="24"/>
      <c r="C6" s="1"/>
      <c r="D6" s="1"/>
      <c r="E6" s="1"/>
      <c r="F6" s="1"/>
      <c r="G6" s="1"/>
      <c r="H6" s="1"/>
      <c r="I6" s="1"/>
      <c r="J6" s="1"/>
      <c r="K6" s="1"/>
      <c r="L6" s="7">
        <f>Main!B10</f>
        <v>45320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5"/>
      <c r="B8" s="25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354" t="s">
        <v>16</v>
      </c>
      <c r="B9" s="356" t="s">
        <v>17</v>
      </c>
      <c r="C9" s="356" t="s">
        <v>18</v>
      </c>
      <c r="D9" s="356" t="s">
        <v>19</v>
      </c>
      <c r="E9" s="26" t="s">
        <v>20</v>
      </c>
      <c r="F9" s="26" t="s">
        <v>21</v>
      </c>
      <c r="G9" s="351" t="s">
        <v>22</v>
      </c>
      <c r="H9" s="352"/>
      <c r="I9" s="353"/>
      <c r="J9" s="351" t="s">
        <v>23</v>
      </c>
      <c r="K9" s="352"/>
      <c r="L9" s="353"/>
      <c r="M9" s="26"/>
      <c r="N9" s="27"/>
      <c r="O9" s="27"/>
      <c r="P9" s="27"/>
    </row>
    <row r="10" spans="1:16" ht="38.25">
      <c r="A10" s="355"/>
      <c r="B10" s="357"/>
      <c r="C10" s="357"/>
      <c r="D10" s="357"/>
      <c r="E10" s="28" t="s">
        <v>24</v>
      </c>
      <c r="F10" s="28" t="s">
        <v>24</v>
      </c>
      <c r="G10" s="249" t="s">
        <v>25</v>
      </c>
      <c r="H10" s="249" t="s">
        <v>26</v>
      </c>
      <c r="I10" s="249" t="s">
        <v>27</v>
      </c>
      <c r="J10" s="249" t="s">
        <v>28</v>
      </c>
      <c r="K10" s="249" t="s">
        <v>29</v>
      </c>
      <c r="L10" s="249" t="s">
        <v>30</v>
      </c>
      <c r="M10" s="249" t="s">
        <v>31</v>
      </c>
      <c r="N10" s="29" t="s">
        <v>32</v>
      </c>
      <c r="O10" s="29" t="s">
        <v>33</v>
      </c>
      <c r="P10" s="30" t="s">
        <v>857</v>
      </c>
    </row>
    <row r="11" spans="1:16" ht="12.75" customHeight="1">
      <c r="A11" s="256">
        <v>1</v>
      </c>
      <c r="B11" s="269" t="s">
        <v>34</v>
      </c>
      <c r="C11" s="246" t="s">
        <v>35</v>
      </c>
      <c r="D11" s="260">
        <v>45351</v>
      </c>
      <c r="E11" s="246">
        <v>21488.55</v>
      </c>
      <c r="F11" s="246">
        <v>21497.866666666669</v>
      </c>
      <c r="G11" s="245">
        <v>21384.733333333337</v>
      </c>
      <c r="H11" s="245">
        <v>21280.916666666668</v>
      </c>
      <c r="I11" s="245">
        <v>21167.783333333336</v>
      </c>
      <c r="J11" s="245">
        <v>21601.683333333338</v>
      </c>
      <c r="K11" s="245">
        <v>21714.816666666669</v>
      </c>
      <c r="L11" s="245">
        <v>21818.633333333339</v>
      </c>
      <c r="M11" s="244">
        <v>21611</v>
      </c>
      <c r="N11" s="244">
        <v>21394.05</v>
      </c>
      <c r="O11" s="244">
        <v>12873300</v>
      </c>
      <c r="P11" s="247">
        <v>-0.14410233566256889</v>
      </c>
    </row>
    <row r="12" spans="1:16" ht="12.75" customHeight="1">
      <c r="A12" s="256">
        <v>2</v>
      </c>
      <c r="B12" s="269" t="s">
        <v>34</v>
      </c>
      <c r="C12" s="246" t="s">
        <v>36</v>
      </c>
      <c r="D12" s="260">
        <v>45351</v>
      </c>
      <c r="E12" s="246">
        <v>45291.65</v>
      </c>
      <c r="F12" s="246">
        <v>45233.016666666663</v>
      </c>
      <c r="G12" s="245">
        <v>44909.633333333324</v>
      </c>
      <c r="H12" s="245">
        <v>44527.616666666661</v>
      </c>
      <c r="I12" s="245">
        <v>44204.233333333323</v>
      </c>
      <c r="J12" s="245">
        <v>45615.033333333326</v>
      </c>
      <c r="K12" s="245">
        <v>45938.416666666657</v>
      </c>
      <c r="L12" s="245">
        <v>46320.433333333327</v>
      </c>
      <c r="M12" s="244">
        <v>45556.4</v>
      </c>
      <c r="N12" s="244">
        <v>44851</v>
      </c>
      <c r="O12" s="244">
        <v>3686175</v>
      </c>
      <c r="P12" s="247">
        <v>5.9972163091534308E-3</v>
      </c>
    </row>
    <row r="13" spans="1:16" ht="12.75" customHeight="1">
      <c r="A13" s="256">
        <v>3</v>
      </c>
      <c r="B13" s="269" t="s">
        <v>34</v>
      </c>
      <c r="C13" s="268" t="s">
        <v>37</v>
      </c>
      <c r="D13" s="262">
        <v>45321</v>
      </c>
      <c r="E13" s="261">
        <v>20140.599999999999</v>
      </c>
      <c r="F13" s="261">
        <v>20137.133333333335</v>
      </c>
      <c r="G13" s="263">
        <v>19993.566666666669</v>
      </c>
      <c r="H13" s="263">
        <v>19846.533333333333</v>
      </c>
      <c r="I13" s="263">
        <v>19702.966666666667</v>
      </c>
      <c r="J13" s="263">
        <v>20284.166666666672</v>
      </c>
      <c r="K13" s="263">
        <v>20427.733333333337</v>
      </c>
      <c r="L13" s="263">
        <v>20574.766666666674</v>
      </c>
      <c r="M13" s="264">
        <v>20280.7</v>
      </c>
      <c r="N13" s="264">
        <v>19990.099999999999</v>
      </c>
      <c r="O13" s="264">
        <v>118640</v>
      </c>
      <c r="P13" s="265">
        <v>0.31297034085878706</v>
      </c>
    </row>
    <row r="14" spans="1:16" ht="12.75" customHeight="1">
      <c r="A14" s="256">
        <v>4</v>
      </c>
      <c r="B14" s="269" t="s">
        <v>34</v>
      </c>
      <c r="C14" s="268" t="s">
        <v>38</v>
      </c>
      <c r="D14" s="262">
        <v>45320</v>
      </c>
      <c r="E14" s="261">
        <v>10459.6</v>
      </c>
      <c r="F14" s="261">
        <v>10479.533333333335</v>
      </c>
      <c r="G14" s="263">
        <v>10349.116666666669</v>
      </c>
      <c r="H14" s="263">
        <v>10238.633333333333</v>
      </c>
      <c r="I14" s="263">
        <v>10108.216666666667</v>
      </c>
      <c r="J14" s="263">
        <v>10590.01666666667</v>
      </c>
      <c r="K14" s="263">
        <v>10720.433333333338</v>
      </c>
      <c r="L14" s="263">
        <v>10830.916666666672</v>
      </c>
      <c r="M14" s="264">
        <v>10609.95</v>
      </c>
      <c r="N14" s="264">
        <v>10369.049999999999</v>
      </c>
      <c r="O14" s="264">
        <v>886275</v>
      </c>
      <c r="P14" s="265">
        <v>3.0557677616501145E-3</v>
      </c>
    </row>
    <row r="15" spans="1:16" ht="12.75" customHeight="1">
      <c r="A15" s="256">
        <v>5</v>
      </c>
      <c r="B15" s="269" t="s">
        <v>39</v>
      </c>
      <c r="C15" s="261" t="s">
        <v>40</v>
      </c>
      <c r="D15" s="262">
        <v>45351</v>
      </c>
      <c r="E15" s="261">
        <v>638.70000000000005</v>
      </c>
      <c r="F15" s="261">
        <v>641.7166666666667</v>
      </c>
      <c r="G15" s="263">
        <v>631.33333333333337</v>
      </c>
      <c r="H15" s="263">
        <v>623.9666666666667</v>
      </c>
      <c r="I15" s="263">
        <v>613.58333333333337</v>
      </c>
      <c r="J15" s="263">
        <v>649.08333333333337</v>
      </c>
      <c r="K15" s="263">
        <v>659.46666666666658</v>
      </c>
      <c r="L15" s="263">
        <v>666.83333333333337</v>
      </c>
      <c r="M15" s="264">
        <v>652.1</v>
      </c>
      <c r="N15" s="264">
        <v>634.35</v>
      </c>
      <c r="O15" s="264">
        <v>11621000</v>
      </c>
      <c r="P15" s="265">
        <v>-6.9947979191676668E-2</v>
      </c>
    </row>
    <row r="16" spans="1:16" ht="12.75" customHeight="1">
      <c r="A16" s="256">
        <v>6</v>
      </c>
      <c r="B16" s="269" t="s">
        <v>41</v>
      </c>
      <c r="C16" s="266" t="s">
        <v>42</v>
      </c>
      <c r="D16" s="262">
        <v>45351</v>
      </c>
      <c r="E16" s="261">
        <v>4770.05</v>
      </c>
      <c r="F16" s="261">
        <v>4756.0999999999995</v>
      </c>
      <c r="G16" s="263">
        <v>4697.6999999999989</v>
      </c>
      <c r="H16" s="263">
        <v>4625.3499999999995</v>
      </c>
      <c r="I16" s="263">
        <v>4566.9499999999989</v>
      </c>
      <c r="J16" s="263">
        <v>4828.4499999999989</v>
      </c>
      <c r="K16" s="263">
        <v>4886.8499999999985</v>
      </c>
      <c r="L16" s="263">
        <v>4959.1999999999989</v>
      </c>
      <c r="M16" s="264">
        <v>4814.5</v>
      </c>
      <c r="N16" s="264">
        <v>4683.75</v>
      </c>
      <c r="O16" s="264">
        <v>942750</v>
      </c>
      <c r="P16" s="265">
        <v>-3.7641954829654205E-2</v>
      </c>
    </row>
    <row r="17" spans="1:16" ht="12.75" customHeight="1">
      <c r="A17" s="256">
        <v>7</v>
      </c>
      <c r="B17" s="269" t="s">
        <v>43</v>
      </c>
      <c r="C17" s="266" t="s">
        <v>44</v>
      </c>
      <c r="D17" s="262">
        <v>45351</v>
      </c>
      <c r="E17" s="261">
        <v>25229.4</v>
      </c>
      <c r="F17" s="261">
        <v>25429.466666666664</v>
      </c>
      <c r="G17" s="263">
        <v>24891.933333333327</v>
      </c>
      <c r="H17" s="263">
        <v>24554.466666666664</v>
      </c>
      <c r="I17" s="263">
        <v>24016.933333333327</v>
      </c>
      <c r="J17" s="263">
        <v>25766.933333333327</v>
      </c>
      <c r="K17" s="263">
        <v>26304.46666666666</v>
      </c>
      <c r="L17" s="263">
        <v>26641.933333333327</v>
      </c>
      <c r="M17" s="264">
        <v>25967</v>
      </c>
      <c r="N17" s="264">
        <v>25092</v>
      </c>
      <c r="O17" s="264">
        <v>167040</v>
      </c>
      <c r="P17" s="265">
        <v>-6.409681757059614E-2</v>
      </c>
    </row>
    <row r="18" spans="1:16" ht="12.75" customHeight="1">
      <c r="A18" s="256">
        <v>8</v>
      </c>
      <c r="B18" s="269" t="s">
        <v>45</v>
      </c>
      <c r="C18" s="267" t="s">
        <v>46</v>
      </c>
      <c r="D18" s="262">
        <v>45351</v>
      </c>
      <c r="E18" s="261">
        <v>167.05</v>
      </c>
      <c r="F18" s="261">
        <v>166.71666666666667</v>
      </c>
      <c r="G18" s="263">
        <v>165.33333333333334</v>
      </c>
      <c r="H18" s="263">
        <v>163.61666666666667</v>
      </c>
      <c r="I18" s="263">
        <v>162.23333333333335</v>
      </c>
      <c r="J18" s="263">
        <v>168.43333333333334</v>
      </c>
      <c r="K18" s="263">
        <v>169.81666666666666</v>
      </c>
      <c r="L18" s="263">
        <v>171.53333333333333</v>
      </c>
      <c r="M18" s="264">
        <v>168.1</v>
      </c>
      <c r="N18" s="264">
        <v>165</v>
      </c>
      <c r="O18" s="264">
        <v>58741200</v>
      </c>
      <c r="P18" s="265">
        <v>-3.9724576271186439E-2</v>
      </c>
    </row>
    <row r="19" spans="1:16" ht="12.75" customHeight="1">
      <c r="A19" s="256">
        <v>9</v>
      </c>
      <c r="B19" s="269" t="s">
        <v>47</v>
      </c>
      <c r="C19" s="264" t="s">
        <v>48</v>
      </c>
      <c r="D19" s="262">
        <v>45351</v>
      </c>
      <c r="E19" s="261">
        <v>243.3</v>
      </c>
      <c r="F19" s="261">
        <v>241.45000000000002</v>
      </c>
      <c r="G19" s="263">
        <v>237.90000000000003</v>
      </c>
      <c r="H19" s="263">
        <v>232.50000000000003</v>
      </c>
      <c r="I19" s="263">
        <v>228.95000000000005</v>
      </c>
      <c r="J19" s="263">
        <v>246.85000000000002</v>
      </c>
      <c r="K19" s="263">
        <v>250.40000000000003</v>
      </c>
      <c r="L19" s="263">
        <v>255.8</v>
      </c>
      <c r="M19" s="264">
        <v>245</v>
      </c>
      <c r="N19" s="264">
        <v>236.05</v>
      </c>
      <c r="O19" s="264">
        <v>32944600</v>
      </c>
      <c r="P19" s="265">
        <v>-8.3737674127406479E-3</v>
      </c>
    </row>
    <row r="20" spans="1:16" ht="12.75" customHeight="1">
      <c r="A20" s="256">
        <v>10</v>
      </c>
      <c r="B20" s="269" t="s">
        <v>49</v>
      </c>
      <c r="C20" s="261" t="s">
        <v>50</v>
      </c>
      <c r="D20" s="262">
        <v>45351</v>
      </c>
      <c r="E20" s="261">
        <v>2492.1</v>
      </c>
      <c r="F20" s="261">
        <v>2431.8333333333335</v>
      </c>
      <c r="G20" s="263">
        <v>2312.7666666666669</v>
      </c>
      <c r="H20" s="263">
        <v>2133.4333333333334</v>
      </c>
      <c r="I20" s="263">
        <v>2014.3666666666668</v>
      </c>
      <c r="J20" s="263">
        <v>2611.166666666667</v>
      </c>
      <c r="K20" s="263">
        <v>2730.2333333333336</v>
      </c>
      <c r="L20" s="263">
        <v>2909.5666666666671</v>
      </c>
      <c r="M20" s="264">
        <v>2550.9</v>
      </c>
      <c r="N20" s="264">
        <v>2252.5</v>
      </c>
      <c r="O20" s="264">
        <v>4279800</v>
      </c>
      <c r="P20" s="265">
        <v>0.23057017165530924</v>
      </c>
    </row>
    <row r="21" spans="1:16" ht="12.75" customHeight="1">
      <c r="A21" s="256">
        <v>11</v>
      </c>
      <c r="B21" s="269" t="s">
        <v>45</v>
      </c>
      <c r="C21" s="261" t="s">
        <v>51</v>
      </c>
      <c r="D21" s="262">
        <v>45351</v>
      </c>
      <c r="E21" s="261">
        <v>2921.1</v>
      </c>
      <c r="F21" s="261">
        <v>2901.35</v>
      </c>
      <c r="G21" s="263">
        <v>2851.8999999999996</v>
      </c>
      <c r="H21" s="263">
        <v>2782.7</v>
      </c>
      <c r="I21" s="263">
        <v>2733.2499999999995</v>
      </c>
      <c r="J21" s="263">
        <v>2970.5499999999997</v>
      </c>
      <c r="K21" s="263">
        <v>3019.9999999999995</v>
      </c>
      <c r="L21" s="263">
        <v>3089.2</v>
      </c>
      <c r="M21" s="264">
        <v>2950.8</v>
      </c>
      <c r="N21" s="264">
        <v>2832.15</v>
      </c>
      <c r="O21" s="264">
        <v>13845300</v>
      </c>
      <c r="P21" s="265">
        <v>-2.0460575188368885E-2</v>
      </c>
    </row>
    <row r="22" spans="1:16" ht="12.75" customHeight="1">
      <c r="A22" s="256">
        <v>12</v>
      </c>
      <c r="B22" s="269" t="s">
        <v>45</v>
      </c>
      <c r="C22" s="261" t="s">
        <v>52</v>
      </c>
      <c r="D22" s="262">
        <v>45351</v>
      </c>
      <c r="E22" s="261">
        <v>1155.5999999999999</v>
      </c>
      <c r="F22" s="261">
        <v>1145.4166666666667</v>
      </c>
      <c r="G22" s="263">
        <v>1129.8333333333335</v>
      </c>
      <c r="H22" s="263">
        <v>1104.0666666666668</v>
      </c>
      <c r="I22" s="263">
        <v>1088.4833333333336</v>
      </c>
      <c r="J22" s="263">
        <v>1171.1833333333334</v>
      </c>
      <c r="K22" s="263">
        <v>1186.7666666666669</v>
      </c>
      <c r="L22" s="263">
        <v>1212.5333333333333</v>
      </c>
      <c r="M22" s="264">
        <v>1161</v>
      </c>
      <c r="N22" s="264">
        <v>1119.6500000000001</v>
      </c>
      <c r="O22" s="264">
        <v>45184800</v>
      </c>
      <c r="P22" s="265">
        <v>1.195040670799441E-2</v>
      </c>
    </row>
    <row r="23" spans="1:16" ht="12.75" customHeight="1">
      <c r="A23" s="256">
        <v>13</v>
      </c>
      <c r="B23" s="269" t="s">
        <v>43</v>
      </c>
      <c r="C23" s="261" t="s">
        <v>53</v>
      </c>
      <c r="D23" s="262">
        <v>45351</v>
      </c>
      <c r="E23" s="261">
        <v>4987.75</v>
      </c>
      <c r="F23" s="261">
        <v>4998.75</v>
      </c>
      <c r="G23" s="263">
        <v>4945.7</v>
      </c>
      <c r="H23" s="263">
        <v>4903.6499999999996</v>
      </c>
      <c r="I23" s="263">
        <v>4850.5999999999995</v>
      </c>
      <c r="J23" s="263">
        <v>5040.8</v>
      </c>
      <c r="K23" s="263">
        <v>5093.8499999999995</v>
      </c>
      <c r="L23" s="263">
        <v>5135.9000000000005</v>
      </c>
      <c r="M23" s="264">
        <v>5051.8</v>
      </c>
      <c r="N23" s="264">
        <v>4956.7</v>
      </c>
      <c r="O23" s="264">
        <v>766000</v>
      </c>
      <c r="P23" s="265">
        <v>-0.34294047006347572</v>
      </c>
    </row>
    <row r="24" spans="1:16" ht="12.75" customHeight="1">
      <c r="A24" s="256">
        <v>14</v>
      </c>
      <c r="B24" s="269" t="s">
        <v>49</v>
      </c>
      <c r="C24" s="261" t="s">
        <v>54</v>
      </c>
      <c r="D24" s="262">
        <v>45351</v>
      </c>
      <c r="E24" s="261">
        <v>565.20000000000005</v>
      </c>
      <c r="F24" s="261">
        <v>555.35</v>
      </c>
      <c r="G24" s="263">
        <v>540</v>
      </c>
      <c r="H24" s="263">
        <v>514.79999999999995</v>
      </c>
      <c r="I24" s="263">
        <v>499.44999999999993</v>
      </c>
      <c r="J24" s="263">
        <v>580.55000000000007</v>
      </c>
      <c r="K24" s="263">
        <v>595.9000000000002</v>
      </c>
      <c r="L24" s="263">
        <v>621.10000000000014</v>
      </c>
      <c r="M24" s="264">
        <v>570.70000000000005</v>
      </c>
      <c r="N24" s="264">
        <v>530.15</v>
      </c>
      <c r="O24" s="264">
        <v>50823000</v>
      </c>
      <c r="P24" s="265">
        <v>1.5684017410698227E-2</v>
      </c>
    </row>
    <row r="25" spans="1:16" ht="12.75" customHeight="1">
      <c r="A25" s="256">
        <v>15</v>
      </c>
      <c r="B25" s="269" t="s">
        <v>45</v>
      </c>
      <c r="C25" s="261" t="s">
        <v>55</v>
      </c>
      <c r="D25" s="262">
        <v>45351</v>
      </c>
      <c r="E25" s="261">
        <v>6195.95</v>
      </c>
      <c r="F25" s="261">
        <v>6209.05</v>
      </c>
      <c r="G25" s="263">
        <v>6143</v>
      </c>
      <c r="H25" s="263">
        <v>6090.05</v>
      </c>
      <c r="I25" s="263">
        <v>6024</v>
      </c>
      <c r="J25" s="263">
        <v>6262</v>
      </c>
      <c r="K25" s="263">
        <v>6328.0500000000011</v>
      </c>
      <c r="L25" s="263">
        <v>6381</v>
      </c>
      <c r="M25" s="264">
        <v>6275.1</v>
      </c>
      <c r="N25" s="264">
        <v>6156.1</v>
      </c>
      <c r="O25" s="264">
        <v>1872125</v>
      </c>
      <c r="P25" s="265">
        <v>-0.10872411330635563</v>
      </c>
    </row>
    <row r="26" spans="1:16" ht="12.75" customHeight="1">
      <c r="A26" s="256">
        <v>16</v>
      </c>
      <c r="B26" s="269" t="s">
        <v>56</v>
      </c>
      <c r="C26" s="261" t="s">
        <v>57</v>
      </c>
      <c r="D26" s="262">
        <v>45351</v>
      </c>
      <c r="E26" s="261">
        <v>520.79999999999995</v>
      </c>
      <c r="F26" s="261">
        <v>522.2833333333333</v>
      </c>
      <c r="G26" s="263">
        <v>515.16666666666663</v>
      </c>
      <c r="H26" s="263">
        <v>509.5333333333333</v>
      </c>
      <c r="I26" s="263">
        <v>502.41666666666663</v>
      </c>
      <c r="J26" s="263">
        <v>527.91666666666663</v>
      </c>
      <c r="K26" s="263">
        <v>535.03333333333342</v>
      </c>
      <c r="L26" s="263">
        <v>540.66666666666663</v>
      </c>
      <c r="M26" s="264">
        <v>529.4</v>
      </c>
      <c r="N26" s="264">
        <v>516.65</v>
      </c>
      <c r="O26" s="264">
        <v>11274400</v>
      </c>
      <c r="P26" s="265">
        <v>-0.24101625085831999</v>
      </c>
    </row>
    <row r="27" spans="1:16" ht="12.75" customHeight="1">
      <c r="A27" s="256">
        <v>17</v>
      </c>
      <c r="B27" s="269" t="s">
        <v>56</v>
      </c>
      <c r="C27" s="261" t="s">
        <v>58</v>
      </c>
      <c r="D27" s="262">
        <v>45351</v>
      </c>
      <c r="E27" s="261">
        <v>171.1</v>
      </c>
      <c r="F27" s="261">
        <v>171.73333333333335</v>
      </c>
      <c r="G27" s="263">
        <v>169.31666666666669</v>
      </c>
      <c r="H27" s="263">
        <v>167.53333333333333</v>
      </c>
      <c r="I27" s="263">
        <v>165.11666666666667</v>
      </c>
      <c r="J27" s="263">
        <v>173.51666666666671</v>
      </c>
      <c r="K27" s="263">
        <v>175.93333333333334</v>
      </c>
      <c r="L27" s="263">
        <v>177.71666666666673</v>
      </c>
      <c r="M27" s="264">
        <v>174.15</v>
      </c>
      <c r="N27" s="264">
        <v>169.95</v>
      </c>
      <c r="O27" s="264">
        <v>93140000</v>
      </c>
      <c r="P27" s="265">
        <v>-4.4374903811624684E-2</v>
      </c>
    </row>
    <row r="28" spans="1:16" ht="12.75" customHeight="1">
      <c r="A28" s="256">
        <v>18</v>
      </c>
      <c r="B28" s="269" t="s">
        <v>59</v>
      </c>
      <c r="C28" s="261" t="s">
        <v>60</v>
      </c>
      <c r="D28" s="262">
        <v>45351</v>
      </c>
      <c r="E28" s="261">
        <v>2969.45</v>
      </c>
      <c r="F28" s="261">
        <v>2992.7166666666667</v>
      </c>
      <c r="G28" s="263">
        <v>2942.4333333333334</v>
      </c>
      <c r="H28" s="263">
        <v>2915.4166666666665</v>
      </c>
      <c r="I28" s="263">
        <v>2865.1333333333332</v>
      </c>
      <c r="J28" s="263">
        <v>3019.7333333333336</v>
      </c>
      <c r="K28" s="263">
        <v>3070.0166666666673</v>
      </c>
      <c r="L28" s="263">
        <v>3097.0333333333338</v>
      </c>
      <c r="M28" s="264">
        <v>3043</v>
      </c>
      <c r="N28" s="264">
        <v>2965.7</v>
      </c>
      <c r="O28" s="264">
        <v>6812200</v>
      </c>
      <c r="P28" s="265">
        <v>-7.0412204782162237E-4</v>
      </c>
    </row>
    <row r="29" spans="1:16" ht="12.75" customHeight="1">
      <c r="A29" s="256">
        <v>19</v>
      </c>
      <c r="B29" s="269" t="s">
        <v>45</v>
      </c>
      <c r="C29" s="261" t="s">
        <v>61</v>
      </c>
      <c r="D29" s="262">
        <v>45351</v>
      </c>
      <c r="E29" s="261">
        <v>1813.8</v>
      </c>
      <c r="F29" s="261">
        <v>1819.1833333333334</v>
      </c>
      <c r="G29" s="263">
        <v>1790.8166666666668</v>
      </c>
      <c r="H29" s="263">
        <v>1767.8333333333335</v>
      </c>
      <c r="I29" s="263">
        <v>1739.4666666666669</v>
      </c>
      <c r="J29" s="263">
        <v>1842.1666666666667</v>
      </c>
      <c r="K29" s="263">
        <v>1870.5333333333335</v>
      </c>
      <c r="L29" s="263">
        <v>1893.5166666666667</v>
      </c>
      <c r="M29" s="264">
        <v>1847.55</v>
      </c>
      <c r="N29" s="264">
        <v>1796.2</v>
      </c>
      <c r="O29" s="264">
        <v>2994353</v>
      </c>
      <c r="P29" s="265">
        <v>-9.4551104205970474E-2</v>
      </c>
    </row>
    <row r="30" spans="1:16" ht="12.75" customHeight="1">
      <c r="A30" s="256">
        <v>20</v>
      </c>
      <c r="B30" s="269" t="s">
        <v>45</v>
      </c>
      <c r="C30" s="266" t="s">
        <v>62</v>
      </c>
      <c r="D30" s="262">
        <v>45351</v>
      </c>
      <c r="E30" s="261">
        <v>6373.35</v>
      </c>
      <c r="F30" s="261">
        <v>6406.7</v>
      </c>
      <c r="G30" s="263">
        <v>6306.7</v>
      </c>
      <c r="H30" s="263">
        <v>6240.05</v>
      </c>
      <c r="I30" s="263">
        <v>6140.05</v>
      </c>
      <c r="J30" s="263">
        <v>6473.3499999999995</v>
      </c>
      <c r="K30" s="263">
        <v>6573.3499999999995</v>
      </c>
      <c r="L30" s="263">
        <v>6639.9999999999991</v>
      </c>
      <c r="M30" s="264">
        <v>6506.7</v>
      </c>
      <c r="N30" s="264">
        <v>6340.05</v>
      </c>
      <c r="O30" s="264">
        <v>321300</v>
      </c>
      <c r="P30" s="265">
        <v>-0.1165188698700763</v>
      </c>
    </row>
    <row r="31" spans="1:16" ht="12.75" customHeight="1">
      <c r="A31" s="256">
        <v>21</v>
      </c>
      <c r="B31" s="269" t="s">
        <v>63</v>
      </c>
      <c r="C31" s="261" t="s">
        <v>64</v>
      </c>
      <c r="D31" s="262">
        <v>45351</v>
      </c>
      <c r="E31" s="261">
        <v>709.35</v>
      </c>
      <c r="F31" s="261">
        <v>714.25</v>
      </c>
      <c r="G31" s="263">
        <v>696.2</v>
      </c>
      <c r="H31" s="263">
        <v>683.05000000000007</v>
      </c>
      <c r="I31" s="263">
        <v>665.00000000000011</v>
      </c>
      <c r="J31" s="263">
        <v>727.4</v>
      </c>
      <c r="K31" s="263">
        <v>745.44999999999993</v>
      </c>
      <c r="L31" s="263">
        <v>758.59999999999991</v>
      </c>
      <c r="M31" s="264">
        <v>732.3</v>
      </c>
      <c r="N31" s="264">
        <v>701.1</v>
      </c>
      <c r="O31" s="264">
        <v>19447000</v>
      </c>
      <c r="P31" s="265">
        <v>2.8180183990694725E-2</v>
      </c>
    </row>
    <row r="32" spans="1:16" ht="12.75" customHeight="1">
      <c r="A32" s="256">
        <v>22</v>
      </c>
      <c r="B32" s="269" t="s">
        <v>43</v>
      </c>
      <c r="C32" s="261" t="s">
        <v>65</v>
      </c>
      <c r="D32" s="262">
        <v>45351</v>
      </c>
      <c r="E32" s="261">
        <v>1155.95</v>
      </c>
      <c r="F32" s="261">
        <v>1159.9833333333333</v>
      </c>
      <c r="G32" s="263">
        <v>1139.9666666666667</v>
      </c>
      <c r="H32" s="263">
        <v>1123.9833333333333</v>
      </c>
      <c r="I32" s="263">
        <v>1103.9666666666667</v>
      </c>
      <c r="J32" s="263">
        <v>1175.9666666666667</v>
      </c>
      <c r="K32" s="263">
        <v>1195.9833333333336</v>
      </c>
      <c r="L32" s="263">
        <v>1211.9666666666667</v>
      </c>
      <c r="M32" s="264">
        <v>1180</v>
      </c>
      <c r="N32" s="264">
        <v>1144</v>
      </c>
      <c r="O32" s="264">
        <v>21632600</v>
      </c>
      <c r="P32" s="265">
        <v>-3.9323921645254264E-2</v>
      </c>
    </row>
    <row r="33" spans="1:16" ht="12.75" customHeight="1">
      <c r="A33" s="256">
        <v>23</v>
      </c>
      <c r="B33" s="269" t="s">
        <v>63</v>
      </c>
      <c r="C33" s="261" t="s">
        <v>66</v>
      </c>
      <c r="D33" s="262">
        <v>45351</v>
      </c>
      <c r="E33" s="261">
        <v>1050.6500000000001</v>
      </c>
      <c r="F33" s="261">
        <v>1052.5333333333333</v>
      </c>
      <c r="G33" s="263">
        <v>1032.5166666666667</v>
      </c>
      <c r="H33" s="263">
        <v>1014.3833333333334</v>
      </c>
      <c r="I33" s="263">
        <v>994.36666666666679</v>
      </c>
      <c r="J33" s="263">
        <v>1070.6666666666665</v>
      </c>
      <c r="K33" s="263">
        <v>1090.6833333333329</v>
      </c>
      <c r="L33" s="263">
        <v>1108.8166666666664</v>
      </c>
      <c r="M33" s="264">
        <v>1072.55</v>
      </c>
      <c r="N33" s="264">
        <v>1034.4000000000001</v>
      </c>
      <c r="O33" s="264">
        <v>55808125</v>
      </c>
      <c r="P33" s="265">
        <v>0.15237591306816714</v>
      </c>
    </row>
    <row r="34" spans="1:16" ht="12.75" customHeight="1">
      <c r="A34" s="256">
        <v>24</v>
      </c>
      <c r="B34" s="269" t="s">
        <v>56</v>
      </c>
      <c r="C34" s="261" t="s">
        <v>67</v>
      </c>
      <c r="D34" s="262">
        <v>45351</v>
      </c>
      <c r="E34" s="261">
        <v>7619.35</v>
      </c>
      <c r="F34" s="261">
        <v>7507.25</v>
      </c>
      <c r="G34" s="263">
        <v>7364.5</v>
      </c>
      <c r="H34" s="263">
        <v>7109.65</v>
      </c>
      <c r="I34" s="263">
        <v>6966.9</v>
      </c>
      <c r="J34" s="263">
        <v>7762.1</v>
      </c>
      <c r="K34" s="263">
        <v>7904.85</v>
      </c>
      <c r="L34" s="263">
        <v>8159.7000000000007</v>
      </c>
      <c r="M34" s="264">
        <v>7650</v>
      </c>
      <c r="N34" s="264">
        <v>7252.4</v>
      </c>
      <c r="O34" s="264">
        <v>2162375</v>
      </c>
      <c r="P34" s="265">
        <v>-0.12405691427414046</v>
      </c>
    </row>
    <row r="35" spans="1:16" ht="12.75" customHeight="1">
      <c r="A35" s="256">
        <v>25</v>
      </c>
      <c r="B35" s="269" t="s">
        <v>68</v>
      </c>
      <c r="C35" s="261" t="s">
        <v>69</v>
      </c>
      <c r="D35" s="262">
        <v>45351</v>
      </c>
      <c r="E35" s="261">
        <v>1639.25</v>
      </c>
      <c r="F35" s="261">
        <v>1635.1500000000003</v>
      </c>
      <c r="G35" s="263">
        <v>1627.5000000000007</v>
      </c>
      <c r="H35" s="263">
        <v>1615.7500000000005</v>
      </c>
      <c r="I35" s="263">
        <v>1608.1000000000008</v>
      </c>
      <c r="J35" s="263">
        <v>1646.9000000000005</v>
      </c>
      <c r="K35" s="263">
        <v>1654.5500000000002</v>
      </c>
      <c r="L35" s="263">
        <v>1666.3000000000004</v>
      </c>
      <c r="M35" s="264">
        <v>1642.8</v>
      </c>
      <c r="N35" s="264">
        <v>1623.4</v>
      </c>
      <c r="O35" s="264">
        <v>8900500</v>
      </c>
      <c r="P35" s="265">
        <v>-8.5486771127665034E-2</v>
      </c>
    </row>
    <row r="36" spans="1:16" ht="12.75" customHeight="1">
      <c r="A36" s="256">
        <v>26</v>
      </c>
      <c r="B36" s="269" t="s">
        <v>68</v>
      </c>
      <c r="C36" s="261" t="s">
        <v>70</v>
      </c>
      <c r="D36" s="262">
        <v>45351</v>
      </c>
      <c r="E36" s="261">
        <v>7139.85</v>
      </c>
      <c r="F36" s="261">
        <v>7138.6500000000005</v>
      </c>
      <c r="G36" s="263">
        <v>7089.2000000000007</v>
      </c>
      <c r="H36" s="263">
        <v>7038.55</v>
      </c>
      <c r="I36" s="263">
        <v>6989.1</v>
      </c>
      <c r="J36" s="263">
        <v>7189.3000000000011</v>
      </c>
      <c r="K36" s="263">
        <v>7238.75</v>
      </c>
      <c r="L36" s="263">
        <v>7289.4000000000015</v>
      </c>
      <c r="M36" s="264">
        <v>7188.1</v>
      </c>
      <c r="N36" s="264">
        <v>7088</v>
      </c>
      <c r="O36" s="264">
        <v>6935125</v>
      </c>
      <c r="P36" s="265">
        <v>-2.4338345203552273E-2</v>
      </c>
    </row>
    <row r="37" spans="1:16" ht="12.75" customHeight="1">
      <c r="A37" s="256">
        <v>27</v>
      </c>
      <c r="B37" s="269" t="s">
        <v>56</v>
      </c>
      <c r="C37" s="261" t="s">
        <v>71</v>
      </c>
      <c r="D37" s="262">
        <v>45351</v>
      </c>
      <c r="E37" s="261">
        <v>2533.9</v>
      </c>
      <c r="F37" s="261">
        <v>2600.3833333333332</v>
      </c>
      <c r="G37" s="263">
        <v>2436.5166666666664</v>
      </c>
      <c r="H37" s="263">
        <v>2339.1333333333332</v>
      </c>
      <c r="I37" s="263">
        <v>2175.2666666666664</v>
      </c>
      <c r="J37" s="263">
        <v>2697.7666666666664</v>
      </c>
      <c r="K37" s="263">
        <v>2861.6333333333332</v>
      </c>
      <c r="L37" s="263">
        <v>2959.0166666666664</v>
      </c>
      <c r="M37" s="264">
        <v>2764.25</v>
      </c>
      <c r="N37" s="264">
        <v>2503</v>
      </c>
      <c r="O37" s="264">
        <v>1843500</v>
      </c>
      <c r="P37" s="265">
        <v>-0.19641689551458089</v>
      </c>
    </row>
    <row r="38" spans="1:16" ht="12.75" customHeight="1">
      <c r="A38" s="256">
        <v>28</v>
      </c>
      <c r="B38" s="269" t="s">
        <v>45</v>
      </c>
      <c r="C38" s="267" t="s">
        <v>72</v>
      </c>
      <c r="D38" s="262">
        <v>45351</v>
      </c>
      <c r="E38" s="261">
        <v>390.45</v>
      </c>
      <c r="F38" s="261">
        <v>390.81666666666666</v>
      </c>
      <c r="G38" s="263">
        <v>383.63333333333333</v>
      </c>
      <c r="H38" s="263">
        <v>376.81666666666666</v>
      </c>
      <c r="I38" s="263">
        <v>369.63333333333333</v>
      </c>
      <c r="J38" s="263">
        <v>397.63333333333333</v>
      </c>
      <c r="K38" s="263">
        <v>404.81666666666661</v>
      </c>
      <c r="L38" s="263">
        <v>411.63333333333333</v>
      </c>
      <c r="M38" s="264">
        <v>398</v>
      </c>
      <c r="N38" s="264">
        <v>384</v>
      </c>
      <c r="O38" s="264">
        <v>9219200</v>
      </c>
      <c r="P38" s="265">
        <v>-8.6267047256581034E-2</v>
      </c>
    </row>
    <row r="39" spans="1:16" ht="12.75" customHeight="1">
      <c r="A39" s="256">
        <v>29</v>
      </c>
      <c r="B39" s="269" t="s">
        <v>63</v>
      </c>
      <c r="C39" s="261" t="s">
        <v>73</v>
      </c>
      <c r="D39" s="262">
        <v>45351</v>
      </c>
      <c r="E39" s="261">
        <v>222.45</v>
      </c>
      <c r="F39" s="261">
        <v>223.85</v>
      </c>
      <c r="G39" s="263">
        <v>219.35</v>
      </c>
      <c r="H39" s="263">
        <v>216.25</v>
      </c>
      <c r="I39" s="263">
        <v>211.75</v>
      </c>
      <c r="J39" s="263">
        <v>226.95</v>
      </c>
      <c r="K39" s="263">
        <v>231.45</v>
      </c>
      <c r="L39" s="263">
        <v>234.54999999999998</v>
      </c>
      <c r="M39" s="264">
        <v>228.35</v>
      </c>
      <c r="N39" s="264">
        <v>220.75</v>
      </c>
      <c r="O39" s="264">
        <v>111865000</v>
      </c>
      <c r="P39" s="265">
        <v>3.3533790883280053E-4</v>
      </c>
    </row>
    <row r="40" spans="1:16" ht="12.75" customHeight="1">
      <c r="A40" s="256">
        <v>30</v>
      </c>
      <c r="B40" s="269" t="s">
        <v>63</v>
      </c>
      <c r="C40" s="261" t="s">
        <v>74</v>
      </c>
      <c r="D40" s="262">
        <v>45351</v>
      </c>
      <c r="E40" s="261">
        <v>228.35</v>
      </c>
      <c r="F40" s="261">
        <v>228.78333333333333</v>
      </c>
      <c r="G40" s="263">
        <v>224.31666666666666</v>
      </c>
      <c r="H40" s="263">
        <v>220.28333333333333</v>
      </c>
      <c r="I40" s="263">
        <v>215.81666666666666</v>
      </c>
      <c r="J40" s="263">
        <v>232.81666666666666</v>
      </c>
      <c r="K40" s="263">
        <v>237.2833333333333</v>
      </c>
      <c r="L40" s="263">
        <v>241.31666666666666</v>
      </c>
      <c r="M40" s="264">
        <v>233.25</v>
      </c>
      <c r="N40" s="264">
        <v>224.75</v>
      </c>
      <c r="O40" s="264">
        <v>140607675</v>
      </c>
      <c r="P40" s="265">
        <v>-2.5383695233461064E-2</v>
      </c>
    </row>
    <row r="41" spans="1:16" ht="12.75" customHeight="1">
      <c r="A41" s="256">
        <v>31</v>
      </c>
      <c r="B41" s="269" t="s">
        <v>59</v>
      </c>
      <c r="C41" s="261" t="s">
        <v>75</v>
      </c>
      <c r="D41" s="262">
        <v>45351</v>
      </c>
      <c r="E41" s="261">
        <v>1459</v>
      </c>
      <c r="F41" s="261">
        <v>1465.8500000000001</v>
      </c>
      <c r="G41" s="263">
        <v>1444.2000000000003</v>
      </c>
      <c r="H41" s="263">
        <v>1429.4</v>
      </c>
      <c r="I41" s="263">
        <v>1407.7500000000002</v>
      </c>
      <c r="J41" s="263">
        <v>1480.6500000000003</v>
      </c>
      <c r="K41" s="263">
        <v>1502.3000000000004</v>
      </c>
      <c r="L41" s="263">
        <v>1517.1000000000004</v>
      </c>
      <c r="M41" s="264">
        <v>1487.5</v>
      </c>
      <c r="N41" s="264">
        <v>1451.05</v>
      </c>
      <c r="O41" s="264">
        <v>1836750</v>
      </c>
      <c r="P41" s="265">
        <v>-5.4987459000578817E-2</v>
      </c>
    </row>
    <row r="42" spans="1:16" ht="12.75" customHeight="1">
      <c r="A42" s="256">
        <v>32</v>
      </c>
      <c r="B42" s="269" t="s">
        <v>41</v>
      </c>
      <c r="C42" s="261" t="s">
        <v>76</v>
      </c>
      <c r="D42" s="262">
        <v>45351</v>
      </c>
      <c r="E42" s="261">
        <v>190.25</v>
      </c>
      <c r="F42" s="261">
        <v>190.76666666666665</v>
      </c>
      <c r="G42" s="263">
        <v>188.5333333333333</v>
      </c>
      <c r="H42" s="263">
        <v>186.81666666666666</v>
      </c>
      <c r="I42" s="263">
        <v>184.58333333333331</v>
      </c>
      <c r="J42" s="263">
        <v>192.48333333333329</v>
      </c>
      <c r="K42" s="263">
        <v>194.71666666666664</v>
      </c>
      <c r="L42" s="263">
        <v>196.43333333333328</v>
      </c>
      <c r="M42" s="264">
        <v>193</v>
      </c>
      <c r="N42" s="264">
        <v>189.05</v>
      </c>
      <c r="O42" s="264">
        <v>80341500</v>
      </c>
      <c r="P42" s="265">
        <v>-1.5368494586098498E-2</v>
      </c>
    </row>
    <row r="43" spans="1:16" ht="12.75" customHeight="1">
      <c r="A43" s="256">
        <v>33</v>
      </c>
      <c r="B43" s="269" t="s">
        <v>59</v>
      </c>
      <c r="C43" s="261" t="s">
        <v>77</v>
      </c>
      <c r="D43" s="262">
        <v>45351</v>
      </c>
      <c r="E43" s="261">
        <v>552.54999999999995</v>
      </c>
      <c r="F43" s="261">
        <v>554.80000000000007</v>
      </c>
      <c r="G43" s="263">
        <v>548.75000000000011</v>
      </c>
      <c r="H43" s="263">
        <v>544.95000000000005</v>
      </c>
      <c r="I43" s="263">
        <v>538.90000000000009</v>
      </c>
      <c r="J43" s="263">
        <v>558.60000000000014</v>
      </c>
      <c r="K43" s="263">
        <v>564.65000000000009</v>
      </c>
      <c r="L43" s="263">
        <v>568.45000000000016</v>
      </c>
      <c r="M43" s="264">
        <v>560.85</v>
      </c>
      <c r="N43" s="264">
        <v>551</v>
      </c>
      <c r="O43" s="264">
        <v>9133080</v>
      </c>
      <c r="P43" s="265">
        <v>-7.3885691339847404E-2</v>
      </c>
    </row>
    <row r="44" spans="1:16" ht="12.75" customHeight="1">
      <c r="A44" s="256">
        <v>34</v>
      </c>
      <c r="B44" s="269" t="s">
        <v>56</v>
      </c>
      <c r="C44" s="261" t="s">
        <v>78</v>
      </c>
      <c r="D44" s="262">
        <v>45351</v>
      </c>
      <c r="E44" s="261">
        <v>1210.6500000000001</v>
      </c>
      <c r="F44" s="261">
        <v>1212.3666666666668</v>
      </c>
      <c r="G44" s="263">
        <v>1195.7833333333335</v>
      </c>
      <c r="H44" s="263">
        <v>1180.9166666666667</v>
      </c>
      <c r="I44" s="263">
        <v>1164.3333333333335</v>
      </c>
      <c r="J44" s="263">
        <v>1227.2333333333336</v>
      </c>
      <c r="K44" s="263">
        <v>1243.8166666666666</v>
      </c>
      <c r="L44" s="263">
        <v>1258.6833333333336</v>
      </c>
      <c r="M44" s="264">
        <v>1228.95</v>
      </c>
      <c r="N44" s="264">
        <v>1197.5</v>
      </c>
      <c r="O44" s="264">
        <v>5391500</v>
      </c>
      <c r="P44" s="265">
        <v>-8.1359686488328503E-2</v>
      </c>
    </row>
    <row r="45" spans="1:16" ht="12.75" customHeight="1">
      <c r="A45" s="256">
        <v>35</v>
      </c>
      <c r="B45" s="269" t="s">
        <v>79</v>
      </c>
      <c r="C45" s="261" t="s">
        <v>80</v>
      </c>
      <c r="D45" s="262">
        <v>45351</v>
      </c>
      <c r="E45" s="261">
        <v>1167</v>
      </c>
      <c r="F45" s="261">
        <v>1178.1499999999999</v>
      </c>
      <c r="G45" s="263">
        <v>1150.9499999999998</v>
      </c>
      <c r="H45" s="263">
        <v>1134.8999999999999</v>
      </c>
      <c r="I45" s="263">
        <v>1107.6999999999998</v>
      </c>
      <c r="J45" s="263">
        <v>1194.1999999999998</v>
      </c>
      <c r="K45" s="263">
        <v>1221.4000000000001</v>
      </c>
      <c r="L45" s="263">
        <v>1237.4499999999998</v>
      </c>
      <c r="M45" s="264">
        <v>1205.3499999999999</v>
      </c>
      <c r="N45" s="264">
        <v>1162.0999999999999</v>
      </c>
      <c r="O45" s="264">
        <v>29520300</v>
      </c>
      <c r="P45" s="265">
        <v>-0.2780372203248066</v>
      </c>
    </row>
    <row r="46" spans="1:16" ht="12.75" customHeight="1">
      <c r="A46" s="256">
        <v>36</v>
      </c>
      <c r="B46" s="269" t="s">
        <v>41</v>
      </c>
      <c r="C46" s="261" t="s">
        <v>81</v>
      </c>
      <c r="D46" s="262">
        <v>45351</v>
      </c>
      <c r="E46" s="261">
        <v>221.4</v>
      </c>
      <c r="F46" s="261">
        <v>218.58333333333334</v>
      </c>
      <c r="G46" s="263">
        <v>215.01666666666668</v>
      </c>
      <c r="H46" s="263">
        <v>208.63333333333333</v>
      </c>
      <c r="I46" s="263">
        <v>205.06666666666666</v>
      </c>
      <c r="J46" s="263">
        <v>224.9666666666667</v>
      </c>
      <c r="K46" s="263">
        <v>228.53333333333336</v>
      </c>
      <c r="L46" s="263">
        <v>234.91666666666671</v>
      </c>
      <c r="M46" s="264">
        <v>222.15</v>
      </c>
      <c r="N46" s="264">
        <v>212.2</v>
      </c>
      <c r="O46" s="264">
        <v>84866250</v>
      </c>
      <c r="P46" s="265">
        <v>-9.8890685099503869E-2</v>
      </c>
    </row>
    <row r="47" spans="1:16" ht="12.75" customHeight="1">
      <c r="A47" s="256">
        <v>37</v>
      </c>
      <c r="B47" s="269" t="s">
        <v>43</v>
      </c>
      <c r="C47" s="261" t="s">
        <v>82</v>
      </c>
      <c r="D47" s="262">
        <v>45351</v>
      </c>
      <c r="E47" s="261">
        <v>260.55</v>
      </c>
      <c r="F47" s="261">
        <v>262.41666666666669</v>
      </c>
      <c r="G47" s="263">
        <v>256.78333333333336</v>
      </c>
      <c r="H47" s="263">
        <v>253.01666666666665</v>
      </c>
      <c r="I47" s="263">
        <v>247.38333333333333</v>
      </c>
      <c r="J47" s="263">
        <v>266.18333333333339</v>
      </c>
      <c r="K47" s="263">
        <v>271.81666666666672</v>
      </c>
      <c r="L47" s="263">
        <v>275.58333333333343</v>
      </c>
      <c r="M47" s="264">
        <v>268.05</v>
      </c>
      <c r="N47" s="264">
        <v>258.64999999999998</v>
      </c>
      <c r="O47" s="264">
        <v>38015000</v>
      </c>
      <c r="P47" s="265">
        <v>1.6307980216548591E-2</v>
      </c>
    </row>
    <row r="48" spans="1:16" ht="12.75" customHeight="1">
      <c r="A48" s="256">
        <v>38</v>
      </c>
      <c r="B48" s="269" t="s">
        <v>56</v>
      </c>
      <c r="C48" s="261" t="s">
        <v>83</v>
      </c>
      <c r="D48" s="262">
        <v>45351</v>
      </c>
      <c r="E48" s="261">
        <v>22781.55</v>
      </c>
      <c r="F48" s="261">
        <v>22675.766666666666</v>
      </c>
      <c r="G48" s="263">
        <v>22523.283333333333</v>
      </c>
      <c r="H48" s="263">
        <v>22265.016666666666</v>
      </c>
      <c r="I48" s="263">
        <v>22112.533333333333</v>
      </c>
      <c r="J48" s="263">
        <v>22934.033333333333</v>
      </c>
      <c r="K48" s="263">
        <v>23086.516666666663</v>
      </c>
      <c r="L48" s="263">
        <v>23344.783333333333</v>
      </c>
      <c r="M48" s="264">
        <v>22828.25</v>
      </c>
      <c r="N48" s="264">
        <v>22417.5</v>
      </c>
      <c r="O48" s="264">
        <v>122000</v>
      </c>
      <c r="P48" s="265">
        <v>-6.9767441860465115E-2</v>
      </c>
    </row>
    <row r="49" spans="1:16" ht="12.75" customHeight="1">
      <c r="A49" s="256">
        <v>39</v>
      </c>
      <c r="B49" s="269" t="s">
        <v>84</v>
      </c>
      <c r="C49" s="261" t="s">
        <v>85</v>
      </c>
      <c r="D49" s="262">
        <v>45351</v>
      </c>
      <c r="E49" s="261">
        <v>476.8</v>
      </c>
      <c r="F49" s="261">
        <v>480.68333333333339</v>
      </c>
      <c r="G49" s="263">
        <v>469.71666666666681</v>
      </c>
      <c r="H49" s="263">
        <v>462.63333333333344</v>
      </c>
      <c r="I49" s="263">
        <v>451.66666666666686</v>
      </c>
      <c r="J49" s="263">
        <v>487.76666666666677</v>
      </c>
      <c r="K49" s="263">
        <v>498.73333333333335</v>
      </c>
      <c r="L49" s="263">
        <v>505.81666666666672</v>
      </c>
      <c r="M49" s="264">
        <v>491.65</v>
      </c>
      <c r="N49" s="264">
        <v>473.6</v>
      </c>
      <c r="O49" s="264">
        <v>36972000</v>
      </c>
      <c r="P49" s="265">
        <v>-0.10881638320027769</v>
      </c>
    </row>
    <row r="50" spans="1:16" ht="12.75" customHeight="1">
      <c r="A50" s="256">
        <v>40</v>
      </c>
      <c r="B50" s="269" t="s">
        <v>59</v>
      </c>
      <c r="C50" s="261" t="s">
        <v>86</v>
      </c>
      <c r="D50" s="262">
        <v>45351</v>
      </c>
      <c r="E50" s="261">
        <v>5149.3999999999996</v>
      </c>
      <c r="F50" s="261">
        <v>5168.05</v>
      </c>
      <c r="G50" s="263">
        <v>5086.05</v>
      </c>
      <c r="H50" s="263">
        <v>5022.7</v>
      </c>
      <c r="I50" s="263">
        <v>4940.7</v>
      </c>
      <c r="J50" s="263">
        <v>5231.4000000000005</v>
      </c>
      <c r="K50" s="263">
        <v>5313.4000000000005</v>
      </c>
      <c r="L50" s="263">
        <v>5376.7500000000009</v>
      </c>
      <c r="M50" s="264">
        <v>5250.05</v>
      </c>
      <c r="N50" s="264">
        <v>5104.7</v>
      </c>
      <c r="O50" s="264">
        <v>2329400</v>
      </c>
      <c r="P50" s="265">
        <v>-0.25692229169324998</v>
      </c>
    </row>
    <row r="51" spans="1:16" ht="12.75" customHeight="1">
      <c r="A51" s="256">
        <v>41</v>
      </c>
      <c r="B51" s="269" t="s">
        <v>87</v>
      </c>
      <c r="C51" s="266" t="s">
        <v>88</v>
      </c>
      <c r="D51" s="262">
        <v>45351</v>
      </c>
      <c r="E51" s="261">
        <v>824.7</v>
      </c>
      <c r="F51" s="261">
        <v>828.86666666666667</v>
      </c>
      <c r="G51" s="263">
        <v>809.83333333333337</v>
      </c>
      <c r="H51" s="263">
        <v>794.9666666666667</v>
      </c>
      <c r="I51" s="263">
        <v>775.93333333333339</v>
      </c>
      <c r="J51" s="263">
        <v>843.73333333333335</v>
      </c>
      <c r="K51" s="263">
        <v>862.76666666666665</v>
      </c>
      <c r="L51" s="263">
        <v>877.63333333333333</v>
      </c>
      <c r="M51" s="264">
        <v>847.9</v>
      </c>
      <c r="N51" s="264">
        <v>814</v>
      </c>
      <c r="O51" s="264">
        <v>6299000</v>
      </c>
      <c r="P51" s="265">
        <v>2.3894668400520156E-2</v>
      </c>
    </row>
    <row r="52" spans="1:16" ht="12.75" customHeight="1">
      <c r="A52" s="256">
        <v>42</v>
      </c>
      <c r="B52" s="269" t="s">
        <v>63</v>
      </c>
      <c r="C52" s="261" t="s">
        <v>89</v>
      </c>
      <c r="D52" s="262">
        <v>45351</v>
      </c>
      <c r="E52" s="261">
        <v>469.2</v>
      </c>
      <c r="F52" s="261">
        <v>466.11666666666662</v>
      </c>
      <c r="G52" s="263">
        <v>458.73333333333323</v>
      </c>
      <c r="H52" s="263">
        <v>448.26666666666659</v>
      </c>
      <c r="I52" s="263">
        <v>440.88333333333321</v>
      </c>
      <c r="J52" s="263">
        <v>476.58333333333326</v>
      </c>
      <c r="K52" s="263">
        <v>483.96666666666658</v>
      </c>
      <c r="L52" s="263">
        <v>494.43333333333328</v>
      </c>
      <c r="M52" s="264">
        <v>473.5</v>
      </c>
      <c r="N52" s="264">
        <v>455.65</v>
      </c>
      <c r="O52" s="264">
        <v>56724300</v>
      </c>
      <c r="P52" s="265">
        <v>-6.5269620928990926E-2</v>
      </c>
    </row>
    <row r="53" spans="1:16" ht="12.75" customHeight="1">
      <c r="A53" s="256">
        <v>43</v>
      </c>
      <c r="B53" s="269" t="s">
        <v>68</v>
      </c>
      <c r="C53" s="268" t="s">
        <v>90</v>
      </c>
      <c r="D53" s="262">
        <v>45351</v>
      </c>
      <c r="E53" s="261">
        <v>774.8</v>
      </c>
      <c r="F53" s="261">
        <v>768.81666666666661</v>
      </c>
      <c r="G53" s="263">
        <v>759.68333333333317</v>
      </c>
      <c r="H53" s="263">
        <v>744.56666666666661</v>
      </c>
      <c r="I53" s="263">
        <v>735.43333333333317</v>
      </c>
      <c r="J53" s="263">
        <v>783.93333333333317</v>
      </c>
      <c r="K53" s="263">
        <v>793.06666666666661</v>
      </c>
      <c r="L53" s="263">
        <v>808.18333333333317</v>
      </c>
      <c r="M53" s="264">
        <v>777.95</v>
      </c>
      <c r="N53" s="264">
        <v>753.7</v>
      </c>
      <c r="O53" s="264">
        <v>4449900</v>
      </c>
      <c r="P53" s="265">
        <v>-0.15575286718460971</v>
      </c>
    </row>
    <row r="54" spans="1:16" ht="12.75" customHeight="1">
      <c r="A54" s="256">
        <v>44</v>
      </c>
      <c r="B54" s="269" t="s">
        <v>45</v>
      </c>
      <c r="C54" s="266" t="s">
        <v>91</v>
      </c>
      <c r="D54" s="262">
        <v>45351</v>
      </c>
      <c r="E54" s="261">
        <v>370.95</v>
      </c>
      <c r="F54" s="261">
        <v>370.65000000000003</v>
      </c>
      <c r="G54" s="263">
        <v>367.05000000000007</v>
      </c>
      <c r="H54" s="263">
        <v>363.15000000000003</v>
      </c>
      <c r="I54" s="263">
        <v>359.55000000000007</v>
      </c>
      <c r="J54" s="263">
        <v>374.55000000000007</v>
      </c>
      <c r="K54" s="263">
        <v>378.15000000000009</v>
      </c>
      <c r="L54" s="263">
        <v>382.05000000000007</v>
      </c>
      <c r="M54" s="264">
        <v>374.25</v>
      </c>
      <c r="N54" s="264">
        <v>366.75</v>
      </c>
      <c r="O54" s="264">
        <v>6925500</v>
      </c>
      <c r="P54" s="265">
        <v>-0.17738659444820581</v>
      </c>
    </row>
    <row r="55" spans="1:16" ht="12.75" customHeight="1">
      <c r="A55" s="256">
        <v>45</v>
      </c>
      <c r="B55" s="269" t="s">
        <v>68</v>
      </c>
      <c r="C55" s="261" t="s">
        <v>92</v>
      </c>
      <c r="D55" s="262">
        <v>45351</v>
      </c>
      <c r="E55" s="261">
        <v>1239.3</v>
      </c>
      <c r="F55" s="261">
        <v>1239.7166666666665</v>
      </c>
      <c r="G55" s="263">
        <v>1220.633333333333</v>
      </c>
      <c r="H55" s="263">
        <v>1201.9666666666665</v>
      </c>
      <c r="I55" s="263">
        <v>1182.883333333333</v>
      </c>
      <c r="J55" s="263">
        <v>1258.383333333333</v>
      </c>
      <c r="K55" s="263">
        <v>1277.4666666666665</v>
      </c>
      <c r="L55" s="263">
        <v>1296.133333333333</v>
      </c>
      <c r="M55" s="264">
        <v>1258.8</v>
      </c>
      <c r="N55" s="264">
        <v>1221.05</v>
      </c>
      <c r="O55" s="264">
        <v>9580000</v>
      </c>
      <c r="P55" s="265">
        <v>-5.3710334609211013E-2</v>
      </c>
    </row>
    <row r="56" spans="1:16" ht="12.75" customHeight="1">
      <c r="A56" s="256">
        <v>46</v>
      </c>
      <c r="B56" s="269" t="s">
        <v>43</v>
      </c>
      <c r="C56" s="261" t="s">
        <v>93</v>
      </c>
      <c r="D56" s="262">
        <v>45351</v>
      </c>
      <c r="E56" s="261">
        <v>1375.95</v>
      </c>
      <c r="F56" s="261">
        <v>1388.25</v>
      </c>
      <c r="G56" s="263">
        <v>1351.45</v>
      </c>
      <c r="H56" s="263">
        <v>1326.95</v>
      </c>
      <c r="I56" s="263">
        <v>1290.1500000000001</v>
      </c>
      <c r="J56" s="263">
        <v>1412.75</v>
      </c>
      <c r="K56" s="263">
        <v>1449.5500000000002</v>
      </c>
      <c r="L56" s="263">
        <v>1474.05</v>
      </c>
      <c r="M56" s="264">
        <v>1425.05</v>
      </c>
      <c r="N56" s="264">
        <v>1363.75</v>
      </c>
      <c r="O56" s="264">
        <v>9571250</v>
      </c>
      <c r="P56" s="265">
        <v>-9.8616552399608232E-2</v>
      </c>
    </row>
    <row r="57" spans="1:16" ht="12.75" customHeight="1">
      <c r="A57" s="256">
        <v>47</v>
      </c>
      <c r="B57" s="269" t="s">
        <v>45</v>
      </c>
      <c r="C57" s="261" t="s">
        <v>94</v>
      </c>
      <c r="D57" s="262">
        <v>45351</v>
      </c>
      <c r="E57" s="261">
        <v>389.5</v>
      </c>
      <c r="F57" s="261">
        <v>388.81666666666666</v>
      </c>
      <c r="G57" s="263">
        <v>385.68333333333334</v>
      </c>
      <c r="H57" s="263">
        <v>381.86666666666667</v>
      </c>
      <c r="I57" s="263">
        <v>378.73333333333335</v>
      </c>
      <c r="J57" s="263">
        <v>392.63333333333333</v>
      </c>
      <c r="K57" s="263">
        <v>395.76666666666665</v>
      </c>
      <c r="L57" s="263">
        <v>399.58333333333331</v>
      </c>
      <c r="M57" s="264">
        <v>391.95</v>
      </c>
      <c r="N57" s="264">
        <v>385</v>
      </c>
      <c r="O57" s="264">
        <v>65566200</v>
      </c>
      <c r="P57" s="265">
        <v>-0.17117069285903902</v>
      </c>
    </row>
    <row r="58" spans="1:16" ht="12.75" customHeight="1">
      <c r="A58" s="256">
        <v>48</v>
      </c>
      <c r="B58" s="269" t="s">
        <v>87</v>
      </c>
      <c r="C58" s="261" t="s">
        <v>95</v>
      </c>
      <c r="D58" s="262">
        <v>45351</v>
      </c>
      <c r="E58" s="261">
        <v>6233.15</v>
      </c>
      <c r="F58" s="261">
        <v>6294.3499999999995</v>
      </c>
      <c r="G58" s="263">
        <v>6152.4499999999989</v>
      </c>
      <c r="H58" s="263">
        <v>6071.7499999999991</v>
      </c>
      <c r="I58" s="263">
        <v>5929.8499999999985</v>
      </c>
      <c r="J58" s="263">
        <v>6375.0499999999993</v>
      </c>
      <c r="K58" s="263">
        <v>6516.9499999999989</v>
      </c>
      <c r="L58" s="263">
        <v>6597.65</v>
      </c>
      <c r="M58" s="264">
        <v>6436.25</v>
      </c>
      <c r="N58" s="264">
        <v>6213.65</v>
      </c>
      <c r="O58" s="264">
        <v>1216350</v>
      </c>
      <c r="P58" s="265">
        <v>-3.7278879259171317E-2</v>
      </c>
    </row>
    <row r="59" spans="1:16" ht="12.75" customHeight="1">
      <c r="A59" s="256">
        <v>49</v>
      </c>
      <c r="B59" s="269" t="s">
        <v>59</v>
      </c>
      <c r="C59" s="261" t="s">
        <v>96</v>
      </c>
      <c r="D59" s="262">
        <v>45351</v>
      </c>
      <c r="E59" s="261">
        <v>2503.8000000000002</v>
      </c>
      <c r="F59" s="261">
        <v>2493.8333333333335</v>
      </c>
      <c r="G59" s="263">
        <v>2475.0166666666669</v>
      </c>
      <c r="H59" s="263">
        <v>2446.2333333333336</v>
      </c>
      <c r="I59" s="263">
        <v>2427.416666666667</v>
      </c>
      <c r="J59" s="263">
        <v>2522.6166666666668</v>
      </c>
      <c r="K59" s="263">
        <v>2541.4333333333334</v>
      </c>
      <c r="L59" s="263">
        <v>2570.2166666666667</v>
      </c>
      <c r="M59" s="264">
        <v>2512.65</v>
      </c>
      <c r="N59" s="264">
        <v>2465.0500000000002</v>
      </c>
      <c r="O59" s="264">
        <v>3870300</v>
      </c>
      <c r="P59" s="265">
        <v>-0.12300737568403522</v>
      </c>
    </row>
    <row r="60" spans="1:16" ht="12.75" customHeight="1">
      <c r="A60" s="256">
        <v>50</v>
      </c>
      <c r="B60" s="269" t="s">
        <v>45</v>
      </c>
      <c r="C60" s="261" t="s">
        <v>97</v>
      </c>
      <c r="D60" s="262">
        <v>45351</v>
      </c>
      <c r="E60" s="261">
        <v>830.85</v>
      </c>
      <c r="F60" s="261">
        <v>834.83333333333337</v>
      </c>
      <c r="G60" s="263">
        <v>817.66666666666674</v>
      </c>
      <c r="H60" s="263">
        <v>804.48333333333335</v>
      </c>
      <c r="I60" s="263">
        <v>787.31666666666672</v>
      </c>
      <c r="J60" s="263">
        <v>848.01666666666677</v>
      </c>
      <c r="K60" s="263">
        <v>865.18333333333351</v>
      </c>
      <c r="L60" s="263">
        <v>878.36666666666679</v>
      </c>
      <c r="M60" s="264">
        <v>852</v>
      </c>
      <c r="N60" s="264">
        <v>821.65</v>
      </c>
      <c r="O60" s="264">
        <v>11095000</v>
      </c>
      <c r="P60" s="265">
        <v>-6.9757692630166845E-2</v>
      </c>
    </row>
    <row r="61" spans="1:16" ht="12.75" customHeight="1">
      <c r="A61" s="256">
        <v>51</v>
      </c>
      <c r="B61" s="269" t="s">
        <v>45</v>
      </c>
      <c r="C61" s="268" t="s">
        <v>98</v>
      </c>
      <c r="D61" s="262">
        <v>45351</v>
      </c>
      <c r="E61" s="261">
        <v>1135.5999999999999</v>
      </c>
      <c r="F61" s="261">
        <v>1139.2666666666667</v>
      </c>
      <c r="G61" s="263">
        <v>1125.0833333333333</v>
      </c>
      <c r="H61" s="263">
        <v>1114.5666666666666</v>
      </c>
      <c r="I61" s="263">
        <v>1100.3833333333332</v>
      </c>
      <c r="J61" s="263">
        <v>1149.7833333333333</v>
      </c>
      <c r="K61" s="263">
        <v>1163.9666666666667</v>
      </c>
      <c r="L61" s="263">
        <v>1174.4833333333333</v>
      </c>
      <c r="M61" s="264">
        <v>1153.45</v>
      </c>
      <c r="N61" s="264">
        <v>1128.75</v>
      </c>
      <c r="O61" s="264">
        <v>715400</v>
      </c>
      <c r="P61" s="265">
        <v>-0.1751412429378531</v>
      </c>
    </row>
    <row r="62" spans="1:16" ht="12.75" customHeight="1">
      <c r="A62" s="256">
        <v>52</v>
      </c>
      <c r="B62" s="269" t="s">
        <v>41</v>
      </c>
      <c r="C62" s="266" t="s">
        <v>99</v>
      </c>
      <c r="D62" s="262">
        <v>45351</v>
      </c>
      <c r="E62" s="261">
        <v>307.45</v>
      </c>
      <c r="F62" s="261">
        <v>307.48333333333335</v>
      </c>
      <c r="G62" s="263">
        <v>304.01666666666671</v>
      </c>
      <c r="H62" s="263">
        <v>300.58333333333337</v>
      </c>
      <c r="I62" s="263">
        <v>297.11666666666673</v>
      </c>
      <c r="J62" s="263">
        <v>310.91666666666669</v>
      </c>
      <c r="K62" s="263">
        <v>314.38333333333338</v>
      </c>
      <c r="L62" s="263">
        <v>317.81666666666666</v>
      </c>
      <c r="M62" s="264">
        <v>310.95</v>
      </c>
      <c r="N62" s="264">
        <v>304.05</v>
      </c>
      <c r="O62" s="264">
        <v>16380000</v>
      </c>
      <c r="P62" s="265">
        <v>-6.8100358422939072E-2</v>
      </c>
    </row>
    <row r="63" spans="1:16" ht="12.75" customHeight="1">
      <c r="A63" s="256">
        <v>53</v>
      </c>
      <c r="B63" s="269" t="s">
        <v>63</v>
      </c>
      <c r="C63" s="261" t="s">
        <v>100</v>
      </c>
      <c r="D63" s="262">
        <v>45351</v>
      </c>
      <c r="E63" s="261">
        <v>142.05000000000001</v>
      </c>
      <c r="F63" s="261">
        <v>141.66666666666669</v>
      </c>
      <c r="G63" s="263">
        <v>140.43333333333337</v>
      </c>
      <c r="H63" s="263">
        <v>138.81666666666669</v>
      </c>
      <c r="I63" s="263">
        <v>137.58333333333337</v>
      </c>
      <c r="J63" s="263">
        <v>143.28333333333336</v>
      </c>
      <c r="K63" s="263">
        <v>144.51666666666671</v>
      </c>
      <c r="L63" s="263">
        <v>146.13333333333335</v>
      </c>
      <c r="M63" s="264">
        <v>142.9</v>
      </c>
      <c r="N63" s="264">
        <v>140.05000000000001</v>
      </c>
      <c r="O63" s="264">
        <v>32085000</v>
      </c>
      <c r="P63" s="265">
        <v>-2.1201952410006102E-2</v>
      </c>
    </row>
    <row r="64" spans="1:16" ht="12.75" customHeight="1">
      <c r="A64" s="256">
        <v>54</v>
      </c>
      <c r="B64" s="269" t="s">
        <v>41</v>
      </c>
      <c r="C64" s="261" t="s">
        <v>101</v>
      </c>
      <c r="D64" s="262">
        <v>45351</v>
      </c>
      <c r="E64" s="261">
        <v>2164.1999999999998</v>
      </c>
      <c r="F64" s="261">
        <v>2163.7000000000003</v>
      </c>
      <c r="G64" s="263">
        <v>2143.4000000000005</v>
      </c>
      <c r="H64" s="263">
        <v>2122.6000000000004</v>
      </c>
      <c r="I64" s="263">
        <v>2102.3000000000006</v>
      </c>
      <c r="J64" s="263">
        <v>2184.5000000000005</v>
      </c>
      <c r="K64" s="263">
        <v>2204.8000000000006</v>
      </c>
      <c r="L64" s="263">
        <v>2225.6000000000004</v>
      </c>
      <c r="M64" s="264">
        <v>2184</v>
      </c>
      <c r="N64" s="264">
        <v>2142.9</v>
      </c>
      <c r="O64" s="264">
        <v>3198900</v>
      </c>
      <c r="P64" s="265">
        <v>-5.520113414850257E-2</v>
      </c>
    </row>
    <row r="65" spans="1:16" ht="12.75" customHeight="1">
      <c r="A65" s="256">
        <v>55</v>
      </c>
      <c r="B65" s="269" t="s">
        <v>59</v>
      </c>
      <c r="C65" s="261" t="s">
        <v>102</v>
      </c>
      <c r="D65" s="262">
        <v>45351</v>
      </c>
      <c r="E65" s="261">
        <v>534.95000000000005</v>
      </c>
      <c r="F65" s="261">
        <v>536.26666666666665</v>
      </c>
      <c r="G65" s="263">
        <v>530.88333333333333</v>
      </c>
      <c r="H65" s="263">
        <v>526.81666666666672</v>
      </c>
      <c r="I65" s="263">
        <v>521.43333333333339</v>
      </c>
      <c r="J65" s="263">
        <v>540.33333333333326</v>
      </c>
      <c r="K65" s="263">
        <v>545.71666666666647</v>
      </c>
      <c r="L65" s="263">
        <v>549.78333333333319</v>
      </c>
      <c r="M65" s="264">
        <v>541.65</v>
      </c>
      <c r="N65" s="264">
        <v>532.20000000000005</v>
      </c>
      <c r="O65" s="264">
        <v>22633750</v>
      </c>
      <c r="P65" s="265">
        <v>-3.4447821681864235E-2</v>
      </c>
    </row>
    <row r="66" spans="1:16" ht="12.75" customHeight="1">
      <c r="A66" s="256">
        <v>56</v>
      </c>
      <c r="B66" s="269" t="s">
        <v>49</v>
      </c>
      <c r="C66" s="266" t="s">
        <v>103</v>
      </c>
      <c r="D66" s="262">
        <v>45351</v>
      </c>
      <c r="E66" s="261">
        <v>2218.8000000000002</v>
      </c>
      <c r="F66" s="261">
        <v>2202.0499999999997</v>
      </c>
      <c r="G66" s="263">
        <v>2169.3499999999995</v>
      </c>
      <c r="H66" s="263">
        <v>2119.8999999999996</v>
      </c>
      <c r="I66" s="263">
        <v>2087.1999999999994</v>
      </c>
      <c r="J66" s="263">
        <v>2251.4999999999995</v>
      </c>
      <c r="K66" s="263">
        <v>2284.1999999999994</v>
      </c>
      <c r="L66" s="263">
        <v>2333.6499999999996</v>
      </c>
      <c r="M66" s="264">
        <v>2234.75</v>
      </c>
      <c r="N66" s="264">
        <v>2152.6</v>
      </c>
      <c r="O66" s="264">
        <v>3221500</v>
      </c>
      <c r="P66" s="265">
        <v>-3.0982102571815311E-2</v>
      </c>
    </row>
    <row r="67" spans="1:16" ht="12.75" customHeight="1">
      <c r="A67" s="256">
        <v>57</v>
      </c>
      <c r="B67" s="269" t="s">
        <v>39</v>
      </c>
      <c r="C67" s="261" t="s">
        <v>104</v>
      </c>
      <c r="D67" s="262">
        <v>45351</v>
      </c>
      <c r="E67" s="261">
        <v>2250.5500000000002</v>
      </c>
      <c r="F67" s="261">
        <v>2268.15</v>
      </c>
      <c r="G67" s="263">
        <v>2224.8000000000002</v>
      </c>
      <c r="H67" s="263">
        <v>2199.0500000000002</v>
      </c>
      <c r="I67" s="263">
        <v>2155.7000000000003</v>
      </c>
      <c r="J67" s="263">
        <v>2293.9</v>
      </c>
      <c r="K67" s="263">
        <v>2337.2499999999995</v>
      </c>
      <c r="L67" s="263">
        <v>2363</v>
      </c>
      <c r="M67" s="264">
        <v>2311.5</v>
      </c>
      <c r="N67" s="264">
        <v>2242.4</v>
      </c>
      <c r="O67" s="264">
        <v>2095200</v>
      </c>
      <c r="P67" s="265">
        <v>-8.0447662936142195E-2</v>
      </c>
    </row>
    <row r="68" spans="1:16" ht="12.75" customHeight="1">
      <c r="A68" s="256">
        <v>58</v>
      </c>
      <c r="B68" s="269" t="s">
        <v>45</v>
      </c>
      <c r="C68" s="266" t="s">
        <v>105</v>
      </c>
      <c r="D68" s="262">
        <v>45351</v>
      </c>
      <c r="E68" s="261">
        <v>139.05000000000001</v>
      </c>
      <c r="F68" s="261">
        <v>139.06666666666669</v>
      </c>
      <c r="G68" s="263">
        <v>137.08333333333337</v>
      </c>
      <c r="H68" s="263">
        <v>135.11666666666667</v>
      </c>
      <c r="I68" s="263">
        <v>133.13333333333335</v>
      </c>
      <c r="J68" s="263">
        <v>141.03333333333339</v>
      </c>
      <c r="K68" s="263">
        <v>143.01666666666668</v>
      </c>
      <c r="L68" s="263">
        <v>144.98333333333341</v>
      </c>
      <c r="M68" s="264">
        <v>141.05000000000001</v>
      </c>
      <c r="N68" s="264">
        <v>137.1</v>
      </c>
      <c r="O68" s="264">
        <v>16110000</v>
      </c>
      <c r="P68" s="265">
        <v>-8.7510620220900601E-2</v>
      </c>
    </row>
    <row r="69" spans="1:16" ht="12.75" customHeight="1">
      <c r="A69" s="256">
        <v>59</v>
      </c>
      <c r="B69" s="269" t="s">
        <v>43</v>
      </c>
      <c r="C69" s="261" t="s">
        <v>106</v>
      </c>
      <c r="D69" s="262">
        <v>45351</v>
      </c>
      <c r="E69" s="261">
        <v>3603.35</v>
      </c>
      <c r="F69" s="261">
        <v>3623.4333333333329</v>
      </c>
      <c r="G69" s="263">
        <v>3553.8166666666657</v>
      </c>
      <c r="H69" s="263">
        <v>3504.2833333333328</v>
      </c>
      <c r="I69" s="263">
        <v>3434.6666666666656</v>
      </c>
      <c r="J69" s="263">
        <v>3672.9666666666658</v>
      </c>
      <c r="K69" s="263">
        <v>3742.5833333333335</v>
      </c>
      <c r="L69" s="263">
        <v>3792.1166666666659</v>
      </c>
      <c r="M69" s="264">
        <v>3693.05</v>
      </c>
      <c r="N69" s="264">
        <v>3573.9</v>
      </c>
      <c r="O69" s="264">
        <v>3833800</v>
      </c>
      <c r="P69" s="265">
        <v>-6.0711485691885538E-2</v>
      </c>
    </row>
    <row r="70" spans="1:16" ht="12.75" customHeight="1">
      <c r="A70" s="256">
        <v>60</v>
      </c>
      <c r="B70" s="269" t="s">
        <v>45</v>
      </c>
      <c r="C70" s="268" t="s">
        <v>107</v>
      </c>
      <c r="D70" s="262">
        <v>45351</v>
      </c>
      <c r="E70" s="261">
        <v>5914.3</v>
      </c>
      <c r="F70" s="261">
        <v>5917.5999999999995</v>
      </c>
      <c r="G70" s="263">
        <v>5835.1999999999989</v>
      </c>
      <c r="H70" s="263">
        <v>5756.0999999999995</v>
      </c>
      <c r="I70" s="263">
        <v>5673.6999999999989</v>
      </c>
      <c r="J70" s="263">
        <v>5996.6999999999989</v>
      </c>
      <c r="K70" s="263">
        <v>6079.0999999999985</v>
      </c>
      <c r="L70" s="263">
        <v>6158.1999999999989</v>
      </c>
      <c r="M70" s="264">
        <v>6000</v>
      </c>
      <c r="N70" s="264">
        <v>5838.5</v>
      </c>
      <c r="O70" s="264">
        <v>1053800</v>
      </c>
      <c r="P70" s="265">
        <v>-3.9204959883296864E-2</v>
      </c>
    </row>
    <row r="71" spans="1:16" ht="12.75" customHeight="1">
      <c r="A71" s="256">
        <v>61</v>
      </c>
      <c r="B71" s="269" t="s">
        <v>108</v>
      </c>
      <c r="C71" s="261" t="s">
        <v>109</v>
      </c>
      <c r="D71" s="262">
        <v>45351</v>
      </c>
      <c r="E71" s="261">
        <v>764.2</v>
      </c>
      <c r="F71" s="261">
        <v>764.55000000000007</v>
      </c>
      <c r="G71" s="263">
        <v>753.40000000000009</v>
      </c>
      <c r="H71" s="263">
        <v>742.6</v>
      </c>
      <c r="I71" s="263">
        <v>731.45</v>
      </c>
      <c r="J71" s="263">
        <v>775.35000000000014</v>
      </c>
      <c r="K71" s="263">
        <v>786.5</v>
      </c>
      <c r="L71" s="263">
        <v>797.30000000000018</v>
      </c>
      <c r="M71" s="264">
        <v>775.7</v>
      </c>
      <c r="N71" s="264">
        <v>753.75</v>
      </c>
      <c r="O71" s="264">
        <v>52075650</v>
      </c>
      <c r="P71" s="265">
        <v>9.1446842525979219E-3</v>
      </c>
    </row>
    <row r="72" spans="1:16" ht="12.75" customHeight="1">
      <c r="A72" s="256">
        <v>62</v>
      </c>
      <c r="B72" s="269" t="s">
        <v>43</v>
      </c>
      <c r="C72" s="261" t="s">
        <v>110</v>
      </c>
      <c r="D72" s="262">
        <v>45351</v>
      </c>
      <c r="E72" s="261">
        <v>5875.8</v>
      </c>
      <c r="F72" s="261">
        <v>5888.4333333333334</v>
      </c>
      <c r="G72" s="263">
        <v>5816.8666666666668</v>
      </c>
      <c r="H72" s="263">
        <v>5757.9333333333334</v>
      </c>
      <c r="I72" s="263">
        <v>5686.3666666666668</v>
      </c>
      <c r="J72" s="263">
        <v>5947.3666666666668</v>
      </c>
      <c r="K72" s="263">
        <v>6018.9333333333343</v>
      </c>
      <c r="L72" s="263">
        <v>6077.8666666666668</v>
      </c>
      <c r="M72" s="264">
        <v>5960</v>
      </c>
      <c r="N72" s="264">
        <v>5829.5</v>
      </c>
      <c r="O72" s="264">
        <v>1874000</v>
      </c>
      <c r="P72" s="265">
        <v>-6.5627921470863201E-2</v>
      </c>
    </row>
    <row r="73" spans="1:16" ht="12.75" customHeight="1">
      <c r="A73" s="256">
        <v>63</v>
      </c>
      <c r="B73" s="269" t="s">
        <v>56</v>
      </c>
      <c r="C73" s="261" t="s">
        <v>111</v>
      </c>
      <c r="D73" s="262">
        <v>45351</v>
      </c>
      <c r="E73" s="261">
        <v>3643.15</v>
      </c>
      <c r="F73" s="261">
        <v>3655.3666666666668</v>
      </c>
      <c r="G73" s="263">
        <v>3609.2833333333338</v>
      </c>
      <c r="H73" s="263">
        <v>3575.416666666667</v>
      </c>
      <c r="I73" s="263">
        <v>3529.3333333333339</v>
      </c>
      <c r="J73" s="263">
        <v>3689.2333333333336</v>
      </c>
      <c r="K73" s="263">
        <v>3735.3166666666666</v>
      </c>
      <c r="L73" s="263">
        <v>3769.1833333333334</v>
      </c>
      <c r="M73" s="264">
        <v>3701.45</v>
      </c>
      <c r="N73" s="264">
        <v>3621.5</v>
      </c>
      <c r="O73" s="264">
        <v>4033750</v>
      </c>
      <c r="P73" s="265">
        <v>-3.8662051132335153E-2</v>
      </c>
    </row>
    <row r="74" spans="1:16" ht="12.75" customHeight="1">
      <c r="A74" s="256">
        <v>64</v>
      </c>
      <c r="B74" s="269" t="s">
        <v>56</v>
      </c>
      <c r="C74" s="261" t="s">
        <v>112</v>
      </c>
      <c r="D74" s="262">
        <v>45351</v>
      </c>
      <c r="E74" s="261">
        <v>2967.75</v>
      </c>
      <c r="F74" s="261">
        <v>2961.9833333333336</v>
      </c>
      <c r="G74" s="263">
        <v>2940.3666666666672</v>
      </c>
      <c r="H74" s="263">
        <v>2912.9833333333336</v>
      </c>
      <c r="I74" s="263">
        <v>2891.3666666666672</v>
      </c>
      <c r="J74" s="263">
        <v>2989.3666666666672</v>
      </c>
      <c r="K74" s="263">
        <v>3010.983333333334</v>
      </c>
      <c r="L74" s="263">
        <v>3038.3666666666672</v>
      </c>
      <c r="M74" s="264">
        <v>2983.6</v>
      </c>
      <c r="N74" s="264">
        <v>2934.6</v>
      </c>
      <c r="O74" s="264">
        <v>2949375</v>
      </c>
      <c r="P74" s="265">
        <v>-4.8949188613993083E-2</v>
      </c>
    </row>
    <row r="75" spans="1:16" ht="12.75" customHeight="1">
      <c r="A75" s="256">
        <v>65</v>
      </c>
      <c r="B75" s="269" t="s">
        <v>56</v>
      </c>
      <c r="C75" s="261" t="s">
        <v>113</v>
      </c>
      <c r="D75" s="262">
        <v>45351</v>
      </c>
      <c r="E75" s="261">
        <v>312.8</v>
      </c>
      <c r="F75" s="261">
        <v>313.73333333333329</v>
      </c>
      <c r="G75" s="263">
        <v>307.46666666666658</v>
      </c>
      <c r="H75" s="263">
        <v>302.13333333333327</v>
      </c>
      <c r="I75" s="263">
        <v>295.86666666666656</v>
      </c>
      <c r="J75" s="263">
        <v>319.06666666666661</v>
      </c>
      <c r="K75" s="263">
        <v>325.33333333333337</v>
      </c>
      <c r="L75" s="263">
        <v>330.66666666666663</v>
      </c>
      <c r="M75" s="264">
        <v>320</v>
      </c>
      <c r="N75" s="264">
        <v>308.39999999999998</v>
      </c>
      <c r="O75" s="264">
        <v>17704800</v>
      </c>
      <c r="P75" s="265">
        <v>-0.11323476379372521</v>
      </c>
    </row>
    <row r="76" spans="1:16" ht="12.75" customHeight="1">
      <c r="A76" s="256">
        <v>66</v>
      </c>
      <c r="B76" s="269" t="s">
        <v>63</v>
      </c>
      <c r="C76" s="261" t="s">
        <v>114</v>
      </c>
      <c r="D76" s="262">
        <v>45351</v>
      </c>
      <c r="E76" s="261">
        <v>142.69999999999999</v>
      </c>
      <c r="F76" s="261">
        <v>142.95000000000002</v>
      </c>
      <c r="G76" s="263">
        <v>141.25000000000003</v>
      </c>
      <c r="H76" s="263">
        <v>139.80000000000001</v>
      </c>
      <c r="I76" s="263">
        <v>138.10000000000002</v>
      </c>
      <c r="J76" s="263">
        <v>144.40000000000003</v>
      </c>
      <c r="K76" s="263">
        <v>146.10000000000002</v>
      </c>
      <c r="L76" s="263">
        <v>147.55000000000004</v>
      </c>
      <c r="M76" s="264">
        <v>144.65</v>
      </c>
      <c r="N76" s="264">
        <v>141.5</v>
      </c>
      <c r="O76" s="264">
        <v>116505000</v>
      </c>
      <c r="P76" s="265">
        <v>-6.9077107471034752E-2</v>
      </c>
    </row>
    <row r="77" spans="1:16" ht="12.75" customHeight="1">
      <c r="A77" s="256">
        <v>67</v>
      </c>
      <c r="B77" s="269" t="s">
        <v>84</v>
      </c>
      <c r="C77" s="261" t="s">
        <v>115</v>
      </c>
      <c r="D77" s="262">
        <v>45351</v>
      </c>
      <c r="E77" s="261">
        <v>166.15</v>
      </c>
      <c r="F77" s="261">
        <v>166.56666666666666</v>
      </c>
      <c r="G77" s="263">
        <v>164.88333333333333</v>
      </c>
      <c r="H77" s="263">
        <v>163.61666666666667</v>
      </c>
      <c r="I77" s="263">
        <v>161.93333333333334</v>
      </c>
      <c r="J77" s="263">
        <v>167.83333333333331</v>
      </c>
      <c r="K77" s="263">
        <v>169.51666666666665</v>
      </c>
      <c r="L77" s="263">
        <v>170.7833333333333</v>
      </c>
      <c r="M77" s="264">
        <v>168.25</v>
      </c>
      <c r="N77" s="264">
        <v>165.3</v>
      </c>
      <c r="O77" s="264">
        <v>143888325</v>
      </c>
      <c r="P77" s="265">
        <v>-0.13993108728943338</v>
      </c>
    </row>
    <row r="78" spans="1:16" ht="12.75" customHeight="1">
      <c r="A78" s="256">
        <v>68</v>
      </c>
      <c r="B78" s="269" t="s">
        <v>43</v>
      </c>
      <c r="C78" s="261" t="s">
        <v>116</v>
      </c>
      <c r="D78" s="262">
        <v>45351</v>
      </c>
      <c r="E78" s="261">
        <v>897.45</v>
      </c>
      <c r="F78" s="261">
        <v>901.93333333333339</v>
      </c>
      <c r="G78" s="263">
        <v>884.16666666666674</v>
      </c>
      <c r="H78" s="263">
        <v>870.88333333333333</v>
      </c>
      <c r="I78" s="263">
        <v>853.11666666666667</v>
      </c>
      <c r="J78" s="263">
        <v>915.21666666666681</v>
      </c>
      <c r="K78" s="263">
        <v>932.98333333333346</v>
      </c>
      <c r="L78" s="263">
        <v>946.26666666666688</v>
      </c>
      <c r="M78" s="264">
        <v>919.7</v>
      </c>
      <c r="N78" s="264">
        <v>888.65</v>
      </c>
      <c r="O78" s="264">
        <v>11554325</v>
      </c>
      <c r="P78" s="265">
        <v>-4.0286643381910153E-2</v>
      </c>
    </row>
    <row r="79" spans="1:16" ht="12.75" customHeight="1">
      <c r="A79" s="256">
        <v>69</v>
      </c>
      <c r="B79" s="269" t="s">
        <v>117</v>
      </c>
      <c r="C79" s="261" t="s">
        <v>118</v>
      </c>
      <c r="D79" s="262">
        <v>45351</v>
      </c>
      <c r="E79" s="261">
        <v>77.95</v>
      </c>
      <c r="F79" s="261">
        <v>77.816666666666677</v>
      </c>
      <c r="G79" s="263">
        <v>75.983333333333348</v>
      </c>
      <c r="H79" s="263">
        <v>74.016666666666666</v>
      </c>
      <c r="I79" s="263">
        <v>72.183333333333337</v>
      </c>
      <c r="J79" s="263">
        <v>79.78333333333336</v>
      </c>
      <c r="K79" s="263">
        <v>81.616666666666703</v>
      </c>
      <c r="L79" s="263">
        <v>83.583333333333371</v>
      </c>
      <c r="M79" s="264">
        <v>79.650000000000006</v>
      </c>
      <c r="N79" s="264">
        <v>75.849999999999994</v>
      </c>
      <c r="O79" s="264">
        <v>219341250</v>
      </c>
      <c r="P79" s="265">
        <v>3.5587188612099648E-2</v>
      </c>
    </row>
    <row r="80" spans="1:16" ht="12.75" customHeight="1">
      <c r="A80" s="256">
        <v>70</v>
      </c>
      <c r="B80" s="269" t="s">
        <v>45</v>
      </c>
      <c r="C80" s="267" t="s">
        <v>119</v>
      </c>
      <c r="D80" s="262">
        <v>45351</v>
      </c>
      <c r="E80" s="261">
        <v>737.35</v>
      </c>
      <c r="F80" s="261">
        <v>735.5</v>
      </c>
      <c r="G80" s="263">
        <v>730</v>
      </c>
      <c r="H80" s="263">
        <v>722.65</v>
      </c>
      <c r="I80" s="263">
        <v>717.15</v>
      </c>
      <c r="J80" s="263">
        <v>742.85</v>
      </c>
      <c r="K80" s="263">
        <v>748.35</v>
      </c>
      <c r="L80" s="263">
        <v>755.7</v>
      </c>
      <c r="M80" s="264">
        <v>741</v>
      </c>
      <c r="N80" s="264">
        <v>728.15</v>
      </c>
      <c r="O80" s="264">
        <v>7428200</v>
      </c>
      <c r="P80" s="265">
        <v>-8.0759330759330755E-2</v>
      </c>
    </row>
    <row r="81" spans="1:16" ht="12.75" customHeight="1">
      <c r="A81" s="256">
        <v>71</v>
      </c>
      <c r="B81" s="269" t="s">
        <v>59</v>
      </c>
      <c r="C81" s="261" t="s">
        <v>120</v>
      </c>
      <c r="D81" s="262">
        <v>45351</v>
      </c>
      <c r="E81" s="261">
        <v>1163.1500000000001</v>
      </c>
      <c r="F81" s="261">
        <v>1162.2666666666667</v>
      </c>
      <c r="G81" s="263">
        <v>1149.7833333333333</v>
      </c>
      <c r="H81" s="263">
        <v>1136.4166666666667</v>
      </c>
      <c r="I81" s="263">
        <v>1123.9333333333334</v>
      </c>
      <c r="J81" s="263">
        <v>1175.6333333333332</v>
      </c>
      <c r="K81" s="263">
        <v>1188.1166666666663</v>
      </c>
      <c r="L81" s="263">
        <v>1201.4833333333331</v>
      </c>
      <c r="M81" s="264">
        <v>1174.75</v>
      </c>
      <c r="N81" s="264">
        <v>1148.9000000000001</v>
      </c>
      <c r="O81" s="264">
        <v>6474500</v>
      </c>
      <c r="P81" s="265">
        <v>-8.6941193061627411E-2</v>
      </c>
    </row>
    <row r="82" spans="1:16" ht="12.75" customHeight="1">
      <c r="A82" s="256">
        <v>72</v>
      </c>
      <c r="B82" s="269" t="s">
        <v>108</v>
      </c>
      <c r="C82" s="261" t="s">
        <v>121</v>
      </c>
      <c r="D82" s="262">
        <v>45351</v>
      </c>
      <c r="E82" s="261">
        <v>2335.15</v>
      </c>
      <c r="F82" s="261">
        <v>2315.166666666667</v>
      </c>
      <c r="G82" s="263">
        <v>2287.2833333333338</v>
      </c>
      <c r="H82" s="263">
        <v>2239.416666666667</v>
      </c>
      <c r="I82" s="263">
        <v>2211.5333333333338</v>
      </c>
      <c r="J82" s="263">
        <v>2363.0333333333338</v>
      </c>
      <c r="K82" s="263">
        <v>2390.916666666667</v>
      </c>
      <c r="L82" s="263">
        <v>2438.7833333333338</v>
      </c>
      <c r="M82" s="264">
        <v>2343.0500000000002</v>
      </c>
      <c r="N82" s="264">
        <v>2267.3000000000002</v>
      </c>
      <c r="O82" s="264">
        <v>3622825</v>
      </c>
      <c r="P82" s="265">
        <v>-5.5713755107094219E-2</v>
      </c>
    </row>
    <row r="83" spans="1:16" ht="12.75" customHeight="1">
      <c r="A83" s="256">
        <v>73</v>
      </c>
      <c r="B83" s="269" t="s">
        <v>43</v>
      </c>
      <c r="C83" s="261" t="s">
        <v>122</v>
      </c>
      <c r="D83" s="262">
        <v>45351</v>
      </c>
      <c r="E83" s="261">
        <v>417.55</v>
      </c>
      <c r="F83" s="261">
        <v>419.8</v>
      </c>
      <c r="G83" s="263">
        <v>409.85</v>
      </c>
      <c r="H83" s="263">
        <v>402.15000000000003</v>
      </c>
      <c r="I83" s="263">
        <v>392.20000000000005</v>
      </c>
      <c r="J83" s="263">
        <v>427.5</v>
      </c>
      <c r="K83" s="263">
        <v>437.44999999999993</v>
      </c>
      <c r="L83" s="263">
        <v>445.15</v>
      </c>
      <c r="M83" s="264">
        <v>429.75</v>
      </c>
      <c r="N83" s="264">
        <v>412.1</v>
      </c>
      <c r="O83" s="264">
        <v>11772000</v>
      </c>
      <c r="P83" s="265">
        <v>-1.8836472745457578E-2</v>
      </c>
    </row>
    <row r="84" spans="1:16" ht="12.75" customHeight="1">
      <c r="A84" s="256">
        <v>74</v>
      </c>
      <c r="B84" s="269" t="s">
        <v>49</v>
      </c>
      <c r="C84" s="261" t="s">
        <v>123</v>
      </c>
      <c r="D84" s="262">
        <v>45351</v>
      </c>
      <c r="E84" s="261">
        <v>2087.4</v>
      </c>
      <c r="F84" s="261">
        <v>2083.8166666666666</v>
      </c>
      <c r="G84" s="263">
        <v>2068.8833333333332</v>
      </c>
      <c r="H84" s="263">
        <v>2050.3666666666668</v>
      </c>
      <c r="I84" s="263">
        <v>2035.4333333333334</v>
      </c>
      <c r="J84" s="263">
        <v>2102.333333333333</v>
      </c>
      <c r="K84" s="263">
        <v>2117.2666666666664</v>
      </c>
      <c r="L84" s="263">
        <v>2135.7833333333328</v>
      </c>
      <c r="M84" s="264">
        <v>2098.75</v>
      </c>
      <c r="N84" s="264">
        <v>2065.3000000000002</v>
      </c>
      <c r="O84" s="264">
        <v>9106407</v>
      </c>
      <c r="P84" s="265">
        <v>-2.4326672458731539E-2</v>
      </c>
    </row>
    <row r="85" spans="1:16" ht="12.75" customHeight="1">
      <c r="A85" s="256">
        <v>75</v>
      </c>
      <c r="B85" s="269" t="s">
        <v>84</v>
      </c>
      <c r="C85" s="261" t="s">
        <v>124</v>
      </c>
      <c r="D85" s="262">
        <v>45351</v>
      </c>
      <c r="E85" s="261">
        <v>557.25</v>
      </c>
      <c r="F85" s="261">
        <v>562.35</v>
      </c>
      <c r="G85" s="263">
        <v>548.65000000000009</v>
      </c>
      <c r="H85" s="263">
        <v>540.05000000000007</v>
      </c>
      <c r="I85" s="263">
        <v>526.35000000000014</v>
      </c>
      <c r="J85" s="263">
        <v>570.95000000000005</v>
      </c>
      <c r="K85" s="263">
        <v>584.65000000000009</v>
      </c>
      <c r="L85" s="263">
        <v>593.25</v>
      </c>
      <c r="M85" s="264">
        <v>576.04999999999995</v>
      </c>
      <c r="N85" s="264">
        <v>553.75</v>
      </c>
      <c r="O85" s="264">
        <v>5350000</v>
      </c>
      <c r="P85" s="265">
        <v>-0.21797917047323223</v>
      </c>
    </row>
    <row r="86" spans="1:16" ht="12.75" customHeight="1">
      <c r="A86" s="256">
        <v>76</v>
      </c>
      <c r="B86" s="269" t="s">
        <v>45</v>
      </c>
      <c r="C86" s="268" t="s">
        <v>125</v>
      </c>
      <c r="D86" s="262">
        <v>45351</v>
      </c>
      <c r="E86" s="261">
        <v>2926.7</v>
      </c>
      <c r="F86" s="261">
        <v>2934.7333333333336</v>
      </c>
      <c r="G86" s="263">
        <v>2891.9666666666672</v>
      </c>
      <c r="H86" s="263">
        <v>2857.2333333333336</v>
      </c>
      <c r="I86" s="263">
        <v>2814.4666666666672</v>
      </c>
      <c r="J86" s="263">
        <v>2969.4666666666672</v>
      </c>
      <c r="K86" s="263">
        <v>3012.2333333333336</v>
      </c>
      <c r="L86" s="263">
        <v>3046.9666666666672</v>
      </c>
      <c r="M86" s="264">
        <v>2977.5</v>
      </c>
      <c r="N86" s="264">
        <v>2900</v>
      </c>
      <c r="O86" s="264">
        <v>7551000</v>
      </c>
      <c r="P86" s="265">
        <v>-2.2144522144522144E-2</v>
      </c>
    </row>
    <row r="87" spans="1:16" ht="12.75" customHeight="1">
      <c r="A87" s="256">
        <v>77</v>
      </c>
      <c r="B87" s="269" t="s">
        <v>41</v>
      </c>
      <c r="C87" s="261" t="s">
        <v>126</v>
      </c>
      <c r="D87" s="262">
        <v>45351</v>
      </c>
      <c r="E87" s="261">
        <v>1296.8499999999999</v>
      </c>
      <c r="F87" s="261">
        <v>1300.1166666666666</v>
      </c>
      <c r="G87" s="263">
        <v>1284.7333333333331</v>
      </c>
      <c r="H87" s="263">
        <v>1272.6166666666666</v>
      </c>
      <c r="I87" s="263">
        <v>1257.2333333333331</v>
      </c>
      <c r="J87" s="263">
        <v>1312.2333333333331</v>
      </c>
      <c r="K87" s="263">
        <v>1327.6166666666668</v>
      </c>
      <c r="L87" s="263">
        <v>1339.7333333333331</v>
      </c>
      <c r="M87" s="264">
        <v>1315.5</v>
      </c>
      <c r="N87" s="264">
        <v>1288</v>
      </c>
      <c r="O87" s="264">
        <v>5003000</v>
      </c>
      <c r="P87" s="265">
        <v>-6.5034572977013635E-2</v>
      </c>
    </row>
    <row r="88" spans="1:16" ht="12.75" customHeight="1">
      <c r="A88" s="256">
        <v>78</v>
      </c>
      <c r="B88" s="269" t="s">
        <v>87</v>
      </c>
      <c r="C88" s="261" t="s">
        <v>127</v>
      </c>
      <c r="D88" s="262">
        <v>45351</v>
      </c>
      <c r="E88" s="261">
        <v>1556.35</v>
      </c>
      <c r="F88" s="261">
        <v>1560.7</v>
      </c>
      <c r="G88" s="263">
        <v>1541.8000000000002</v>
      </c>
      <c r="H88" s="263">
        <v>1527.2500000000002</v>
      </c>
      <c r="I88" s="263">
        <v>1508.3500000000004</v>
      </c>
      <c r="J88" s="263">
        <v>1575.25</v>
      </c>
      <c r="K88" s="263">
        <v>1594.15</v>
      </c>
      <c r="L88" s="263">
        <v>1608.6999999999998</v>
      </c>
      <c r="M88" s="264">
        <v>1579.6</v>
      </c>
      <c r="N88" s="264">
        <v>1546.15</v>
      </c>
      <c r="O88" s="264">
        <v>12243700</v>
      </c>
      <c r="P88" s="265">
        <v>-0.12667265827841023</v>
      </c>
    </row>
    <row r="89" spans="1:16" ht="12.75" customHeight="1">
      <c r="A89" s="256">
        <v>79</v>
      </c>
      <c r="B89" s="269" t="s">
        <v>68</v>
      </c>
      <c r="C89" s="261" t="s">
        <v>128</v>
      </c>
      <c r="D89" s="262">
        <v>45351</v>
      </c>
      <c r="E89" s="261">
        <v>3437.1</v>
      </c>
      <c r="F89" s="261">
        <v>3450.6666666666665</v>
      </c>
      <c r="G89" s="263">
        <v>3398.2833333333328</v>
      </c>
      <c r="H89" s="263">
        <v>3359.4666666666662</v>
      </c>
      <c r="I89" s="263">
        <v>3307.0833333333326</v>
      </c>
      <c r="J89" s="263">
        <v>3489.4833333333331</v>
      </c>
      <c r="K89" s="263">
        <v>3541.8666666666672</v>
      </c>
      <c r="L89" s="263">
        <v>3580.6833333333334</v>
      </c>
      <c r="M89" s="264">
        <v>3503.05</v>
      </c>
      <c r="N89" s="264">
        <v>3411.85</v>
      </c>
      <c r="O89" s="264">
        <v>2388900</v>
      </c>
      <c r="P89" s="265">
        <v>-0.15386250132823293</v>
      </c>
    </row>
    <row r="90" spans="1:16" ht="12.75" customHeight="1">
      <c r="A90" s="256">
        <v>80</v>
      </c>
      <c r="B90" s="269" t="s">
        <v>63</v>
      </c>
      <c r="C90" s="261" t="s">
        <v>129</v>
      </c>
      <c r="D90" s="262">
        <v>45351</v>
      </c>
      <c r="E90" s="261">
        <v>1446.75</v>
      </c>
      <c r="F90" s="261">
        <v>1449.3166666666666</v>
      </c>
      <c r="G90" s="263">
        <v>1430.9333333333332</v>
      </c>
      <c r="H90" s="263">
        <v>1415.1166666666666</v>
      </c>
      <c r="I90" s="263">
        <v>1396.7333333333331</v>
      </c>
      <c r="J90" s="263">
        <v>1465.1333333333332</v>
      </c>
      <c r="K90" s="263">
        <v>1483.5166666666664</v>
      </c>
      <c r="L90" s="263">
        <v>1499.3333333333333</v>
      </c>
      <c r="M90" s="264">
        <v>1467.7</v>
      </c>
      <c r="N90" s="264">
        <v>1433.5</v>
      </c>
      <c r="O90" s="264">
        <v>188406350</v>
      </c>
      <c r="P90" s="265">
        <v>7.5204725719325669E-2</v>
      </c>
    </row>
    <row r="91" spans="1:16" ht="12.75" customHeight="1">
      <c r="A91" s="256">
        <v>81</v>
      </c>
      <c r="B91" s="269" t="s">
        <v>68</v>
      </c>
      <c r="C91" s="261" t="s">
        <v>130</v>
      </c>
      <c r="D91" s="262">
        <v>45351</v>
      </c>
      <c r="E91" s="261">
        <v>583.70000000000005</v>
      </c>
      <c r="F91" s="261">
        <v>585.7166666666667</v>
      </c>
      <c r="G91" s="263">
        <v>580.08333333333337</v>
      </c>
      <c r="H91" s="263">
        <v>576.4666666666667</v>
      </c>
      <c r="I91" s="263">
        <v>570.83333333333337</v>
      </c>
      <c r="J91" s="263">
        <v>589.33333333333337</v>
      </c>
      <c r="K91" s="263">
        <v>594.96666666666658</v>
      </c>
      <c r="L91" s="263">
        <v>598.58333333333337</v>
      </c>
      <c r="M91" s="264">
        <v>591.35</v>
      </c>
      <c r="N91" s="264">
        <v>582.1</v>
      </c>
      <c r="O91" s="264">
        <v>25944600</v>
      </c>
      <c r="P91" s="265">
        <v>-6.3415796370567448E-2</v>
      </c>
    </row>
    <row r="92" spans="1:16" ht="12.75" customHeight="1">
      <c r="A92" s="256">
        <v>82</v>
      </c>
      <c r="B92" s="269" t="s">
        <v>56</v>
      </c>
      <c r="C92" s="261" t="s">
        <v>131</v>
      </c>
      <c r="D92" s="262">
        <v>45351</v>
      </c>
      <c r="E92" s="261">
        <v>4396.3999999999996</v>
      </c>
      <c r="F92" s="261">
        <v>4386.3</v>
      </c>
      <c r="G92" s="263">
        <v>4342.6000000000004</v>
      </c>
      <c r="H92" s="263">
        <v>4288.8</v>
      </c>
      <c r="I92" s="263">
        <v>4245.1000000000004</v>
      </c>
      <c r="J92" s="263">
        <v>4440.1000000000004</v>
      </c>
      <c r="K92" s="263">
        <v>4483.7999999999993</v>
      </c>
      <c r="L92" s="263">
        <v>4537.6000000000004</v>
      </c>
      <c r="M92" s="264">
        <v>4430</v>
      </c>
      <c r="N92" s="264">
        <v>4332.5</v>
      </c>
      <c r="O92" s="264">
        <v>2619900</v>
      </c>
      <c r="P92" s="265">
        <v>-0.30558206106870228</v>
      </c>
    </row>
    <row r="93" spans="1:16" ht="12.75" customHeight="1">
      <c r="A93" s="256">
        <v>83</v>
      </c>
      <c r="B93" s="269" t="s">
        <v>132</v>
      </c>
      <c r="C93" s="261" t="s">
        <v>133</v>
      </c>
      <c r="D93" s="262">
        <v>45351</v>
      </c>
      <c r="E93" s="261">
        <v>571.35</v>
      </c>
      <c r="F93" s="261">
        <v>569.38333333333333</v>
      </c>
      <c r="G93" s="263">
        <v>564.81666666666661</v>
      </c>
      <c r="H93" s="263">
        <v>558.2833333333333</v>
      </c>
      <c r="I93" s="263">
        <v>553.71666666666658</v>
      </c>
      <c r="J93" s="263">
        <v>575.91666666666663</v>
      </c>
      <c r="K93" s="263">
        <v>580.48333333333346</v>
      </c>
      <c r="L93" s="263">
        <v>587.01666666666665</v>
      </c>
      <c r="M93" s="264">
        <v>573.95000000000005</v>
      </c>
      <c r="N93" s="264">
        <v>562.85</v>
      </c>
      <c r="O93" s="264">
        <v>28859600</v>
      </c>
      <c r="P93" s="265">
        <v>-0.32094739269361267</v>
      </c>
    </row>
    <row r="94" spans="1:16" ht="12.75" customHeight="1">
      <c r="A94" s="256">
        <v>84</v>
      </c>
      <c r="B94" s="269" t="s">
        <v>132</v>
      </c>
      <c r="C94" s="267" t="s">
        <v>134</v>
      </c>
      <c r="D94" s="262">
        <v>45351</v>
      </c>
      <c r="E94" s="261">
        <v>284.35000000000002</v>
      </c>
      <c r="F94" s="261">
        <v>281.91666666666669</v>
      </c>
      <c r="G94" s="263">
        <v>275.43333333333339</v>
      </c>
      <c r="H94" s="263">
        <v>266.51666666666671</v>
      </c>
      <c r="I94" s="263">
        <v>260.03333333333342</v>
      </c>
      <c r="J94" s="263">
        <v>290.83333333333337</v>
      </c>
      <c r="K94" s="263">
        <v>297.31666666666661</v>
      </c>
      <c r="L94" s="263">
        <v>306.23333333333335</v>
      </c>
      <c r="M94" s="264">
        <v>288.39999999999998</v>
      </c>
      <c r="N94" s="264">
        <v>273</v>
      </c>
      <c r="O94" s="264">
        <v>35064800</v>
      </c>
      <c r="P94" s="265">
        <v>4.2710795902285263E-2</v>
      </c>
    </row>
    <row r="95" spans="1:16" ht="12.75" customHeight="1">
      <c r="A95" s="256">
        <v>85</v>
      </c>
      <c r="B95" s="269" t="s">
        <v>84</v>
      </c>
      <c r="C95" s="261" t="s">
        <v>135</v>
      </c>
      <c r="D95" s="262">
        <v>45351</v>
      </c>
      <c r="E95" s="261">
        <v>431.85</v>
      </c>
      <c r="F95" s="261">
        <v>437.3</v>
      </c>
      <c r="G95" s="263">
        <v>413.70000000000005</v>
      </c>
      <c r="H95" s="263">
        <v>395.55</v>
      </c>
      <c r="I95" s="263">
        <v>371.95000000000005</v>
      </c>
      <c r="J95" s="263">
        <v>455.45000000000005</v>
      </c>
      <c r="K95" s="263">
        <v>479.05000000000007</v>
      </c>
      <c r="L95" s="263">
        <v>497.20000000000005</v>
      </c>
      <c r="M95" s="264">
        <v>460.9</v>
      </c>
      <c r="N95" s="264">
        <v>419.15</v>
      </c>
      <c r="O95" s="264">
        <v>30194100</v>
      </c>
      <c r="P95" s="265">
        <v>-1.3844797178130511E-2</v>
      </c>
    </row>
    <row r="96" spans="1:16" ht="12.75" customHeight="1">
      <c r="A96" s="256">
        <v>86</v>
      </c>
      <c r="B96" s="269" t="s">
        <v>59</v>
      </c>
      <c r="C96" s="261" t="s">
        <v>136</v>
      </c>
      <c r="D96" s="262">
        <v>45351</v>
      </c>
      <c r="E96" s="261">
        <v>2440.35</v>
      </c>
      <c r="F96" s="261">
        <v>2451.7000000000003</v>
      </c>
      <c r="G96" s="263">
        <v>2423.6500000000005</v>
      </c>
      <c r="H96" s="263">
        <v>2406.9500000000003</v>
      </c>
      <c r="I96" s="263">
        <v>2378.9000000000005</v>
      </c>
      <c r="J96" s="263">
        <v>2468.4000000000005</v>
      </c>
      <c r="K96" s="263">
        <v>2496.4500000000007</v>
      </c>
      <c r="L96" s="263">
        <v>2513.1500000000005</v>
      </c>
      <c r="M96" s="264">
        <v>2479.75</v>
      </c>
      <c r="N96" s="264">
        <v>2435</v>
      </c>
      <c r="O96" s="264">
        <v>10908900</v>
      </c>
      <c r="P96" s="265">
        <v>-7.4049553105344917E-2</v>
      </c>
    </row>
    <row r="97" spans="1:16" ht="12.75" customHeight="1">
      <c r="A97" s="256">
        <v>87</v>
      </c>
      <c r="B97" s="269" t="s">
        <v>63</v>
      </c>
      <c r="C97" s="261" t="s">
        <v>138</v>
      </c>
      <c r="D97" s="262">
        <v>45351</v>
      </c>
      <c r="E97" s="261">
        <v>1014.45</v>
      </c>
      <c r="F97" s="261">
        <v>1009.2166666666667</v>
      </c>
      <c r="G97" s="263">
        <v>999.48333333333335</v>
      </c>
      <c r="H97" s="263">
        <v>984.51666666666665</v>
      </c>
      <c r="I97" s="263">
        <v>974.7833333333333</v>
      </c>
      <c r="J97" s="263">
        <v>1024.1833333333334</v>
      </c>
      <c r="K97" s="263">
        <v>1033.9166666666667</v>
      </c>
      <c r="L97" s="263">
        <v>1048.8833333333334</v>
      </c>
      <c r="M97" s="264">
        <v>1018.95</v>
      </c>
      <c r="N97" s="264">
        <v>994.25</v>
      </c>
      <c r="O97" s="264">
        <v>100786700</v>
      </c>
      <c r="P97" s="265">
        <v>0.14094964895319903</v>
      </c>
    </row>
    <row r="98" spans="1:16" ht="12.75" customHeight="1">
      <c r="A98" s="256">
        <v>88</v>
      </c>
      <c r="B98" s="269" t="s">
        <v>68</v>
      </c>
      <c r="C98" s="261" t="s">
        <v>139</v>
      </c>
      <c r="D98" s="262">
        <v>45351</v>
      </c>
      <c r="E98" s="261">
        <v>1491.6</v>
      </c>
      <c r="F98" s="261">
        <v>1499.8833333333332</v>
      </c>
      <c r="G98" s="263">
        <v>1477.0166666666664</v>
      </c>
      <c r="H98" s="263">
        <v>1462.4333333333332</v>
      </c>
      <c r="I98" s="263">
        <v>1439.5666666666664</v>
      </c>
      <c r="J98" s="263">
        <v>1514.4666666666665</v>
      </c>
      <c r="K98" s="263">
        <v>1537.3333333333333</v>
      </c>
      <c r="L98" s="263">
        <v>1551.9166666666665</v>
      </c>
      <c r="M98" s="264">
        <v>1522.75</v>
      </c>
      <c r="N98" s="264">
        <v>1485.3</v>
      </c>
      <c r="O98" s="264">
        <v>3273000</v>
      </c>
      <c r="P98" s="265">
        <v>-6.2580552771015319E-2</v>
      </c>
    </row>
    <row r="99" spans="1:16" ht="12.75" customHeight="1">
      <c r="A99" s="256">
        <v>89</v>
      </c>
      <c r="B99" s="269" t="s">
        <v>68</v>
      </c>
      <c r="C99" s="261" t="s">
        <v>140</v>
      </c>
      <c r="D99" s="262">
        <v>45351</v>
      </c>
      <c r="E99" s="261">
        <v>490</v>
      </c>
      <c r="F99" s="261">
        <v>489.88333333333338</v>
      </c>
      <c r="G99" s="263">
        <v>485.96666666666675</v>
      </c>
      <c r="H99" s="263">
        <v>481.93333333333339</v>
      </c>
      <c r="I99" s="263">
        <v>478.01666666666677</v>
      </c>
      <c r="J99" s="263">
        <v>493.91666666666674</v>
      </c>
      <c r="K99" s="263">
        <v>497.83333333333337</v>
      </c>
      <c r="L99" s="263">
        <v>501.86666666666673</v>
      </c>
      <c r="M99" s="264">
        <v>493.8</v>
      </c>
      <c r="N99" s="264">
        <v>485.85</v>
      </c>
      <c r="O99" s="264">
        <v>13596000</v>
      </c>
      <c r="P99" s="265">
        <v>-7.7173691712482187E-2</v>
      </c>
    </row>
    <row r="100" spans="1:16" ht="12.75" customHeight="1">
      <c r="A100" s="256">
        <v>90</v>
      </c>
      <c r="B100" s="269" t="s">
        <v>79</v>
      </c>
      <c r="C100" s="261" t="s">
        <v>141</v>
      </c>
      <c r="D100" s="262">
        <v>45351</v>
      </c>
      <c r="E100" s="261">
        <v>14.8</v>
      </c>
      <c r="F100" s="261">
        <v>14.816666666666668</v>
      </c>
      <c r="G100" s="263">
        <v>14.483333333333336</v>
      </c>
      <c r="H100" s="263">
        <v>14.166666666666668</v>
      </c>
      <c r="I100" s="263">
        <v>13.833333333333336</v>
      </c>
      <c r="J100" s="263">
        <v>15.133333333333336</v>
      </c>
      <c r="K100" s="263">
        <v>15.466666666666669</v>
      </c>
      <c r="L100" s="263">
        <v>15.783333333333337</v>
      </c>
      <c r="M100" s="264">
        <v>15.15</v>
      </c>
      <c r="N100" s="264">
        <v>14.5</v>
      </c>
      <c r="O100" s="264">
        <v>1773920000</v>
      </c>
      <c r="P100" s="265">
        <v>-0.24038230961597754</v>
      </c>
    </row>
    <row r="101" spans="1:16" ht="12.75" customHeight="1">
      <c r="A101" s="256">
        <v>91</v>
      </c>
      <c r="B101" s="269" t="s">
        <v>68</v>
      </c>
      <c r="C101" s="261" t="s">
        <v>142</v>
      </c>
      <c r="D101" s="262">
        <v>45351</v>
      </c>
      <c r="E101" s="261">
        <v>116.7</v>
      </c>
      <c r="F101" s="261">
        <v>116.5</v>
      </c>
      <c r="G101" s="263">
        <v>115.2</v>
      </c>
      <c r="H101" s="263">
        <v>113.7</v>
      </c>
      <c r="I101" s="263">
        <v>112.4</v>
      </c>
      <c r="J101" s="263">
        <v>118</v>
      </c>
      <c r="K101" s="263">
        <v>119.30000000000001</v>
      </c>
      <c r="L101" s="263">
        <v>120.8</v>
      </c>
      <c r="M101" s="264">
        <v>117.8</v>
      </c>
      <c r="N101" s="264">
        <v>115</v>
      </c>
      <c r="O101" s="264">
        <v>66920000</v>
      </c>
      <c r="P101" s="265">
        <v>-9.9387658973151202E-2</v>
      </c>
    </row>
    <row r="102" spans="1:16" ht="12.75" customHeight="1">
      <c r="A102" s="256">
        <v>92</v>
      </c>
      <c r="B102" s="269" t="s">
        <v>63</v>
      </c>
      <c r="C102" s="267" t="s">
        <v>143</v>
      </c>
      <c r="D102" s="262">
        <v>45351</v>
      </c>
      <c r="E102" s="261">
        <v>80.599999999999994</v>
      </c>
      <c r="F102" s="261">
        <v>80.283333333333346</v>
      </c>
      <c r="G102" s="263">
        <v>79.366666666666688</v>
      </c>
      <c r="H102" s="263">
        <v>78.13333333333334</v>
      </c>
      <c r="I102" s="263">
        <v>77.216666666666683</v>
      </c>
      <c r="J102" s="263">
        <v>81.516666666666694</v>
      </c>
      <c r="K102" s="263">
        <v>82.433333333333351</v>
      </c>
      <c r="L102" s="263">
        <v>83.6666666666667</v>
      </c>
      <c r="M102" s="264">
        <v>81.2</v>
      </c>
      <c r="N102" s="264">
        <v>79.05</v>
      </c>
      <c r="O102" s="264">
        <v>320017500</v>
      </c>
      <c r="P102" s="265">
        <v>-7.1504732890871503E-2</v>
      </c>
    </row>
    <row r="103" spans="1:16" ht="12.75" customHeight="1">
      <c r="A103" s="256">
        <v>93</v>
      </c>
      <c r="B103" s="269" t="s">
        <v>45</v>
      </c>
      <c r="C103" s="261" t="s">
        <v>144</v>
      </c>
      <c r="D103" s="262">
        <v>45351</v>
      </c>
      <c r="E103" s="261">
        <v>135.69999999999999</v>
      </c>
      <c r="F103" s="261">
        <v>135.75</v>
      </c>
      <c r="G103" s="263">
        <v>133.94999999999999</v>
      </c>
      <c r="H103" s="263">
        <v>132.19999999999999</v>
      </c>
      <c r="I103" s="263">
        <v>130.39999999999998</v>
      </c>
      <c r="J103" s="263">
        <v>137.5</v>
      </c>
      <c r="K103" s="263">
        <v>139.30000000000001</v>
      </c>
      <c r="L103" s="263">
        <v>141.05000000000001</v>
      </c>
      <c r="M103" s="264">
        <v>137.55000000000001</v>
      </c>
      <c r="N103" s="264">
        <v>134</v>
      </c>
      <c r="O103" s="264">
        <v>60787500</v>
      </c>
      <c r="P103" s="265">
        <v>-6.7694254327946166E-2</v>
      </c>
    </row>
    <row r="104" spans="1:16" ht="12.75" customHeight="1">
      <c r="A104" s="256">
        <v>94</v>
      </c>
      <c r="B104" s="269" t="s">
        <v>84</v>
      </c>
      <c r="C104" s="268" t="s">
        <v>145</v>
      </c>
      <c r="D104" s="262">
        <v>45351</v>
      </c>
      <c r="E104" s="261">
        <v>403.8</v>
      </c>
      <c r="F104" s="261">
        <v>411.9666666666667</v>
      </c>
      <c r="G104" s="263">
        <v>393.13333333333338</v>
      </c>
      <c r="H104" s="263">
        <v>382.4666666666667</v>
      </c>
      <c r="I104" s="263">
        <v>363.63333333333338</v>
      </c>
      <c r="J104" s="263">
        <v>422.63333333333338</v>
      </c>
      <c r="K104" s="263">
        <v>441.46666666666664</v>
      </c>
      <c r="L104" s="263">
        <v>452.13333333333338</v>
      </c>
      <c r="M104" s="264">
        <v>430.8</v>
      </c>
      <c r="N104" s="264">
        <v>401.3</v>
      </c>
      <c r="O104" s="264">
        <v>14817000</v>
      </c>
      <c r="P104" s="265">
        <v>-1.956145937585297E-2</v>
      </c>
    </row>
    <row r="105" spans="1:16" ht="12.75" customHeight="1">
      <c r="A105" s="256">
        <v>95</v>
      </c>
      <c r="B105" s="269" t="s">
        <v>117</v>
      </c>
      <c r="C105" s="261" t="s">
        <v>146</v>
      </c>
      <c r="D105" s="262">
        <v>45351</v>
      </c>
      <c r="E105" s="261">
        <v>476.75</v>
      </c>
      <c r="F105" s="261">
        <v>477.40000000000003</v>
      </c>
      <c r="G105" s="263">
        <v>469.10000000000008</v>
      </c>
      <c r="H105" s="263">
        <v>461.45000000000005</v>
      </c>
      <c r="I105" s="263">
        <v>453.15000000000009</v>
      </c>
      <c r="J105" s="263">
        <v>485.05000000000007</v>
      </c>
      <c r="K105" s="263">
        <v>493.35</v>
      </c>
      <c r="L105" s="263">
        <v>501.00000000000006</v>
      </c>
      <c r="M105" s="264">
        <v>485.7</v>
      </c>
      <c r="N105" s="264">
        <v>469.75</v>
      </c>
      <c r="O105" s="264">
        <v>15550000</v>
      </c>
      <c r="P105" s="265">
        <v>-3.6435741727599454E-2</v>
      </c>
    </row>
    <row r="106" spans="1:16" ht="12.75" customHeight="1">
      <c r="A106" s="256">
        <v>96</v>
      </c>
      <c r="B106" s="269" t="s">
        <v>49</v>
      </c>
      <c r="C106" s="268" t="s">
        <v>147</v>
      </c>
      <c r="D106" s="262">
        <v>45351</v>
      </c>
      <c r="E106" s="261">
        <v>254.8</v>
      </c>
      <c r="F106" s="261">
        <v>251.21666666666667</v>
      </c>
      <c r="G106" s="263">
        <v>245.53333333333336</v>
      </c>
      <c r="H106" s="263">
        <v>236.26666666666668</v>
      </c>
      <c r="I106" s="263">
        <v>230.58333333333337</v>
      </c>
      <c r="J106" s="263">
        <v>260.48333333333335</v>
      </c>
      <c r="K106" s="263">
        <v>266.16666666666669</v>
      </c>
      <c r="L106" s="263">
        <v>275.43333333333334</v>
      </c>
      <c r="M106" s="264">
        <v>256.89999999999998</v>
      </c>
      <c r="N106" s="264">
        <v>241.95</v>
      </c>
      <c r="O106" s="264">
        <v>21489000</v>
      </c>
      <c r="P106" s="265">
        <v>-3.3141962421711899E-2</v>
      </c>
    </row>
    <row r="107" spans="1:16" ht="12.75" customHeight="1">
      <c r="A107" s="256">
        <v>97</v>
      </c>
      <c r="B107" s="269" t="s">
        <v>45</v>
      </c>
      <c r="C107" s="266" t="s">
        <v>148</v>
      </c>
      <c r="D107" s="262">
        <v>45351</v>
      </c>
      <c r="E107" s="261">
        <v>2465.1999999999998</v>
      </c>
      <c r="F107" s="261">
        <v>2467.6833333333334</v>
      </c>
      <c r="G107" s="263">
        <v>2447.5666666666666</v>
      </c>
      <c r="H107" s="263">
        <v>2429.9333333333334</v>
      </c>
      <c r="I107" s="263">
        <v>2409.8166666666666</v>
      </c>
      <c r="J107" s="263">
        <v>2485.3166666666666</v>
      </c>
      <c r="K107" s="263">
        <v>2505.4333333333334</v>
      </c>
      <c r="L107" s="263">
        <v>2523.0666666666666</v>
      </c>
      <c r="M107" s="264">
        <v>2487.8000000000002</v>
      </c>
      <c r="N107" s="264">
        <v>2450.0500000000002</v>
      </c>
      <c r="O107" s="264">
        <v>1038600</v>
      </c>
      <c r="P107" s="265">
        <v>-0.11525683618706875</v>
      </c>
    </row>
    <row r="108" spans="1:16" ht="12.75" customHeight="1">
      <c r="A108" s="256">
        <v>98</v>
      </c>
      <c r="B108" s="269" t="s">
        <v>45</v>
      </c>
      <c r="C108" s="268" t="s">
        <v>149</v>
      </c>
      <c r="D108" s="262">
        <v>45351</v>
      </c>
      <c r="E108" s="261">
        <v>2887.2</v>
      </c>
      <c r="F108" s="261">
        <v>2902.7666666666664</v>
      </c>
      <c r="G108" s="263">
        <v>2855.5333333333328</v>
      </c>
      <c r="H108" s="263">
        <v>2823.8666666666663</v>
      </c>
      <c r="I108" s="263">
        <v>2776.6333333333328</v>
      </c>
      <c r="J108" s="263">
        <v>2934.4333333333329</v>
      </c>
      <c r="K108" s="263">
        <v>2981.6666666666665</v>
      </c>
      <c r="L108" s="263">
        <v>3013.333333333333</v>
      </c>
      <c r="M108" s="264">
        <v>2950</v>
      </c>
      <c r="N108" s="264">
        <v>2871.1</v>
      </c>
      <c r="O108" s="264">
        <v>4801200</v>
      </c>
      <c r="P108" s="265">
        <v>6.1625207296849088E-2</v>
      </c>
    </row>
    <row r="109" spans="1:16" ht="12.75" customHeight="1">
      <c r="A109" s="256">
        <v>99</v>
      </c>
      <c r="B109" s="269" t="s">
        <v>63</v>
      </c>
      <c r="C109" s="261" t="s">
        <v>150</v>
      </c>
      <c r="D109" s="262">
        <v>45351</v>
      </c>
      <c r="E109" s="261">
        <v>1520.5</v>
      </c>
      <c r="F109" s="261">
        <v>1516.8333333333333</v>
      </c>
      <c r="G109" s="263">
        <v>1503.2166666666665</v>
      </c>
      <c r="H109" s="263">
        <v>1485.9333333333332</v>
      </c>
      <c r="I109" s="263">
        <v>1472.3166666666664</v>
      </c>
      <c r="J109" s="263">
        <v>1534.1166666666666</v>
      </c>
      <c r="K109" s="263">
        <v>1547.7333333333333</v>
      </c>
      <c r="L109" s="263">
        <v>1565.0166666666667</v>
      </c>
      <c r="M109" s="264">
        <v>1530.45</v>
      </c>
      <c r="N109" s="264">
        <v>1499.55</v>
      </c>
      <c r="O109" s="264">
        <v>26242500</v>
      </c>
      <c r="P109" s="265">
        <v>5.4339092004821211E-2</v>
      </c>
    </row>
    <row r="110" spans="1:16" ht="12.75" customHeight="1">
      <c r="A110" s="256">
        <v>100</v>
      </c>
      <c r="B110" s="269" t="s">
        <v>79</v>
      </c>
      <c r="C110" s="261" t="s">
        <v>151</v>
      </c>
      <c r="D110" s="262">
        <v>45351</v>
      </c>
      <c r="E110" s="261">
        <v>227.4</v>
      </c>
      <c r="F110" s="261">
        <v>228.41666666666666</v>
      </c>
      <c r="G110" s="263">
        <v>221.58333333333331</v>
      </c>
      <c r="H110" s="263">
        <v>215.76666666666665</v>
      </c>
      <c r="I110" s="263">
        <v>208.93333333333331</v>
      </c>
      <c r="J110" s="263">
        <v>234.23333333333332</v>
      </c>
      <c r="K110" s="263">
        <v>241.06666666666663</v>
      </c>
      <c r="L110" s="263">
        <v>246.88333333333333</v>
      </c>
      <c r="M110" s="264">
        <v>235.25</v>
      </c>
      <c r="N110" s="264">
        <v>222.6</v>
      </c>
      <c r="O110" s="264">
        <v>92592200</v>
      </c>
      <c r="P110" s="265">
        <v>-1.9125486241175622E-2</v>
      </c>
    </row>
    <row r="111" spans="1:16" ht="12.75" customHeight="1">
      <c r="A111" s="256">
        <v>101</v>
      </c>
      <c r="B111" s="269" t="s">
        <v>87</v>
      </c>
      <c r="C111" s="261" t="s">
        <v>152</v>
      </c>
      <c r="D111" s="262">
        <v>45351</v>
      </c>
      <c r="E111" s="261">
        <v>1676.05</v>
      </c>
      <c r="F111" s="261">
        <v>1677.1333333333332</v>
      </c>
      <c r="G111" s="263">
        <v>1665.7166666666665</v>
      </c>
      <c r="H111" s="263">
        <v>1655.3833333333332</v>
      </c>
      <c r="I111" s="263">
        <v>1643.9666666666665</v>
      </c>
      <c r="J111" s="263">
        <v>1687.4666666666665</v>
      </c>
      <c r="K111" s="263">
        <v>1698.8833333333334</v>
      </c>
      <c r="L111" s="263">
        <v>1709.2166666666665</v>
      </c>
      <c r="M111" s="264">
        <v>1688.55</v>
      </c>
      <c r="N111" s="264">
        <v>1666.8</v>
      </c>
      <c r="O111" s="264">
        <v>22295200</v>
      </c>
      <c r="P111" s="265">
        <v>-0.23287181039940544</v>
      </c>
    </row>
    <row r="112" spans="1:16" ht="12.75" customHeight="1">
      <c r="A112" s="256">
        <v>102</v>
      </c>
      <c r="B112" s="269" t="s">
        <v>84</v>
      </c>
      <c r="C112" s="261" t="s">
        <v>154</v>
      </c>
      <c r="D112" s="262">
        <v>45351</v>
      </c>
      <c r="E112" s="261">
        <v>144.65</v>
      </c>
      <c r="F112" s="261">
        <v>144.46666666666667</v>
      </c>
      <c r="G112" s="263">
        <v>142.93333333333334</v>
      </c>
      <c r="H112" s="263">
        <v>141.21666666666667</v>
      </c>
      <c r="I112" s="263">
        <v>139.68333333333334</v>
      </c>
      <c r="J112" s="263">
        <v>146.18333333333334</v>
      </c>
      <c r="K112" s="263">
        <v>147.7166666666667</v>
      </c>
      <c r="L112" s="263">
        <v>149.43333333333334</v>
      </c>
      <c r="M112" s="264">
        <v>146</v>
      </c>
      <c r="N112" s="264">
        <v>142.75</v>
      </c>
      <c r="O112" s="264">
        <v>119535000</v>
      </c>
      <c r="P112" s="265">
        <v>-0.13649809832370757</v>
      </c>
    </row>
    <row r="113" spans="1:16" ht="12.75" customHeight="1">
      <c r="A113" s="256">
        <v>103</v>
      </c>
      <c r="B113" s="269" t="s">
        <v>43</v>
      </c>
      <c r="C113" s="261" t="s">
        <v>155</v>
      </c>
      <c r="D113" s="262">
        <v>45351</v>
      </c>
      <c r="E113" s="261">
        <v>1111.9000000000001</v>
      </c>
      <c r="F113" s="261">
        <v>1104.6000000000001</v>
      </c>
      <c r="G113" s="263">
        <v>1092.9500000000003</v>
      </c>
      <c r="H113" s="263">
        <v>1074.0000000000002</v>
      </c>
      <c r="I113" s="263">
        <v>1062.3500000000004</v>
      </c>
      <c r="J113" s="263">
        <v>1123.5500000000002</v>
      </c>
      <c r="K113" s="263">
        <v>1135.2000000000003</v>
      </c>
      <c r="L113" s="263">
        <v>1154.1500000000001</v>
      </c>
      <c r="M113" s="264">
        <v>1116.25</v>
      </c>
      <c r="N113" s="264">
        <v>1085.6500000000001</v>
      </c>
      <c r="O113" s="264">
        <v>2039050</v>
      </c>
      <c r="P113" s="265">
        <v>-2.5473749611680647E-2</v>
      </c>
    </row>
    <row r="114" spans="1:16" ht="12.75" customHeight="1">
      <c r="A114" s="256">
        <v>104</v>
      </c>
      <c r="B114" s="269" t="s">
        <v>45</v>
      </c>
      <c r="C114" s="268" t="s">
        <v>156</v>
      </c>
      <c r="D114" s="262">
        <v>45351</v>
      </c>
      <c r="E114" s="261">
        <v>976.9</v>
      </c>
      <c r="F114" s="261">
        <v>982.80000000000007</v>
      </c>
      <c r="G114" s="263">
        <v>958.95000000000016</v>
      </c>
      <c r="H114" s="263">
        <v>941.00000000000011</v>
      </c>
      <c r="I114" s="263">
        <v>917.1500000000002</v>
      </c>
      <c r="J114" s="263">
        <v>1000.7500000000001</v>
      </c>
      <c r="K114" s="263">
        <v>1024.5999999999999</v>
      </c>
      <c r="L114" s="263">
        <v>1042.5500000000002</v>
      </c>
      <c r="M114" s="264">
        <v>1006.65</v>
      </c>
      <c r="N114" s="264">
        <v>964.85</v>
      </c>
      <c r="O114" s="264">
        <v>15112125</v>
      </c>
      <c r="P114" s="265">
        <v>-0.12728650833754421</v>
      </c>
    </row>
    <row r="115" spans="1:16" ht="12.75" customHeight="1">
      <c r="A115" s="256">
        <v>105</v>
      </c>
      <c r="B115" s="269" t="s">
        <v>59</v>
      </c>
      <c r="C115" s="261" t="s">
        <v>157</v>
      </c>
      <c r="D115" s="262">
        <v>45351</v>
      </c>
      <c r="E115" s="261">
        <v>452</v>
      </c>
      <c r="F115" s="261">
        <v>454.51666666666665</v>
      </c>
      <c r="G115" s="263">
        <v>446.48333333333329</v>
      </c>
      <c r="H115" s="263">
        <v>440.96666666666664</v>
      </c>
      <c r="I115" s="263">
        <v>432.93333333333328</v>
      </c>
      <c r="J115" s="263">
        <v>460.0333333333333</v>
      </c>
      <c r="K115" s="263">
        <v>468.06666666666661</v>
      </c>
      <c r="L115" s="263">
        <v>473.58333333333331</v>
      </c>
      <c r="M115" s="264">
        <v>462.55</v>
      </c>
      <c r="N115" s="264">
        <v>449</v>
      </c>
      <c r="O115" s="264">
        <v>84553600</v>
      </c>
      <c r="P115" s="265">
        <v>-6.2548783083800463E-2</v>
      </c>
    </row>
    <row r="116" spans="1:16" ht="12.75" customHeight="1">
      <c r="A116" s="256">
        <v>106</v>
      </c>
      <c r="B116" s="269" t="s">
        <v>132</v>
      </c>
      <c r="C116" s="261" t="s">
        <v>158</v>
      </c>
      <c r="D116" s="262">
        <v>45351</v>
      </c>
      <c r="E116" s="261">
        <v>720.65</v>
      </c>
      <c r="F116" s="261">
        <v>716.2166666666667</v>
      </c>
      <c r="G116" s="263">
        <v>709.43333333333339</v>
      </c>
      <c r="H116" s="263">
        <v>698.2166666666667</v>
      </c>
      <c r="I116" s="263">
        <v>691.43333333333339</v>
      </c>
      <c r="J116" s="263">
        <v>727.43333333333339</v>
      </c>
      <c r="K116" s="263">
        <v>734.2166666666667</v>
      </c>
      <c r="L116" s="263">
        <v>745.43333333333339</v>
      </c>
      <c r="M116" s="264">
        <v>723</v>
      </c>
      <c r="N116" s="264">
        <v>705</v>
      </c>
      <c r="O116" s="264">
        <v>25318750</v>
      </c>
      <c r="P116" s="265">
        <v>-2.8676928979043784E-2</v>
      </c>
    </row>
    <row r="117" spans="1:16" ht="12.75" customHeight="1">
      <c r="A117" s="256">
        <v>107</v>
      </c>
      <c r="B117" s="269" t="s">
        <v>49</v>
      </c>
      <c r="C117" s="261" t="s">
        <v>159</v>
      </c>
      <c r="D117" s="262">
        <v>45351</v>
      </c>
      <c r="E117" s="261">
        <v>4198.95</v>
      </c>
      <c r="F117" s="261">
        <v>4200.4833333333336</v>
      </c>
      <c r="G117" s="263">
        <v>4125.9666666666672</v>
      </c>
      <c r="H117" s="263">
        <v>4052.9833333333336</v>
      </c>
      <c r="I117" s="263">
        <v>3978.4666666666672</v>
      </c>
      <c r="J117" s="263">
        <v>4273.4666666666672</v>
      </c>
      <c r="K117" s="263">
        <v>4347.9833333333336</v>
      </c>
      <c r="L117" s="263">
        <v>4420.9666666666672</v>
      </c>
      <c r="M117" s="264">
        <v>4275</v>
      </c>
      <c r="N117" s="264">
        <v>4127.5</v>
      </c>
      <c r="O117" s="264">
        <v>1029250</v>
      </c>
      <c r="P117" s="265">
        <v>-4.3003254300325429E-2</v>
      </c>
    </row>
    <row r="118" spans="1:16" ht="12.75" customHeight="1">
      <c r="A118" s="256">
        <v>108</v>
      </c>
      <c r="B118" s="269" t="s">
        <v>132</v>
      </c>
      <c r="C118" s="266" t="s">
        <v>160</v>
      </c>
      <c r="D118" s="262">
        <v>45351</v>
      </c>
      <c r="E118" s="261">
        <v>821</v>
      </c>
      <c r="F118" s="261">
        <v>814.91666666666663</v>
      </c>
      <c r="G118" s="263">
        <v>804.08333333333326</v>
      </c>
      <c r="H118" s="263">
        <v>787.16666666666663</v>
      </c>
      <c r="I118" s="263">
        <v>776.33333333333326</v>
      </c>
      <c r="J118" s="263">
        <v>831.83333333333326</v>
      </c>
      <c r="K118" s="263">
        <v>842.66666666666652</v>
      </c>
      <c r="L118" s="263">
        <v>859.58333333333326</v>
      </c>
      <c r="M118" s="264">
        <v>825.75</v>
      </c>
      <c r="N118" s="264">
        <v>798</v>
      </c>
      <c r="O118" s="264">
        <v>15483825</v>
      </c>
      <c r="P118" s="265">
        <v>-6.2374821173104437E-2</v>
      </c>
    </row>
    <row r="119" spans="1:16" ht="12.75" customHeight="1">
      <c r="A119" s="256">
        <v>109</v>
      </c>
      <c r="B119" s="269" t="s">
        <v>45</v>
      </c>
      <c r="C119" s="261" t="s">
        <v>161</v>
      </c>
      <c r="D119" s="262">
        <v>45351</v>
      </c>
      <c r="E119" s="261">
        <v>510.95</v>
      </c>
      <c r="F119" s="261">
        <v>511.93333333333334</v>
      </c>
      <c r="G119" s="263">
        <v>504.81666666666672</v>
      </c>
      <c r="H119" s="263">
        <v>498.68333333333339</v>
      </c>
      <c r="I119" s="263">
        <v>491.56666666666678</v>
      </c>
      <c r="J119" s="263">
        <v>518.06666666666661</v>
      </c>
      <c r="K119" s="263">
        <v>525.18333333333339</v>
      </c>
      <c r="L119" s="263">
        <v>531.31666666666661</v>
      </c>
      <c r="M119" s="264">
        <v>519.04999999999995</v>
      </c>
      <c r="N119" s="264">
        <v>505.8</v>
      </c>
      <c r="O119" s="264">
        <v>17162500</v>
      </c>
      <c r="P119" s="265">
        <v>-0.12770012706480305</v>
      </c>
    </row>
    <row r="120" spans="1:16" ht="12.75" customHeight="1">
      <c r="A120" s="256">
        <v>110</v>
      </c>
      <c r="B120" s="269" t="s">
        <v>63</v>
      </c>
      <c r="C120" s="261" t="s">
        <v>162</v>
      </c>
      <c r="D120" s="262">
        <v>45351</v>
      </c>
      <c r="E120" s="261">
        <v>1781.55</v>
      </c>
      <c r="F120" s="261">
        <v>1786.3166666666668</v>
      </c>
      <c r="G120" s="263">
        <v>1761.8833333333337</v>
      </c>
      <c r="H120" s="263">
        <v>1742.2166666666669</v>
      </c>
      <c r="I120" s="263">
        <v>1717.7833333333338</v>
      </c>
      <c r="J120" s="263">
        <v>1805.9833333333336</v>
      </c>
      <c r="K120" s="263">
        <v>1830.4166666666665</v>
      </c>
      <c r="L120" s="263">
        <v>1850.0833333333335</v>
      </c>
      <c r="M120" s="264">
        <v>1810.75</v>
      </c>
      <c r="N120" s="264">
        <v>1766.65</v>
      </c>
      <c r="O120" s="264">
        <v>31618000</v>
      </c>
      <c r="P120" s="265">
        <v>-1.6792089060264942E-2</v>
      </c>
    </row>
    <row r="121" spans="1:16" ht="12.75" customHeight="1">
      <c r="A121" s="256">
        <v>111</v>
      </c>
      <c r="B121" s="269" t="s">
        <v>68</v>
      </c>
      <c r="C121" s="261" t="s">
        <v>163</v>
      </c>
      <c r="D121" s="262">
        <v>45351</v>
      </c>
      <c r="E121" s="261">
        <v>168.25</v>
      </c>
      <c r="F121" s="261">
        <v>166.4</v>
      </c>
      <c r="G121" s="263">
        <v>164.05</v>
      </c>
      <c r="H121" s="263">
        <v>159.85</v>
      </c>
      <c r="I121" s="263">
        <v>157.5</v>
      </c>
      <c r="J121" s="263">
        <v>170.60000000000002</v>
      </c>
      <c r="K121" s="263">
        <v>172.95</v>
      </c>
      <c r="L121" s="263">
        <v>177.15000000000003</v>
      </c>
      <c r="M121" s="264">
        <v>168.75</v>
      </c>
      <c r="N121" s="264">
        <v>162.19999999999999</v>
      </c>
      <c r="O121" s="264">
        <v>41291348</v>
      </c>
      <c r="P121" s="265">
        <v>-4.4008264462809921E-2</v>
      </c>
    </row>
    <row r="122" spans="1:16" ht="12.75" customHeight="1">
      <c r="A122" s="256">
        <v>112</v>
      </c>
      <c r="B122" s="269" t="s">
        <v>45</v>
      </c>
      <c r="C122" s="261" t="s">
        <v>164</v>
      </c>
      <c r="D122" s="262">
        <v>45351</v>
      </c>
      <c r="E122" s="261">
        <v>2413.0500000000002</v>
      </c>
      <c r="F122" s="261">
        <v>2431.85</v>
      </c>
      <c r="G122" s="263">
        <v>2386.1999999999998</v>
      </c>
      <c r="H122" s="263">
        <v>2359.35</v>
      </c>
      <c r="I122" s="263">
        <v>2313.6999999999998</v>
      </c>
      <c r="J122" s="263">
        <v>2458.6999999999998</v>
      </c>
      <c r="K122" s="263">
        <v>2504.3500000000004</v>
      </c>
      <c r="L122" s="263">
        <v>2531.1999999999998</v>
      </c>
      <c r="M122" s="264">
        <v>2477.5</v>
      </c>
      <c r="N122" s="264">
        <v>2405</v>
      </c>
      <c r="O122" s="264">
        <v>1075800</v>
      </c>
      <c r="P122" s="265">
        <v>-0.16778834996518913</v>
      </c>
    </row>
    <row r="123" spans="1:16" ht="12.75" customHeight="1">
      <c r="A123" s="256">
        <v>113</v>
      </c>
      <c r="B123" s="269" t="s">
        <v>43</v>
      </c>
      <c r="C123" s="261" t="s">
        <v>165</v>
      </c>
      <c r="D123" s="262">
        <v>45351</v>
      </c>
      <c r="E123" s="261">
        <v>380.8</v>
      </c>
      <c r="F123" s="261">
        <v>377.14999999999992</v>
      </c>
      <c r="G123" s="263">
        <v>366.04999999999984</v>
      </c>
      <c r="H123" s="263">
        <v>351.2999999999999</v>
      </c>
      <c r="I123" s="263">
        <v>340.19999999999982</v>
      </c>
      <c r="J123" s="263">
        <v>391.89999999999986</v>
      </c>
      <c r="K123" s="263">
        <v>402.99999999999989</v>
      </c>
      <c r="L123" s="263">
        <v>417.74999999999989</v>
      </c>
      <c r="M123" s="264">
        <v>388.25</v>
      </c>
      <c r="N123" s="264">
        <v>362.4</v>
      </c>
      <c r="O123" s="264">
        <v>14208600</v>
      </c>
      <c r="P123" s="265">
        <v>-6.4472800537273334E-2</v>
      </c>
    </row>
    <row r="124" spans="1:16" ht="12.75" customHeight="1">
      <c r="A124" s="256">
        <v>114</v>
      </c>
      <c r="B124" s="269" t="s">
        <v>68</v>
      </c>
      <c r="C124" s="266" t="s">
        <v>166</v>
      </c>
      <c r="D124" s="262">
        <v>45351</v>
      </c>
      <c r="E124" s="261">
        <v>580.45000000000005</v>
      </c>
      <c r="F124" s="261">
        <v>578.56666666666672</v>
      </c>
      <c r="G124" s="263">
        <v>571.38333333333344</v>
      </c>
      <c r="H124" s="263">
        <v>562.31666666666672</v>
      </c>
      <c r="I124" s="263">
        <v>555.13333333333344</v>
      </c>
      <c r="J124" s="263">
        <v>587.63333333333344</v>
      </c>
      <c r="K124" s="263">
        <v>594.81666666666661</v>
      </c>
      <c r="L124" s="263">
        <v>603.88333333333344</v>
      </c>
      <c r="M124" s="264">
        <v>585.75</v>
      </c>
      <c r="N124" s="264">
        <v>569.5</v>
      </c>
      <c r="O124" s="264">
        <v>14068000</v>
      </c>
      <c r="P124" s="265">
        <v>-0.1723732203788681</v>
      </c>
    </row>
    <row r="125" spans="1:16" ht="12.75" customHeight="1">
      <c r="A125" s="256">
        <v>115</v>
      </c>
      <c r="B125" s="269" t="s">
        <v>41</v>
      </c>
      <c r="C125" s="261" t="s">
        <v>167</v>
      </c>
      <c r="D125" s="262">
        <v>45351</v>
      </c>
      <c r="E125" s="261">
        <v>3614.7</v>
      </c>
      <c r="F125" s="261">
        <v>3619.1166666666668</v>
      </c>
      <c r="G125" s="263">
        <v>3590.4333333333334</v>
      </c>
      <c r="H125" s="263">
        <v>3566.1666666666665</v>
      </c>
      <c r="I125" s="263">
        <v>3537.4833333333331</v>
      </c>
      <c r="J125" s="263">
        <v>3643.3833333333337</v>
      </c>
      <c r="K125" s="263">
        <v>3672.0666666666671</v>
      </c>
      <c r="L125" s="263">
        <v>3696.3333333333339</v>
      </c>
      <c r="M125" s="264">
        <v>3647.8</v>
      </c>
      <c r="N125" s="264">
        <v>3594.85</v>
      </c>
      <c r="O125" s="264">
        <v>10380000</v>
      </c>
      <c r="P125" s="265">
        <v>-5.1795012332145791E-2</v>
      </c>
    </row>
    <row r="126" spans="1:16" ht="12.75" customHeight="1">
      <c r="A126" s="256">
        <v>116</v>
      </c>
      <c r="B126" s="269" t="s">
        <v>87</v>
      </c>
      <c r="C126" s="261" t="s">
        <v>168</v>
      </c>
      <c r="D126" s="262">
        <v>45351</v>
      </c>
      <c r="E126" s="261">
        <v>5527</v>
      </c>
      <c r="F126" s="261">
        <v>5570.1166666666659</v>
      </c>
      <c r="G126" s="263">
        <v>5456.9333333333316</v>
      </c>
      <c r="H126" s="263">
        <v>5386.8666666666659</v>
      </c>
      <c r="I126" s="263">
        <v>5273.6833333333316</v>
      </c>
      <c r="J126" s="263">
        <v>5640.1833333333316</v>
      </c>
      <c r="K126" s="263">
        <v>5753.3666666666659</v>
      </c>
      <c r="L126" s="263">
        <v>5823.4333333333316</v>
      </c>
      <c r="M126" s="264">
        <v>5683.3</v>
      </c>
      <c r="N126" s="264">
        <v>5500.05</v>
      </c>
      <c r="O126" s="264">
        <v>1863300</v>
      </c>
      <c r="P126" s="265">
        <v>-6.1498942278634026E-2</v>
      </c>
    </row>
    <row r="127" spans="1:16" ht="12.75" customHeight="1">
      <c r="A127" s="256">
        <v>117</v>
      </c>
      <c r="B127" s="269" t="s">
        <v>87</v>
      </c>
      <c r="C127" s="261" t="s">
        <v>169</v>
      </c>
      <c r="D127" s="262">
        <v>45351</v>
      </c>
      <c r="E127" s="261">
        <v>5427.35</v>
      </c>
      <c r="F127" s="261">
        <v>5453.7666666666664</v>
      </c>
      <c r="G127" s="263">
        <v>5347.083333333333</v>
      </c>
      <c r="H127" s="263">
        <v>5266.8166666666666</v>
      </c>
      <c r="I127" s="263">
        <v>5160.1333333333332</v>
      </c>
      <c r="J127" s="263">
        <v>5534.0333333333328</v>
      </c>
      <c r="K127" s="263">
        <v>5640.7166666666672</v>
      </c>
      <c r="L127" s="263">
        <v>5720.9833333333327</v>
      </c>
      <c r="M127" s="264">
        <v>5560.45</v>
      </c>
      <c r="N127" s="264">
        <v>5373.5</v>
      </c>
      <c r="O127" s="264">
        <v>567600</v>
      </c>
      <c r="P127" s="265">
        <v>-9.8188751191611065E-2</v>
      </c>
    </row>
    <row r="128" spans="1:16" ht="12.75" customHeight="1">
      <c r="A128" s="256">
        <v>118</v>
      </c>
      <c r="B128" s="269" t="s">
        <v>43</v>
      </c>
      <c r="C128" s="261" t="s">
        <v>170</v>
      </c>
      <c r="D128" s="262">
        <v>45351</v>
      </c>
      <c r="E128" s="261">
        <v>1463.4</v>
      </c>
      <c r="F128" s="261">
        <v>1464.1833333333334</v>
      </c>
      <c r="G128" s="263">
        <v>1451.2166666666667</v>
      </c>
      <c r="H128" s="263">
        <v>1439.0333333333333</v>
      </c>
      <c r="I128" s="263">
        <v>1426.0666666666666</v>
      </c>
      <c r="J128" s="263">
        <v>1476.3666666666668</v>
      </c>
      <c r="K128" s="263">
        <v>1489.3333333333335</v>
      </c>
      <c r="L128" s="263">
        <v>1501.5166666666669</v>
      </c>
      <c r="M128" s="264">
        <v>1477.15</v>
      </c>
      <c r="N128" s="264">
        <v>1452</v>
      </c>
      <c r="O128" s="264">
        <v>7672950</v>
      </c>
      <c r="P128" s="265">
        <v>-0.14224629418472065</v>
      </c>
    </row>
    <row r="129" spans="1:16" ht="12.75" customHeight="1">
      <c r="A129" s="256">
        <v>119</v>
      </c>
      <c r="B129" s="269" t="s">
        <v>56</v>
      </c>
      <c r="C129" s="261" t="s">
        <v>171</v>
      </c>
      <c r="D129" s="262">
        <v>45351</v>
      </c>
      <c r="E129" s="261">
        <v>1642.95</v>
      </c>
      <c r="F129" s="261">
        <v>1636.3500000000001</v>
      </c>
      <c r="G129" s="263">
        <v>1622.8000000000002</v>
      </c>
      <c r="H129" s="263">
        <v>1602.65</v>
      </c>
      <c r="I129" s="263">
        <v>1589.1000000000001</v>
      </c>
      <c r="J129" s="263">
        <v>1656.5000000000002</v>
      </c>
      <c r="K129" s="263">
        <v>1670.05</v>
      </c>
      <c r="L129" s="263">
        <v>1690.2000000000003</v>
      </c>
      <c r="M129" s="264">
        <v>1649.9</v>
      </c>
      <c r="N129" s="264">
        <v>1616.2</v>
      </c>
      <c r="O129" s="264">
        <v>12679450</v>
      </c>
      <c r="P129" s="265">
        <v>-9.3441105077450515E-2</v>
      </c>
    </row>
    <row r="130" spans="1:16" ht="12.75" customHeight="1">
      <c r="A130" s="256">
        <v>120</v>
      </c>
      <c r="B130" s="269" t="s">
        <v>68</v>
      </c>
      <c r="C130" s="261" t="s">
        <v>172</v>
      </c>
      <c r="D130" s="262">
        <v>45351</v>
      </c>
      <c r="E130" s="261">
        <v>271.55</v>
      </c>
      <c r="F130" s="261">
        <v>270.41666666666669</v>
      </c>
      <c r="G130" s="263">
        <v>268.38333333333338</v>
      </c>
      <c r="H130" s="263">
        <v>265.2166666666667</v>
      </c>
      <c r="I130" s="263">
        <v>263.18333333333339</v>
      </c>
      <c r="J130" s="263">
        <v>273.58333333333337</v>
      </c>
      <c r="K130" s="263">
        <v>275.61666666666667</v>
      </c>
      <c r="L130" s="263">
        <v>278.78333333333336</v>
      </c>
      <c r="M130" s="264">
        <v>272.45</v>
      </c>
      <c r="N130" s="264">
        <v>267.25</v>
      </c>
      <c r="O130" s="264">
        <v>27670000</v>
      </c>
      <c r="P130" s="265">
        <v>-0.12281257925437485</v>
      </c>
    </row>
    <row r="131" spans="1:16" ht="12.75" customHeight="1">
      <c r="A131" s="256">
        <v>121</v>
      </c>
      <c r="B131" s="269" t="s">
        <v>68</v>
      </c>
      <c r="C131" s="261" t="s">
        <v>173</v>
      </c>
      <c r="D131" s="262">
        <v>45351</v>
      </c>
      <c r="E131" s="261">
        <v>178.35</v>
      </c>
      <c r="F131" s="261">
        <v>177.65</v>
      </c>
      <c r="G131" s="263">
        <v>175.45000000000002</v>
      </c>
      <c r="H131" s="263">
        <v>172.55</v>
      </c>
      <c r="I131" s="263">
        <v>170.35000000000002</v>
      </c>
      <c r="J131" s="263">
        <v>180.55</v>
      </c>
      <c r="K131" s="263">
        <v>182.75</v>
      </c>
      <c r="L131" s="263">
        <v>185.65</v>
      </c>
      <c r="M131" s="264">
        <v>179.85</v>
      </c>
      <c r="N131" s="264">
        <v>174.75</v>
      </c>
      <c r="O131" s="264">
        <v>54132000</v>
      </c>
      <c r="P131" s="265">
        <v>-4.0110650069156296E-2</v>
      </c>
    </row>
    <row r="132" spans="1:16" ht="12.75" customHeight="1">
      <c r="A132" s="256">
        <v>122</v>
      </c>
      <c r="B132" s="269" t="s">
        <v>59</v>
      </c>
      <c r="C132" s="261" t="s">
        <v>174</v>
      </c>
      <c r="D132" s="262">
        <v>45351</v>
      </c>
      <c r="E132" s="261">
        <v>527.54999999999995</v>
      </c>
      <c r="F132" s="261">
        <v>530.2833333333333</v>
      </c>
      <c r="G132" s="263">
        <v>522.86666666666656</v>
      </c>
      <c r="H132" s="263">
        <v>518.18333333333328</v>
      </c>
      <c r="I132" s="263">
        <v>510.76666666666654</v>
      </c>
      <c r="J132" s="263">
        <v>534.96666666666658</v>
      </c>
      <c r="K132" s="263">
        <v>542.38333333333333</v>
      </c>
      <c r="L132" s="263">
        <v>547.06666666666661</v>
      </c>
      <c r="M132" s="264">
        <v>537.70000000000005</v>
      </c>
      <c r="N132" s="264">
        <v>525.6</v>
      </c>
      <c r="O132" s="264">
        <v>10531200</v>
      </c>
      <c r="P132" s="265">
        <v>-0.13893249607535321</v>
      </c>
    </row>
    <row r="133" spans="1:16" ht="12.75" customHeight="1">
      <c r="A133" s="256">
        <v>123</v>
      </c>
      <c r="B133" s="269" t="s">
        <v>56</v>
      </c>
      <c r="C133" s="261" t="s">
        <v>175</v>
      </c>
      <c r="D133" s="262">
        <v>45351</v>
      </c>
      <c r="E133" s="261">
        <v>9929.2000000000007</v>
      </c>
      <c r="F133" s="261">
        <v>9955.25</v>
      </c>
      <c r="G133" s="263">
        <v>9846.1</v>
      </c>
      <c r="H133" s="263">
        <v>9763</v>
      </c>
      <c r="I133" s="263">
        <v>9653.85</v>
      </c>
      <c r="J133" s="263">
        <v>10038.35</v>
      </c>
      <c r="K133" s="263">
        <v>10147.500000000002</v>
      </c>
      <c r="L133" s="263">
        <v>10230.6</v>
      </c>
      <c r="M133" s="264">
        <v>10064.4</v>
      </c>
      <c r="N133" s="264">
        <v>9872.15</v>
      </c>
      <c r="O133" s="264">
        <v>2960250</v>
      </c>
      <c r="P133" s="265">
        <v>-0.10894888929022936</v>
      </c>
    </row>
    <row r="134" spans="1:16" ht="12.75" customHeight="1">
      <c r="A134" s="256">
        <v>124</v>
      </c>
      <c r="B134" s="269" t="s">
        <v>59</v>
      </c>
      <c r="C134" s="261" t="s">
        <v>176</v>
      </c>
      <c r="D134" s="262">
        <v>45351</v>
      </c>
      <c r="E134" s="261">
        <v>1102.3</v>
      </c>
      <c r="F134" s="261">
        <v>1100.7166666666667</v>
      </c>
      <c r="G134" s="263">
        <v>1087.2333333333333</v>
      </c>
      <c r="H134" s="263">
        <v>1072.1666666666667</v>
      </c>
      <c r="I134" s="263">
        <v>1058.6833333333334</v>
      </c>
      <c r="J134" s="263">
        <v>1115.7833333333333</v>
      </c>
      <c r="K134" s="263">
        <v>1129.2666666666669</v>
      </c>
      <c r="L134" s="263">
        <v>1144.3333333333333</v>
      </c>
      <c r="M134" s="264">
        <v>1114.2</v>
      </c>
      <c r="N134" s="264">
        <v>1085.6500000000001</v>
      </c>
      <c r="O134" s="264">
        <v>7993300</v>
      </c>
      <c r="P134" s="265">
        <v>-3.5638881851195001E-2</v>
      </c>
    </row>
    <row r="135" spans="1:16" ht="12.75" customHeight="1">
      <c r="A135" s="256">
        <v>125</v>
      </c>
      <c r="B135" s="269" t="s">
        <v>45</v>
      </c>
      <c r="C135" s="261" t="s">
        <v>177</v>
      </c>
      <c r="D135" s="262">
        <v>45351</v>
      </c>
      <c r="E135" s="261">
        <v>3238.5</v>
      </c>
      <c r="F135" s="261">
        <v>3204</v>
      </c>
      <c r="G135" s="263">
        <v>3159.5</v>
      </c>
      <c r="H135" s="263">
        <v>3080.5</v>
      </c>
      <c r="I135" s="263">
        <v>3036</v>
      </c>
      <c r="J135" s="263">
        <v>3283</v>
      </c>
      <c r="K135" s="263">
        <v>3327.5</v>
      </c>
      <c r="L135" s="263">
        <v>3406.5</v>
      </c>
      <c r="M135" s="264">
        <v>3248.5</v>
      </c>
      <c r="N135" s="264">
        <v>3125</v>
      </c>
      <c r="O135" s="264">
        <v>2538800</v>
      </c>
      <c r="P135" s="265">
        <v>-8.5446685878962536E-2</v>
      </c>
    </row>
    <row r="136" spans="1:16" ht="12.75" customHeight="1">
      <c r="A136" s="256">
        <v>126</v>
      </c>
      <c r="B136" s="269" t="s">
        <v>43</v>
      </c>
      <c r="C136" s="268" t="s">
        <v>178</v>
      </c>
      <c r="D136" s="262">
        <v>45351</v>
      </c>
      <c r="E136" s="261">
        <v>1549.9</v>
      </c>
      <c r="F136" s="261">
        <v>1554.95</v>
      </c>
      <c r="G136" s="263">
        <v>1524.95</v>
      </c>
      <c r="H136" s="263">
        <v>1500</v>
      </c>
      <c r="I136" s="263">
        <v>1470</v>
      </c>
      <c r="J136" s="263">
        <v>1579.9</v>
      </c>
      <c r="K136" s="263">
        <v>1609.9</v>
      </c>
      <c r="L136" s="263">
        <v>1634.8500000000001</v>
      </c>
      <c r="M136" s="264">
        <v>1584.95</v>
      </c>
      <c r="N136" s="264">
        <v>1530</v>
      </c>
      <c r="O136" s="264">
        <v>848800</v>
      </c>
      <c r="P136" s="265">
        <v>-0.13528932355338225</v>
      </c>
    </row>
    <row r="137" spans="1:16" ht="12.75" customHeight="1">
      <c r="A137" s="256">
        <v>127</v>
      </c>
      <c r="B137" s="269" t="s">
        <v>68</v>
      </c>
      <c r="C137" s="268" t="s">
        <v>179</v>
      </c>
      <c r="D137" s="262">
        <v>45351</v>
      </c>
      <c r="E137" s="261">
        <v>885</v>
      </c>
      <c r="F137" s="261">
        <v>890.04999999999984</v>
      </c>
      <c r="G137" s="263">
        <v>872.99999999999966</v>
      </c>
      <c r="H137" s="263">
        <v>860.99999999999977</v>
      </c>
      <c r="I137" s="263">
        <v>843.94999999999959</v>
      </c>
      <c r="J137" s="263">
        <v>902.04999999999973</v>
      </c>
      <c r="K137" s="263">
        <v>919.09999999999991</v>
      </c>
      <c r="L137" s="263">
        <v>931.0999999999998</v>
      </c>
      <c r="M137" s="264">
        <v>907.1</v>
      </c>
      <c r="N137" s="264">
        <v>878.05</v>
      </c>
      <c r="O137" s="264">
        <v>6108000</v>
      </c>
      <c r="P137" s="265">
        <v>-6.5254652301665036E-2</v>
      </c>
    </row>
    <row r="138" spans="1:16" ht="12.75" customHeight="1">
      <c r="A138" s="256">
        <v>128</v>
      </c>
      <c r="B138" s="269" t="s">
        <v>84</v>
      </c>
      <c r="C138" s="261" t="s">
        <v>180</v>
      </c>
      <c r="D138" s="262">
        <v>45351</v>
      </c>
      <c r="E138" s="261">
        <v>1372.75</v>
      </c>
      <c r="F138" s="261">
        <v>1363.3833333333334</v>
      </c>
      <c r="G138" s="263">
        <v>1343.4666666666669</v>
      </c>
      <c r="H138" s="263">
        <v>1314.1833333333334</v>
      </c>
      <c r="I138" s="263">
        <v>1294.2666666666669</v>
      </c>
      <c r="J138" s="263">
        <v>1392.666666666667</v>
      </c>
      <c r="K138" s="263">
        <v>1412.5833333333335</v>
      </c>
      <c r="L138" s="263">
        <v>1441.866666666667</v>
      </c>
      <c r="M138" s="264">
        <v>1383.3</v>
      </c>
      <c r="N138" s="264">
        <v>1334.1</v>
      </c>
      <c r="O138" s="264">
        <v>2858400</v>
      </c>
      <c r="P138" s="265">
        <v>-0.10808786819770344</v>
      </c>
    </row>
    <row r="139" spans="1:16" ht="12.75" customHeight="1">
      <c r="A139" s="256">
        <v>129</v>
      </c>
      <c r="B139" s="269" t="s">
        <v>56</v>
      </c>
      <c r="C139" s="261" t="s">
        <v>181</v>
      </c>
      <c r="D139" s="262">
        <v>45351</v>
      </c>
      <c r="E139" s="261">
        <v>115.95</v>
      </c>
      <c r="F139" s="261">
        <v>114.26666666666665</v>
      </c>
      <c r="G139" s="263">
        <v>112.0333333333333</v>
      </c>
      <c r="H139" s="263">
        <v>108.11666666666665</v>
      </c>
      <c r="I139" s="263">
        <v>105.8833333333333</v>
      </c>
      <c r="J139" s="263">
        <v>118.18333333333331</v>
      </c>
      <c r="K139" s="263">
        <v>120.41666666666666</v>
      </c>
      <c r="L139" s="263">
        <v>124.33333333333331</v>
      </c>
      <c r="M139" s="264">
        <v>116.5</v>
      </c>
      <c r="N139" s="264">
        <v>110.35</v>
      </c>
      <c r="O139" s="264">
        <v>87947700</v>
      </c>
      <c r="P139" s="265">
        <v>-0.11873932840068298</v>
      </c>
    </row>
    <row r="140" spans="1:16" ht="12.75" customHeight="1">
      <c r="A140" s="256">
        <v>130</v>
      </c>
      <c r="B140" s="269" t="s">
        <v>87</v>
      </c>
      <c r="C140" s="266" t="s">
        <v>182</v>
      </c>
      <c r="D140" s="262">
        <v>45351</v>
      </c>
      <c r="E140" s="261">
        <v>2539.6</v>
      </c>
      <c r="F140" s="261">
        <v>2553.1833333333334</v>
      </c>
      <c r="G140" s="263">
        <v>2496.3666666666668</v>
      </c>
      <c r="H140" s="263">
        <v>2453.1333333333332</v>
      </c>
      <c r="I140" s="263">
        <v>2396.3166666666666</v>
      </c>
      <c r="J140" s="263">
        <v>2596.416666666667</v>
      </c>
      <c r="K140" s="263">
        <v>2653.2333333333336</v>
      </c>
      <c r="L140" s="263">
        <v>2696.4666666666672</v>
      </c>
      <c r="M140" s="264">
        <v>2610</v>
      </c>
      <c r="N140" s="264">
        <v>2509.9499999999998</v>
      </c>
      <c r="O140" s="264">
        <v>2555850</v>
      </c>
      <c r="P140" s="265">
        <v>-3.0258764607679466E-2</v>
      </c>
    </row>
    <row r="141" spans="1:16" ht="12.75" customHeight="1">
      <c r="A141" s="256">
        <v>131</v>
      </c>
      <c r="B141" s="269" t="s">
        <v>56</v>
      </c>
      <c r="C141" s="261" t="s">
        <v>183</v>
      </c>
      <c r="D141" s="262">
        <v>45351</v>
      </c>
      <c r="E141" s="261">
        <v>138012.70000000001</v>
      </c>
      <c r="F141" s="261">
        <v>138785.20000000001</v>
      </c>
      <c r="G141" s="263">
        <v>136246.30000000002</v>
      </c>
      <c r="H141" s="263">
        <v>134479.9</v>
      </c>
      <c r="I141" s="263">
        <v>131941</v>
      </c>
      <c r="J141" s="263">
        <v>140551.60000000003</v>
      </c>
      <c r="K141" s="263">
        <v>143090.50000000006</v>
      </c>
      <c r="L141" s="263">
        <v>144856.90000000005</v>
      </c>
      <c r="M141" s="264">
        <v>141324.1</v>
      </c>
      <c r="N141" s="264">
        <v>137018.79999999999</v>
      </c>
      <c r="O141" s="264">
        <v>33405</v>
      </c>
      <c r="P141" s="265">
        <v>-0.18275229357798164</v>
      </c>
    </row>
    <row r="142" spans="1:16" ht="12.75" customHeight="1">
      <c r="A142" s="256">
        <v>132</v>
      </c>
      <c r="B142" s="269" t="s">
        <v>68</v>
      </c>
      <c r="C142" s="261" t="s">
        <v>184</v>
      </c>
      <c r="D142" s="262">
        <v>45351</v>
      </c>
      <c r="E142" s="261">
        <v>1390.05</v>
      </c>
      <c r="F142" s="261">
        <v>1383.3666666666668</v>
      </c>
      <c r="G142" s="263">
        <v>1371.7333333333336</v>
      </c>
      <c r="H142" s="263">
        <v>1353.4166666666667</v>
      </c>
      <c r="I142" s="263">
        <v>1341.7833333333335</v>
      </c>
      <c r="J142" s="263">
        <v>1401.6833333333336</v>
      </c>
      <c r="K142" s="263">
        <v>1413.3166666666668</v>
      </c>
      <c r="L142" s="263">
        <v>1431.6333333333337</v>
      </c>
      <c r="M142" s="264">
        <v>1395</v>
      </c>
      <c r="N142" s="264">
        <v>1365.05</v>
      </c>
      <c r="O142" s="264">
        <v>5632000</v>
      </c>
      <c r="P142" s="265">
        <v>-0.21188332178865543</v>
      </c>
    </row>
    <row r="143" spans="1:16" ht="12.75" customHeight="1">
      <c r="A143" s="256">
        <v>133</v>
      </c>
      <c r="B143" s="269" t="s">
        <v>132</v>
      </c>
      <c r="C143" s="261" t="s">
        <v>185</v>
      </c>
      <c r="D143" s="262">
        <v>45351</v>
      </c>
      <c r="E143" s="261">
        <v>142.35</v>
      </c>
      <c r="F143" s="261">
        <v>140.29999999999998</v>
      </c>
      <c r="G143" s="263">
        <v>136.94999999999996</v>
      </c>
      <c r="H143" s="263">
        <v>131.54999999999998</v>
      </c>
      <c r="I143" s="263">
        <v>128.19999999999996</v>
      </c>
      <c r="J143" s="263">
        <v>145.69999999999996</v>
      </c>
      <c r="K143" s="263">
        <v>149.04999999999998</v>
      </c>
      <c r="L143" s="263">
        <v>154.44999999999996</v>
      </c>
      <c r="M143" s="264">
        <v>143.65</v>
      </c>
      <c r="N143" s="264">
        <v>134.9</v>
      </c>
      <c r="O143" s="264">
        <v>83340000</v>
      </c>
      <c r="P143" s="265">
        <v>0.26849315068493151</v>
      </c>
    </row>
    <row r="144" spans="1:16" ht="12.75" customHeight="1">
      <c r="A144" s="256">
        <v>134</v>
      </c>
      <c r="B144" s="269" t="s">
        <v>45</v>
      </c>
      <c r="C144" s="261" t="s">
        <v>186</v>
      </c>
      <c r="D144" s="262">
        <v>45351</v>
      </c>
      <c r="E144" s="261">
        <v>5022.05</v>
      </c>
      <c r="F144" s="261">
        <v>5032.55</v>
      </c>
      <c r="G144" s="263">
        <v>4959.6000000000004</v>
      </c>
      <c r="H144" s="263">
        <v>4897.1500000000005</v>
      </c>
      <c r="I144" s="263">
        <v>4824.2000000000007</v>
      </c>
      <c r="J144" s="263">
        <v>5095</v>
      </c>
      <c r="K144" s="263">
        <v>5167.9499999999989</v>
      </c>
      <c r="L144" s="263">
        <v>5230.3999999999996</v>
      </c>
      <c r="M144" s="264">
        <v>5105.5</v>
      </c>
      <c r="N144" s="264">
        <v>4970.1000000000004</v>
      </c>
      <c r="O144" s="264">
        <v>1078800</v>
      </c>
      <c r="P144" s="265">
        <v>-0.10111236095488065</v>
      </c>
    </row>
    <row r="145" spans="1:16" ht="12.75" customHeight="1">
      <c r="A145" s="256">
        <v>135</v>
      </c>
      <c r="B145" s="269" t="s">
        <v>39</v>
      </c>
      <c r="C145" s="261" t="s">
        <v>187</v>
      </c>
      <c r="D145" s="262">
        <v>45351</v>
      </c>
      <c r="E145" s="261">
        <v>3365.25</v>
      </c>
      <c r="F145" s="261">
        <v>3373.7166666666667</v>
      </c>
      <c r="G145" s="263">
        <v>3336.5333333333333</v>
      </c>
      <c r="H145" s="263">
        <v>3307.8166666666666</v>
      </c>
      <c r="I145" s="263">
        <v>3270.6333333333332</v>
      </c>
      <c r="J145" s="263">
        <v>3402.4333333333334</v>
      </c>
      <c r="K145" s="263">
        <v>3439.6166666666668</v>
      </c>
      <c r="L145" s="263">
        <v>3468.3333333333335</v>
      </c>
      <c r="M145" s="264">
        <v>3410.9</v>
      </c>
      <c r="N145" s="264">
        <v>3345</v>
      </c>
      <c r="O145" s="264">
        <v>1347750</v>
      </c>
      <c r="P145" s="265">
        <v>-0.11929033522838658</v>
      </c>
    </row>
    <row r="146" spans="1:16" ht="12.75" customHeight="1">
      <c r="A146" s="256">
        <v>136</v>
      </c>
      <c r="B146" s="269" t="s">
        <v>59</v>
      </c>
      <c r="C146" s="261" t="s">
        <v>188</v>
      </c>
      <c r="D146" s="262">
        <v>45351</v>
      </c>
      <c r="E146" s="261">
        <v>2492.65</v>
      </c>
      <c r="F146" s="261">
        <v>2505.0166666666669</v>
      </c>
      <c r="G146" s="263">
        <v>2472.1333333333337</v>
      </c>
      <c r="H146" s="263">
        <v>2451.6166666666668</v>
      </c>
      <c r="I146" s="263">
        <v>2418.7333333333336</v>
      </c>
      <c r="J146" s="263">
        <v>2525.5333333333338</v>
      </c>
      <c r="K146" s="263">
        <v>2558.416666666667</v>
      </c>
      <c r="L146" s="263">
        <v>2578.9333333333338</v>
      </c>
      <c r="M146" s="264">
        <v>2537.9</v>
      </c>
      <c r="N146" s="264">
        <v>2484.5</v>
      </c>
      <c r="O146" s="264">
        <v>6093200</v>
      </c>
      <c r="P146" s="265">
        <v>-8.0299462657731094E-2</v>
      </c>
    </row>
    <row r="147" spans="1:16" ht="12.75" customHeight="1">
      <c r="A147" s="256">
        <v>137</v>
      </c>
      <c r="B147" s="269" t="s">
        <v>132</v>
      </c>
      <c r="C147" s="261" t="s">
        <v>189</v>
      </c>
      <c r="D147" s="262">
        <v>45351</v>
      </c>
      <c r="E147" s="261">
        <v>218.65</v>
      </c>
      <c r="F147" s="261">
        <v>217.33333333333334</v>
      </c>
      <c r="G147" s="263">
        <v>215.06666666666669</v>
      </c>
      <c r="H147" s="263">
        <v>211.48333333333335</v>
      </c>
      <c r="I147" s="263">
        <v>209.2166666666667</v>
      </c>
      <c r="J147" s="263">
        <v>220.91666666666669</v>
      </c>
      <c r="K147" s="263">
        <v>223.18333333333334</v>
      </c>
      <c r="L147" s="263">
        <v>226.76666666666668</v>
      </c>
      <c r="M147" s="264">
        <v>219.6</v>
      </c>
      <c r="N147" s="264">
        <v>213.75</v>
      </c>
      <c r="O147" s="264">
        <v>82278000</v>
      </c>
      <c r="P147" s="265">
        <v>-0.1113487241798299</v>
      </c>
    </row>
    <row r="148" spans="1:16" ht="12.75" customHeight="1">
      <c r="A148" s="256">
        <v>138</v>
      </c>
      <c r="B148" s="269" t="s">
        <v>190</v>
      </c>
      <c r="C148" s="261" t="s">
        <v>191</v>
      </c>
      <c r="D148" s="262">
        <v>45351</v>
      </c>
      <c r="E148" s="261">
        <v>314.35000000000002</v>
      </c>
      <c r="F148" s="261">
        <v>313.59999999999997</v>
      </c>
      <c r="G148" s="263">
        <v>309.94999999999993</v>
      </c>
      <c r="H148" s="263">
        <v>305.54999999999995</v>
      </c>
      <c r="I148" s="263">
        <v>301.89999999999992</v>
      </c>
      <c r="J148" s="263">
        <v>317.99999999999994</v>
      </c>
      <c r="K148" s="263">
        <v>321.64999999999992</v>
      </c>
      <c r="L148" s="263">
        <v>326.04999999999995</v>
      </c>
      <c r="M148" s="264">
        <v>317.25</v>
      </c>
      <c r="N148" s="264">
        <v>309.2</v>
      </c>
      <c r="O148" s="264">
        <v>95880000</v>
      </c>
      <c r="P148" s="265">
        <v>-0.15592647369533066</v>
      </c>
    </row>
    <row r="149" spans="1:16" ht="12.75" customHeight="1">
      <c r="A149" s="256">
        <v>139</v>
      </c>
      <c r="B149" s="269" t="s">
        <v>108</v>
      </c>
      <c r="C149" s="261" t="s">
        <v>192</v>
      </c>
      <c r="D149" s="262">
        <v>45351</v>
      </c>
      <c r="E149" s="261">
        <v>1312.8</v>
      </c>
      <c r="F149" s="261">
        <v>1313.7666666666667</v>
      </c>
      <c r="G149" s="263">
        <v>1292.7333333333333</v>
      </c>
      <c r="H149" s="263">
        <v>1272.6666666666667</v>
      </c>
      <c r="I149" s="263">
        <v>1251.6333333333334</v>
      </c>
      <c r="J149" s="263">
        <v>1333.8333333333333</v>
      </c>
      <c r="K149" s="263">
        <v>1354.8666666666666</v>
      </c>
      <c r="L149" s="263">
        <v>1374.9333333333332</v>
      </c>
      <c r="M149" s="264">
        <v>1334.8</v>
      </c>
      <c r="N149" s="264">
        <v>1293.7</v>
      </c>
      <c r="O149" s="264">
        <v>6556900</v>
      </c>
      <c r="P149" s="265">
        <v>-4.7778794347870288E-2</v>
      </c>
    </row>
    <row r="150" spans="1:16" ht="12.75" customHeight="1">
      <c r="A150" s="256">
        <v>140</v>
      </c>
      <c r="B150" s="269" t="s">
        <v>87</v>
      </c>
      <c r="C150" s="266" t="s">
        <v>193</v>
      </c>
      <c r="D150" s="262">
        <v>45351</v>
      </c>
      <c r="E150" s="261">
        <v>6761.05</v>
      </c>
      <c r="F150" s="261">
        <v>6840.6500000000005</v>
      </c>
      <c r="G150" s="263">
        <v>6581.4000000000015</v>
      </c>
      <c r="H150" s="263">
        <v>6401.7500000000009</v>
      </c>
      <c r="I150" s="263">
        <v>6142.5000000000018</v>
      </c>
      <c r="J150" s="263">
        <v>7020.3000000000011</v>
      </c>
      <c r="K150" s="263">
        <v>7279.5499999999993</v>
      </c>
      <c r="L150" s="263">
        <v>7459.2000000000007</v>
      </c>
      <c r="M150" s="264">
        <v>7099.9</v>
      </c>
      <c r="N150" s="264">
        <v>6661</v>
      </c>
      <c r="O150" s="264">
        <v>681800</v>
      </c>
      <c r="P150" s="265">
        <v>-0.18968386023294509</v>
      </c>
    </row>
    <row r="151" spans="1:16" ht="12.75" customHeight="1">
      <c r="A151" s="256">
        <v>141</v>
      </c>
      <c r="B151" s="269" t="s">
        <v>84</v>
      </c>
      <c r="C151" s="268" t="s">
        <v>194</v>
      </c>
      <c r="D151" s="262">
        <v>45351</v>
      </c>
      <c r="E151" s="261">
        <v>234.85</v>
      </c>
      <c r="F151" s="261">
        <v>235.78333333333333</v>
      </c>
      <c r="G151" s="263">
        <v>232.56666666666666</v>
      </c>
      <c r="H151" s="263">
        <v>230.28333333333333</v>
      </c>
      <c r="I151" s="263">
        <v>227.06666666666666</v>
      </c>
      <c r="J151" s="263">
        <v>238.06666666666666</v>
      </c>
      <c r="K151" s="263">
        <v>241.2833333333333</v>
      </c>
      <c r="L151" s="263">
        <v>243.56666666666666</v>
      </c>
      <c r="M151" s="264">
        <v>239</v>
      </c>
      <c r="N151" s="264">
        <v>233.5</v>
      </c>
      <c r="O151" s="264">
        <v>76118350</v>
      </c>
      <c r="P151" s="265">
        <v>-0.34582933527445986</v>
      </c>
    </row>
    <row r="152" spans="1:16" ht="12.75" customHeight="1">
      <c r="A152" s="256">
        <v>142</v>
      </c>
      <c r="B152" s="269" t="s">
        <v>47</v>
      </c>
      <c r="C152" s="261" t="s">
        <v>195</v>
      </c>
      <c r="D152" s="262">
        <v>45351</v>
      </c>
      <c r="E152" s="261">
        <v>36866.800000000003</v>
      </c>
      <c r="F152" s="261">
        <v>36750.9</v>
      </c>
      <c r="G152" s="263">
        <v>36515.9</v>
      </c>
      <c r="H152" s="263">
        <v>36165</v>
      </c>
      <c r="I152" s="263">
        <v>35930</v>
      </c>
      <c r="J152" s="263">
        <v>37101.800000000003</v>
      </c>
      <c r="K152" s="263">
        <v>37336.800000000003</v>
      </c>
      <c r="L152" s="263">
        <v>37687.700000000004</v>
      </c>
      <c r="M152" s="264">
        <v>36985.9</v>
      </c>
      <c r="N152" s="264">
        <v>36400</v>
      </c>
      <c r="O152" s="264">
        <v>164220</v>
      </c>
      <c r="P152" s="265">
        <v>-0.12416000000000001</v>
      </c>
    </row>
    <row r="153" spans="1:16" ht="12.75" customHeight="1">
      <c r="A153" s="256">
        <v>143</v>
      </c>
      <c r="B153" s="269" t="s">
        <v>43</v>
      </c>
      <c r="C153" s="261" t="s">
        <v>196</v>
      </c>
      <c r="D153" s="262">
        <v>45351</v>
      </c>
      <c r="E153" s="261">
        <v>880.5</v>
      </c>
      <c r="F153" s="261">
        <v>879.76666666666677</v>
      </c>
      <c r="G153" s="263">
        <v>863.73333333333358</v>
      </c>
      <c r="H153" s="263">
        <v>846.96666666666681</v>
      </c>
      <c r="I153" s="263">
        <v>830.93333333333362</v>
      </c>
      <c r="J153" s="263">
        <v>896.53333333333353</v>
      </c>
      <c r="K153" s="263">
        <v>912.56666666666661</v>
      </c>
      <c r="L153" s="263">
        <v>929.33333333333348</v>
      </c>
      <c r="M153" s="264">
        <v>895.8</v>
      </c>
      <c r="N153" s="264">
        <v>863</v>
      </c>
      <c r="O153" s="264">
        <v>12047250</v>
      </c>
      <c r="P153" s="265">
        <v>-5.9928600690583485E-2</v>
      </c>
    </row>
    <row r="154" spans="1:16" ht="12.75" customHeight="1">
      <c r="A154" s="256">
        <v>144</v>
      </c>
      <c r="B154" s="269" t="s">
        <v>87</v>
      </c>
      <c r="C154" s="261" t="s">
        <v>197</v>
      </c>
      <c r="D154" s="262">
        <v>45351</v>
      </c>
      <c r="E154" s="261">
        <v>8374.2000000000007</v>
      </c>
      <c r="F154" s="261">
        <v>8382.4499999999989</v>
      </c>
      <c r="G154" s="263">
        <v>8273.4999999999982</v>
      </c>
      <c r="H154" s="263">
        <v>8172.7999999999993</v>
      </c>
      <c r="I154" s="263">
        <v>8063.8499999999985</v>
      </c>
      <c r="J154" s="263">
        <v>8483.1499999999978</v>
      </c>
      <c r="K154" s="263">
        <v>8592.0999999999985</v>
      </c>
      <c r="L154" s="263">
        <v>8692.7999999999975</v>
      </c>
      <c r="M154" s="264">
        <v>8491.4</v>
      </c>
      <c r="N154" s="264">
        <v>8281.75</v>
      </c>
      <c r="O154" s="264">
        <v>1583700</v>
      </c>
      <c r="P154" s="265">
        <v>-0.10388728569003565</v>
      </c>
    </row>
    <row r="155" spans="1:16" ht="12.75" customHeight="1">
      <c r="A155" s="256">
        <v>145</v>
      </c>
      <c r="B155" s="269" t="s">
        <v>84</v>
      </c>
      <c r="C155" s="266" t="s">
        <v>198</v>
      </c>
      <c r="D155" s="262">
        <v>45351</v>
      </c>
      <c r="E155" s="261">
        <v>257.8</v>
      </c>
      <c r="F155" s="261">
        <v>259.43333333333334</v>
      </c>
      <c r="G155" s="263">
        <v>254.56666666666666</v>
      </c>
      <c r="H155" s="263">
        <v>251.33333333333331</v>
      </c>
      <c r="I155" s="263">
        <v>246.46666666666664</v>
      </c>
      <c r="J155" s="263">
        <v>262.66666666666669</v>
      </c>
      <c r="K155" s="263">
        <v>267.53333333333336</v>
      </c>
      <c r="L155" s="263">
        <v>270.76666666666671</v>
      </c>
      <c r="M155" s="264">
        <v>264.3</v>
      </c>
      <c r="N155" s="264">
        <v>256.2</v>
      </c>
      <c r="O155" s="264">
        <v>37941000</v>
      </c>
      <c r="P155" s="265">
        <v>-2.4452329527923481E-2</v>
      </c>
    </row>
    <row r="156" spans="1:16" ht="12.75" customHeight="1">
      <c r="A156" s="256">
        <v>146</v>
      </c>
      <c r="B156" s="269" t="s">
        <v>68</v>
      </c>
      <c r="C156" s="261" t="s">
        <v>199</v>
      </c>
      <c r="D156" s="262">
        <v>45351</v>
      </c>
      <c r="E156" s="261">
        <v>422.25</v>
      </c>
      <c r="F156" s="261">
        <v>422.48333333333335</v>
      </c>
      <c r="G156" s="263">
        <v>416.76666666666671</v>
      </c>
      <c r="H156" s="263">
        <v>411.28333333333336</v>
      </c>
      <c r="I156" s="263">
        <v>405.56666666666672</v>
      </c>
      <c r="J156" s="263">
        <v>427.9666666666667</v>
      </c>
      <c r="K156" s="263">
        <v>433.68333333333339</v>
      </c>
      <c r="L156" s="263">
        <v>439.16666666666669</v>
      </c>
      <c r="M156" s="264">
        <v>428.2</v>
      </c>
      <c r="N156" s="264">
        <v>417</v>
      </c>
      <c r="O156" s="264">
        <v>61426500</v>
      </c>
      <c r="P156" s="265">
        <v>-0.12250207583725436</v>
      </c>
    </row>
    <row r="157" spans="1:16" ht="12.75" customHeight="1">
      <c r="A157" s="256">
        <v>147</v>
      </c>
      <c r="B157" s="269" t="s">
        <v>59</v>
      </c>
      <c r="C157" s="261" t="s">
        <v>200</v>
      </c>
      <c r="D157" s="262">
        <v>45351</v>
      </c>
      <c r="E157" s="261">
        <v>2605</v>
      </c>
      <c r="F157" s="261">
        <v>2613.35</v>
      </c>
      <c r="G157" s="263">
        <v>2577.6999999999998</v>
      </c>
      <c r="H157" s="263">
        <v>2550.4</v>
      </c>
      <c r="I157" s="263">
        <v>2514.75</v>
      </c>
      <c r="J157" s="263">
        <v>2640.6499999999996</v>
      </c>
      <c r="K157" s="263">
        <v>2676.3</v>
      </c>
      <c r="L157" s="263">
        <v>2703.5999999999995</v>
      </c>
      <c r="M157" s="264">
        <v>2649</v>
      </c>
      <c r="N157" s="264">
        <v>2586.0500000000002</v>
      </c>
      <c r="O157" s="264">
        <v>3287250</v>
      </c>
      <c r="P157" s="265">
        <v>-3.2735030160364866E-2</v>
      </c>
    </row>
    <row r="158" spans="1:16" ht="12.75" customHeight="1">
      <c r="A158" s="256">
        <v>148</v>
      </c>
      <c r="B158" s="269" t="s">
        <v>39</v>
      </c>
      <c r="C158" s="261" t="s">
        <v>201</v>
      </c>
      <c r="D158" s="262">
        <v>45351</v>
      </c>
      <c r="E158" s="261">
        <v>3262.1</v>
      </c>
      <c r="F158" s="261">
        <v>3274.7000000000003</v>
      </c>
      <c r="G158" s="263">
        <v>3227.4000000000005</v>
      </c>
      <c r="H158" s="263">
        <v>3192.7000000000003</v>
      </c>
      <c r="I158" s="263">
        <v>3145.4000000000005</v>
      </c>
      <c r="J158" s="263">
        <v>3309.4000000000005</v>
      </c>
      <c r="K158" s="263">
        <v>3356.7000000000007</v>
      </c>
      <c r="L158" s="263">
        <v>3391.4000000000005</v>
      </c>
      <c r="M158" s="264">
        <v>3322</v>
      </c>
      <c r="N158" s="264">
        <v>3240</v>
      </c>
      <c r="O158" s="264">
        <v>1827250</v>
      </c>
      <c r="P158" s="265">
        <v>-5.9572825527534741E-2</v>
      </c>
    </row>
    <row r="159" spans="1:16" ht="12.75" customHeight="1">
      <c r="A159" s="256">
        <v>149</v>
      </c>
      <c r="B159" s="269" t="s">
        <v>63</v>
      </c>
      <c r="C159" s="261" t="s">
        <v>202</v>
      </c>
      <c r="D159" s="262">
        <v>45351</v>
      </c>
      <c r="E159" s="261">
        <v>105.25</v>
      </c>
      <c r="F159" s="261">
        <v>104.46666666666665</v>
      </c>
      <c r="G159" s="263">
        <v>102.08333333333331</v>
      </c>
      <c r="H159" s="263">
        <v>98.916666666666657</v>
      </c>
      <c r="I159" s="263">
        <v>96.533333333333317</v>
      </c>
      <c r="J159" s="263">
        <v>107.63333333333331</v>
      </c>
      <c r="K159" s="263">
        <v>110.01666666666667</v>
      </c>
      <c r="L159" s="263">
        <v>113.18333333333331</v>
      </c>
      <c r="M159" s="264">
        <v>106.85</v>
      </c>
      <c r="N159" s="264">
        <v>101.3</v>
      </c>
      <c r="O159" s="264">
        <v>262432000</v>
      </c>
      <c r="P159" s="265">
        <v>1.2156741746374575E-2</v>
      </c>
    </row>
    <row r="160" spans="1:16" ht="12.75" customHeight="1">
      <c r="A160" s="256">
        <v>150</v>
      </c>
      <c r="B160" s="269" t="s">
        <v>45</v>
      </c>
      <c r="C160" s="261" t="s">
        <v>203</v>
      </c>
      <c r="D160" s="262">
        <v>45351</v>
      </c>
      <c r="E160" s="261">
        <v>4381.55</v>
      </c>
      <c r="F160" s="261">
        <v>4405.2833333333338</v>
      </c>
      <c r="G160" s="263">
        <v>4329.4666666666672</v>
      </c>
      <c r="H160" s="263">
        <v>4277.3833333333332</v>
      </c>
      <c r="I160" s="263">
        <v>4201.5666666666666</v>
      </c>
      <c r="J160" s="263">
        <v>4457.3666666666677</v>
      </c>
      <c r="K160" s="263">
        <v>4533.1833333333352</v>
      </c>
      <c r="L160" s="263">
        <v>4585.2666666666682</v>
      </c>
      <c r="M160" s="264">
        <v>4481.1000000000004</v>
      </c>
      <c r="N160" s="264">
        <v>4353.2</v>
      </c>
      <c r="O160" s="264">
        <v>2150700</v>
      </c>
      <c r="P160" s="265">
        <v>-0.16315175097276263</v>
      </c>
    </row>
    <row r="161" spans="1:16" ht="12.75" customHeight="1">
      <c r="A161" s="256">
        <v>151</v>
      </c>
      <c r="B161" s="269" t="s">
        <v>190</v>
      </c>
      <c r="C161" s="268" t="s">
        <v>204</v>
      </c>
      <c r="D161" s="262">
        <v>45351</v>
      </c>
      <c r="E161" s="261">
        <v>244.2</v>
      </c>
      <c r="F161" s="261">
        <v>244.79999999999998</v>
      </c>
      <c r="G161" s="263">
        <v>241.99999999999997</v>
      </c>
      <c r="H161" s="263">
        <v>239.79999999999998</v>
      </c>
      <c r="I161" s="263">
        <v>236.99999999999997</v>
      </c>
      <c r="J161" s="263">
        <v>246.99999999999997</v>
      </c>
      <c r="K161" s="263">
        <v>249.79999999999998</v>
      </c>
      <c r="L161" s="263">
        <v>251.99999999999997</v>
      </c>
      <c r="M161" s="264">
        <v>247.6</v>
      </c>
      <c r="N161" s="264">
        <v>242.6</v>
      </c>
      <c r="O161" s="264">
        <v>57423600</v>
      </c>
      <c r="P161" s="265">
        <v>-0.19980937092404935</v>
      </c>
    </row>
    <row r="162" spans="1:16" ht="12.75" customHeight="1">
      <c r="A162" s="256">
        <v>152</v>
      </c>
      <c r="B162" s="269" t="s">
        <v>205</v>
      </c>
      <c r="C162" s="261" t="s">
        <v>206</v>
      </c>
      <c r="D162" s="262">
        <v>45351</v>
      </c>
      <c r="E162" s="261">
        <v>1470.6</v>
      </c>
      <c r="F162" s="261">
        <v>1471.7833333333335</v>
      </c>
      <c r="G162" s="263">
        <v>1453.0666666666671</v>
      </c>
      <c r="H162" s="263">
        <v>1435.5333333333335</v>
      </c>
      <c r="I162" s="263">
        <v>1416.8166666666671</v>
      </c>
      <c r="J162" s="263">
        <v>1489.3166666666671</v>
      </c>
      <c r="K162" s="263">
        <v>1508.0333333333338</v>
      </c>
      <c r="L162" s="263">
        <v>1525.5666666666671</v>
      </c>
      <c r="M162" s="264">
        <v>1490.5</v>
      </c>
      <c r="N162" s="264">
        <v>1454.25</v>
      </c>
      <c r="O162" s="264">
        <v>6074882</v>
      </c>
      <c r="P162" s="265">
        <v>-4.7114402451481102E-2</v>
      </c>
    </row>
    <row r="163" spans="1:16" ht="12.75" customHeight="1">
      <c r="A163" s="256">
        <v>153</v>
      </c>
      <c r="B163" s="269" t="s">
        <v>49</v>
      </c>
      <c r="C163" s="261" t="s">
        <v>208</v>
      </c>
      <c r="D163" s="262">
        <v>45351</v>
      </c>
      <c r="E163" s="261">
        <v>976.55</v>
      </c>
      <c r="F163" s="261">
        <v>972.9</v>
      </c>
      <c r="G163" s="263">
        <v>961.65</v>
      </c>
      <c r="H163" s="263">
        <v>946.75</v>
      </c>
      <c r="I163" s="263">
        <v>935.5</v>
      </c>
      <c r="J163" s="263">
        <v>987.8</v>
      </c>
      <c r="K163" s="263">
        <v>999.05</v>
      </c>
      <c r="L163" s="263">
        <v>1013.9499999999999</v>
      </c>
      <c r="M163" s="264">
        <v>984.15</v>
      </c>
      <c r="N163" s="264">
        <v>958</v>
      </c>
      <c r="O163" s="264">
        <v>3331150</v>
      </c>
      <c r="P163" s="265">
        <v>-0.18063976583734059</v>
      </c>
    </row>
    <row r="164" spans="1:16" ht="12.75" customHeight="1">
      <c r="A164" s="256">
        <v>154</v>
      </c>
      <c r="B164" s="269" t="s">
        <v>63</v>
      </c>
      <c r="C164" s="261" t="s">
        <v>209</v>
      </c>
      <c r="D164" s="262">
        <v>45351</v>
      </c>
      <c r="E164" s="261">
        <v>256.85000000000002</v>
      </c>
      <c r="F164" s="261">
        <v>258.68333333333334</v>
      </c>
      <c r="G164" s="263">
        <v>251.66666666666669</v>
      </c>
      <c r="H164" s="263">
        <v>246.48333333333335</v>
      </c>
      <c r="I164" s="263">
        <v>239.4666666666667</v>
      </c>
      <c r="J164" s="263">
        <v>263.86666666666667</v>
      </c>
      <c r="K164" s="263">
        <v>270.88333333333333</v>
      </c>
      <c r="L164" s="263">
        <v>276.06666666666666</v>
      </c>
      <c r="M164" s="264">
        <v>265.7</v>
      </c>
      <c r="N164" s="264">
        <v>253.5</v>
      </c>
      <c r="O164" s="264">
        <v>51745000</v>
      </c>
      <c r="P164" s="265">
        <v>-4.1803620202768392E-2</v>
      </c>
    </row>
    <row r="165" spans="1:16" ht="12.75" customHeight="1">
      <c r="A165" s="256">
        <v>155</v>
      </c>
      <c r="B165" s="269" t="s">
        <v>190</v>
      </c>
      <c r="C165" s="261" t="s">
        <v>210</v>
      </c>
      <c r="D165" s="262">
        <v>45351</v>
      </c>
      <c r="E165" s="261">
        <v>473.8</v>
      </c>
      <c r="F165" s="261">
        <v>472.38333333333338</v>
      </c>
      <c r="G165" s="263">
        <v>466.96666666666675</v>
      </c>
      <c r="H165" s="263">
        <v>460.13333333333338</v>
      </c>
      <c r="I165" s="263">
        <v>454.71666666666675</v>
      </c>
      <c r="J165" s="263">
        <v>479.21666666666675</v>
      </c>
      <c r="K165" s="263">
        <v>484.63333333333338</v>
      </c>
      <c r="L165" s="263">
        <v>491.46666666666675</v>
      </c>
      <c r="M165" s="264">
        <v>477.8</v>
      </c>
      <c r="N165" s="264">
        <v>465.55</v>
      </c>
      <c r="O165" s="264">
        <v>37496000</v>
      </c>
      <c r="P165" s="265">
        <v>-0.17721407882032827</v>
      </c>
    </row>
    <row r="166" spans="1:16" ht="12.75" customHeight="1">
      <c r="A166" s="256">
        <v>156</v>
      </c>
      <c r="B166" s="269" t="s">
        <v>84</v>
      </c>
      <c r="C166" s="261" t="s">
        <v>211</v>
      </c>
      <c r="D166" s="262">
        <v>45351</v>
      </c>
      <c r="E166" s="261">
        <v>2722.35</v>
      </c>
      <c r="F166" s="261">
        <v>2713.1333333333337</v>
      </c>
      <c r="G166" s="263">
        <v>2696.2666666666673</v>
      </c>
      <c r="H166" s="263">
        <v>2670.1833333333338</v>
      </c>
      <c r="I166" s="263">
        <v>2653.3166666666675</v>
      </c>
      <c r="J166" s="263">
        <v>2739.2166666666672</v>
      </c>
      <c r="K166" s="263">
        <v>2756.083333333333</v>
      </c>
      <c r="L166" s="263">
        <v>2782.166666666667</v>
      </c>
      <c r="M166" s="264">
        <v>2730</v>
      </c>
      <c r="N166" s="264">
        <v>2687.05</v>
      </c>
      <c r="O166" s="264">
        <v>32322500</v>
      </c>
      <c r="P166" s="265">
        <v>-0.12768613163310055</v>
      </c>
    </row>
    <row r="167" spans="1:16" ht="12.75" customHeight="1">
      <c r="A167" s="256">
        <v>157</v>
      </c>
      <c r="B167" s="269" t="s">
        <v>132</v>
      </c>
      <c r="C167" s="261" t="s">
        <v>212</v>
      </c>
      <c r="D167" s="262">
        <v>45351</v>
      </c>
      <c r="E167" s="261">
        <v>120.05</v>
      </c>
      <c r="F167" s="261">
        <v>118.53333333333332</v>
      </c>
      <c r="G167" s="263">
        <v>115.96666666666664</v>
      </c>
      <c r="H167" s="263">
        <v>111.88333333333333</v>
      </c>
      <c r="I167" s="263">
        <v>109.31666666666665</v>
      </c>
      <c r="J167" s="263">
        <v>122.61666666666663</v>
      </c>
      <c r="K167" s="263">
        <v>125.18333333333332</v>
      </c>
      <c r="L167" s="263">
        <v>129.26666666666662</v>
      </c>
      <c r="M167" s="264">
        <v>121.1</v>
      </c>
      <c r="N167" s="264">
        <v>114.45</v>
      </c>
      <c r="O167" s="264">
        <v>156088000</v>
      </c>
      <c r="P167" s="265">
        <v>4.4206582820444207E-2</v>
      </c>
    </row>
    <row r="168" spans="1:16" ht="12.75" customHeight="1">
      <c r="A168" s="256">
        <v>158</v>
      </c>
      <c r="B168" s="269" t="s">
        <v>63</v>
      </c>
      <c r="C168" s="261" t="s">
        <v>213</v>
      </c>
      <c r="D168" s="262">
        <v>45351</v>
      </c>
      <c r="E168" s="261">
        <v>731.1</v>
      </c>
      <c r="F168" s="261">
        <v>729.38333333333333</v>
      </c>
      <c r="G168" s="263">
        <v>721.7166666666667</v>
      </c>
      <c r="H168" s="263">
        <v>712.33333333333337</v>
      </c>
      <c r="I168" s="263">
        <v>704.66666666666674</v>
      </c>
      <c r="J168" s="263">
        <v>738.76666666666665</v>
      </c>
      <c r="K168" s="263">
        <v>746.43333333333339</v>
      </c>
      <c r="L168" s="263">
        <v>755.81666666666661</v>
      </c>
      <c r="M168" s="264">
        <v>737.05</v>
      </c>
      <c r="N168" s="264">
        <v>720</v>
      </c>
      <c r="O168" s="264">
        <v>18688800</v>
      </c>
      <c r="P168" s="265">
        <v>-4.4031591439211031E-2</v>
      </c>
    </row>
    <row r="169" spans="1:16" ht="12.75" customHeight="1">
      <c r="A169" s="256">
        <v>159</v>
      </c>
      <c r="B169" s="269" t="s">
        <v>68</v>
      </c>
      <c r="C169" s="266" t="s">
        <v>214</v>
      </c>
      <c r="D169" s="262">
        <v>45351</v>
      </c>
      <c r="E169" s="261">
        <v>1391.5</v>
      </c>
      <c r="F169" s="261">
        <v>1392.7</v>
      </c>
      <c r="G169" s="263">
        <v>1365.4</v>
      </c>
      <c r="H169" s="263">
        <v>1339.3</v>
      </c>
      <c r="I169" s="263">
        <v>1312</v>
      </c>
      <c r="J169" s="263">
        <v>1418.8000000000002</v>
      </c>
      <c r="K169" s="263">
        <v>1446.1</v>
      </c>
      <c r="L169" s="263">
        <v>1472.2000000000003</v>
      </c>
      <c r="M169" s="264">
        <v>1420</v>
      </c>
      <c r="N169" s="264">
        <v>1366.6</v>
      </c>
      <c r="O169" s="264">
        <v>7547250</v>
      </c>
      <c r="P169" s="265">
        <v>2.3702950152594101E-2</v>
      </c>
    </row>
    <row r="170" spans="1:16" ht="12.75" customHeight="1">
      <c r="A170" s="256">
        <v>160</v>
      </c>
      <c r="B170" s="269" t="s">
        <v>63</v>
      </c>
      <c r="C170" s="261" t="s">
        <v>215</v>
      </c>
      <c r="D170" s="262">
        <v>45351</v>
      </c>
      <c r="E170" s="261">
        <v>616.75</v>
      </c>
      <c r="F170" s="261">
        <v>618.4666666666667</v>
      </c>
      <c r="G170" s="263">
        <v>608.53333333333342</v>
      </c>
      <c r="H170" s="263">
        <v>600.31666666666672</v>
      </c>
      <c r="I170" s="263">
        <v>590.38333333333344</v>
      </c>
      <c r="J170" s="263">
        <v>626.68333333333339</v>
      </c>
      <c r="K170" s="263">
        <v>636.61666666666679</v>
      </c>
      <c r="L170" s="263">
        <v>644.83333333333337</v>
      </c>
      <c r="M170" s="264">
        <v>628.4</v>
      </c>
      <c r="N170" s="264">
        <v>610.25</v>
      </c>
      <c r="O170" s="264">
        <v>130267500</v>
      </c>
      <c r="P170" s="265">
        <v>5.991261472368678E-2</v>
      </c>
    </row>
    <row r="171" spans="1:16" ht="12.75" customHeight="1">
      <c r="A171" s="256">
        <v>161</v>
      </c>
      <c r="B171" s="269" t="s">
        <v>49</v>
      </c>
      <c r="C171" s="261" t="s">
        <v>216</v>
      </c>
      <c r="D171" s="262">
        <v>45351</v>
      </c>
      <c r="E171" s="261">
        <v>28115.5</v>
      </c>
      <c r="F171" s="261">
        <v>27995.433333333331</v>
      </c>
      <c r="G171" s="263">
        <v>27579.916666666661</v>
      </c>
      <c r="H171" s="263">
        <v>27044.333333333328</v>
      </c>
      <c r="I171" s="263">
        <v>26628.816666666658</v>
      </c>
      <c r="J171" s="263">
        <v>28531.016666666663</v>
      </c>
      <c r="K171" s="263">
        <v>28946.533333333333</v>
      </c>
      <c r="L171" s="263">
        <v>29482.116666666665</v>
      </c>
      <c r="M171" s="264">
        <v>28410.95</v>
      </c>
      <c r="N171" s="264">
        <v>27459.85</v>
      </c>
      <c r="O171" s="264">
        <v>184400</v>
      </c>
      <c r="P171" s="265">
        <v>1.0826367000137043E-2</v>
      </c>
    </row>
    <row r="172" spans="1:16" ht="12.75" customHeight="1">
      <c r="A172" s="256">
        <v>162</v>
      </c>
      <c r="B172" s="269" t="s">
        <v>41</v>
      </c>
      <c r="C172" s="261" t="s">
        <v>217</v>
      </c>
      <c r="D172" s="262">
        <v>45351</v>
      </c>
      <c r="E172" s="261">
        <v>4219.6000000000004</v>
      </c>
      <c r="F172" s="261">
        <v>4201.3833333333341</v>
      </c>
      <c r="G172" s="263">
        <v>4171.7666666666682</v>
      </c>
      <c r="H172" s="263">
        <v>4123.9333333333343</v>
      </c>
      <c r="I172" s="263">
        <v>4094.3166666666684</v>
      </c>
      <c r="J172" s="263">
        <v>4249.2166666666681</v>
      </c>
      <c r="K172" s="263">
        <v>4278.8333333333348</v>
      </c>
      <c r="L172" s="263">
        <v>4326.6666666666679</v>
      </c>
      <c r="M172" s="264">
        <v>4231</v>
      </c>
      <c r="N172" s="264">
        <v>4153.55</v>
      </c>
      <c r="O172" s="264">
        <v>1322700</v>
      </c>
      <c r="P172" s="265">
        <v>-6.4403183023872684E-2</v>
      </c>
    </row>
    <row r="173" spans="1:16" ht="12.75" customHeight="1">
      <c r="A173" s="256">
        <v>163</v>
      </c>
      <c r="B173" s="269" t="s">
        <v>47</v>
      </c>
      <c r="C173" s="261" t="s">
        <v>218</v>
      </c>
      <c r="D173" s="262">
        <v>45351</v>
      </c>
      <c r="E173" s="261">
        <v>2280.5500000000002</v>
      </c>
      <c r="F173" s="261">
        <v>2288.4</v>
      </c>
      <c r="G173" s="263">
        <v>2267.25</v>
      </c>
      <c r="H173" s="263">
        <v>2253.9499999999998</v>
      </c>
      <c r="I173" s="263">
        <v>2232.7999999999997</v>
      </c>
      <c r="J173" s="263">
        <v>2301.7000000000003</v>
      </c>
      <c r="K173" s="263">
        <v>2322.8500000000008</v>
      </c>
      <c r="L173" s="263">
        <v>2336.1500000000005</v>
      </c>
      <c r="M173" s="264">
        <v>2309.5500000000002</v>
      </c>
      <c r="N173" s="264">
        <v>2275.1</v>
      </c>
      <c r="O173" s="264">
        <v>4067250</v>
      </c>
      <c r="P173" s="265">
        <v>-8.98716119828816E-2</v>
      </c>
    </row>
    <row r="174" spans="1:16" ht="12.75" customHeight="1">
      <c r="A174" s="256">
        <v>164</v>
      </c>
      <c r="B174" s="269" t="s">
        <v>68</v>
      </c>
      <c r="C174" s="261" t="s">
        <v>219</v>
      </c>
      <c r="D174" s="262">
        <v>45351</v>
      </c>
      <c r="E174" s="261">
        <v>2311.4</v>
      </c>
      <c r="F174" s="261">
        <v>2320.1333333333332</v>
      </c>
      <c r="G174" s="263">
        <v>2285.2666666666664</v>
      </c>
      <c r="H174" s="263">
        <v>2259.1333333333332</v>
      </c>
      <c r="I174" s="263">
        <v>2224.2666666666664</v>
      </c>
      <c r="J174" s="263">
        <v>2346.2666666666664</v>
      </c>
      <c r="K174" s="263">
        <v>2381.1333333333332</v>
      </c>
      <c r="L174" s="263">
        <v>2407.2666666666664</v>
      </c>
      <c r="M174" s="264">
        <v>2355</v>
      </c>
      <c r="N174" s="264">
        <v>2294</v>
      </c>
      <c r="O174" s="264">
        <v>7077900</v>
      </c>
      <c r="P174" s="265">
        <v>-3.2002625856480532E-2</v>
      </c>
    </row>
    <row r="175" spans="1:16" ht="12.75" customHeight="1">
      <c r="A175" s="256">
        <v>165</v>
      </c>
      <c r="B175" s="269" t="s">
        <v>43</v>
      </c>
      <c r="C175" s="261" t="s">
        <v>220</v>
      </c>
      <c r="D175" s="262">
        <v>45351</v>
      </c>
      <c r="E175" s="261">
        <v>1364.8</v>
      </c>
      <c r="F175" s="261">
        <v>1366.55</v>
      </c>
      <c r="G175" s="263">
        <v>1349.55</v>
      </c>
      <c r="H175" s="263">
        <v>1334.3</v>
      </c>
      <c r="I175" s="263">
        <v>1317.3</v>
      </c>
      <c r="J175" s="263">
        <v>1381.8</v>
      </c>
      <c r="K175" s="263">
        <v>1398.8</v>
      </c>
      <c r="L175" s="263">
        <v>1414.05</v>
      </c>
      <c r="M175" s="264">
        <v>1383.55</v>
      </c>
      <c r="N175" s="264">
        <v>1351.3</v>
      </c>
      <c r="O175" s="264">
        <v>12572000</v>
      </c>
      <c r="P175" s="265">
        <v>-0.11544523246650906</v>
      </c>
    </row>
    <row r="176" spans="1:16" ht="12.75" customHeight="1">
      <c r="A176" s="256">
        <v>166</v>
      </c>
      <c r="B176" s="269" t="s">
        <v>205</v>
      </c>
      <c r="C176" s="261" t="s">
        <v>221</v>
      </c>
      <c r="D176" s="262">
        <v>45351</v>
      </c>
      <c r="E176" s="261">
        <v>650.9</v>
      </c>
      <c r="F176" s="261">
        <v>651</v>
      </c>
      <c r="G176" s="263">
        <v>642.4</v>
      </c>
      <c r="H176" s="263">
        <v>633.9</v>
      </c>
      <c r="I176" s="263">
        <v>625.29999999999995</v>
      </c>
      <c r="J176" s="263">
        <v>659.5</v>
      </c>
      <c r="K176" s="263">
        <v>668.09999999999991</v>
      </c>
      <c r="L176" s="263">
        <v>676.6</v>
      </c>
      <c r="M176" s="264">
        <v>659.6</v>
      </c>
      <c r="N176" s="264">
        <v>642.5</v>
      </c>
      <c r="O176" s="264">
        <v>7464000</v>
      </c>
      <c r="P176" s="265">
        <v>-0.12609764664559184</v>
      </c>
    </row>
    <row r="177" spans="1:16" ht="12.75" customHeight="1">
      <c r="A177" s="256">
        <v>167</v>
      </c>
      <c r="B177" s="269" t="s">
        <v>43</v>
      </c>
      <c r="C177" s="261" t="s">
        <v>222</v>
      </c>
      <c r="D177" s="262">
        <v>45351</v>
      </c>
      <c r="E177" s="261">
        <v>681.8</v>
      </c>
      <c r="F177" s="261">
        <v>683.41666666666663</v>
      </c>
      <c r="G177" s="263">
        <v>666.93333333333328</v>
      </c>
      <c r="H177" s="263">
        <v>652.06666666666661</v>
      </c>
      <c r="I177" s="263">
        <v>635.58333333333326</v>
      </c>
      <c r="J177" s="263">
        <v>698.2833333333333</v>
      </c>
      <c r="K177" s="263">
        <v>714.76666666666665</v>
      </c>
      <c r="L177" s="263">
        <v>729.63333333333333</v>
      </c>
      <c r="M177" s="264">
        <v>699.9</v>
      </c>
      <c r="N177" s="264">
        <v>668.55</v>
      </c>
      <c r="O177" s="264">
        <v>6448000</v>
      </c>
      <c r="P177" s="265">
        <v>-6.1563091253092707E-2</v>
      </c>
    </row>
    <row r="178" spans="1:16" ht="12.75" customHeight="1">
      <c r="A178" s="256">
        <v>168</v>
      </c>
      <c r="B178" s="269" t="s">
        <v>39</v>
      </c>
      <c r="C178" s="268" t="s">
        <v>223</v>
      </c>
      <c r="D178" s="262">
        <v>45351</v>
      </c>
      <c r="E178" s="261">
        <v>1011.35</v>
      </c>
      <c r="F178" s="261">
        <v>1010.5166666666668</v>
      </c>
      <c r="G178" s="263">
        <v>1002.8333333333335</v>
      </c>
      <c r="H178" s="263">
        <v>994.31666666666672</v>
      </c>
      <c r="I178" s="263">
        <v>986.63333333333344</v>
      </c>
      <c r="J178" s="263">
        <v>1019.0333333333335</v>
      </c>
      <c r="K178" s="263">
        <v>1026.7166666666667</v>
      </c>
      <c r="L178" s="263">
        <v>1035.2333333333336</v>
      </c>
      <c r="M178" s="264">
        <v>1018.2</v>
      </c>
      <c r="N178" s="264">
        <v>1002</v>
      </c>
      <c r="O178" s="264">
        <v>10996700</v>
      </c>
      <c r="P178" s="265">
        <v>-0.15193417034272141</v>
      </c>
    </row>
    <row r="179" spans="1:16" ht="12.75" customHeight="1">
      <c r="A179" s="256">
        <v>169</v>
      </c>
      <c r="B179" s="269" t="s">
        <v>79</v>
      </c>
      <c r="C179" s="261" t="s">
        <v>224</v>
      </c>
      <c r="D179" s="262">
        <v>45351</v>
      </c>
      <c r="E179" s="261">
        <v>1729.1</v>
      </c>
      <c r="F179" s="261">
        <v>1730.5999999999997</v>
      </c>
      <c r="G179" s="263">
        <v>1714.8999999999994</v>
      </c>
      <c r="H179" s="263">
        <v>1700.6999999999998</v>
      </c>
      <c r="I179" s="263">
        <v>1684.9999999999995</v>
      </c>
      <c r="J179" s="263">
        <v>1744.7999999999993</v>
      </c>
      <c r="K179" s="263">
        <v>1760.4999999999995</v>
      </c>
      <c r="L179" s="263">
        <v>1774.6999999999991</v>
      </c>
      <c r="M179" s="264">
        <v>1746.3</v>
      </c>
      <c r="N179" s="264">
        <v>1716.4</v>
      </c>
      <c r="O179" s="264">
        <v>6121000</v>
      </c>
      <c r="P179" s="265">
        <v>-0.14217644173498703</v>
      </c>
    </row>
    <row r="180" spans="1:16" ht="12.75" customHeight="1">
      <c r="A180" s="256">
        <v>170</v>
      </c>
      <c r="B180" s="269" t="s">
        <v>59</v>
      </c>
      <c r="C180" s="267" t="s">
        <v>225</v>
      </c>
      <c r="D180" s="262">
        <v>45351</v>
      </c>
      <c r="E180" s="261">
        <v>1142.5</v>
      </c>
      <c r="F180" s="261">
        <v>1148.8</v>
      </c>
      <c r="G180" s="263">
        <v>1131.25</v>
      </c>
      <c r="H180" s="263">
        <v>1120</v>
      </c>
      <c r="I180" s="263">
        <v>1102.45</v>
      </c>
      <c r="J180" s="263">
        <v>1160.05</v>
      </c>
      <c r="K180" s="263">
        <v>1177.5999999999997</v>
      </c>
      <c r="L180" s="263">
        <v>1188.8499999999999</v>
      </c>
      <c r="M180" s="264">
        <v>1166.3499999999999</v>
      </c>
      <c r="N180" s="264">
        <v>1137.55</v>
      </c>
      <c r="O180" s="264">
        <v>8867700</v>
      </c>
      <c r="P180" s="265">
        <v>-0.15199242619846803</v>
      </c>
    </row>
    <row r="181" spans="1:16" ht="12.75" customHeight="1">
      <c r="A181" s="256">
        <v>171</v>
      </c>
      <c r="B181" s="269" t="s">
        <v>56</v>
      </c>
      <c r="C181" s="261" t="s">
        <v>226</v>
      </c>
      <c r="D181" s="262">
        <v>45351</v>
      </c>
      <c r="E181" s="261">
        <v>814.45</v>
      </c>
      <c r="F181" s="261">
        <v>812.23333333333323</v>
      </c>
      <c r="G181" s="263">
        <v>806.91666666666652</v>
      </c>
      <c r="H181" s="263">
        <v>799.38333333333333</v>
      </c>
      <c r="I181" s="263">
        <v>794.06666666666661</v>
      </c>
      <c r="J181" s="263">
        <v>819.76666666666642</v>
      </c>
      <c r="K181" s="263">
        <v>825.08333333333326</v>
      </c>
      <c r="L181" s="263">
        <v>832.61666666666633</v>
      </c>
      <c r="M181" s="264">
        <v>817.55</v>
      </c>
      <c r="N181" s="264">
        <v>804.7</v>
      </c>
      <c r="O181" s="264">
        <v>58179900</v>
      </c>
      <c r="P181" s="265">
        <v>-0.16921699495360573</v>
      </c>
    </row>
    <row r="182" spans="1:16" ht="12.75" customHeight="1">
      <c r="A182" s="256">
        <v>172</v>
      </c>
      <c r="B182" s="269" t="s">
        <v>190</v>
      </c>
      <c r="C182" s="261" t="s">
        <v>227</v>
      </c>
      <c r="D182" s="262">
        <v>45351</v>
      </c>
      <c r="E182" s="261">
        <v>368.1</v>
      </c>
      <c r="F182" s="261">
        <v>366.23333333333335</v>
      </c>
      <c r="G182" s="263">
        <v>362.56666666666672</v>
      </c>
      <c r="H182" s="263">
        <v>357.03333333333336</v>
      </c>
      <c r="I182" s="263">
        <v>353.36666666666673</v>
      </c>
      <c r="J182" s="263">
        <v>371.76666666666671</v>
      </c>
      <c r="K182" s="263">
        <v>375.43333333333334</v>
      </c>
      <c r="L182" s="263">
        <v>380.9666666666667</v>
      </c>
      <c r="M182" s="264">
        <v>369.9</v>
      </c>
      <c r="N182" s="264">
        <v>360.7</v>
      </c>
      <c r="O182" s="264">
        <v>88350750</v>
      </c>
      <c r="P182" s="265">
        <v>-4.4319509345794393E-2</v>
      </c>
    </row>
    <row r="183" spans="1:16" ht="12.75" customHeight="1">
      <c r="A183" s="256">
        <v>173</v>
      </c>
      <c r="B183" s="269" t="s">
        <v>132</v>
      </c>
      <c r="C183" s="261" t="s">
        <v>228</v>
      </c>
      <c r="D183" s="262">
        <v>45351</v>
      </c>
      <c r="E183" s="261">
        <v>134.6</v>
      </c>
      <c r="F183" s="261">
        <v>134.66666666666666</v>
      </c>
      <c r="G183" s="263">
        <v>132.43333333333331</v>
      </c>
      <c r="H183" s="263">
        <v>130.26666666666665</v>
      </c>
      <c r="I183" s="263">
        <v>128.0333333333333</v>
      </c>
      <c r="J183" s="263">
        <v>136.83333333333331</v>
      </c>
      <c r="K183" s="263">
        <v>139.06666666666666</v>
      </c>
      <c r="L183" s="263">
        <v>141.23333333333332</v>
      </c>
      <c r="M183" s="264">
        <v>136.9</v>
      </c>
      <c r="N183" s="264">
        <v>132.5</v>
      </c>
      <c r="O183" s="264">
        <v>221963500</v>
      </c>
      <c r="P183" s="265">
        <v>-0.10540432700833481</v>
      </c>
    </row>
    <row r="184" spans="1:16" ht="12.75" customHeight="1">
      <c r="A184" s="256">
        <v>174</v>
      </c>
      <c r="B184" s="269" t="s">
        <v>87</v>
      </c>
      <c r="C184" s="261" t="s">
        <v>229</v>
      </c>
      <c r="D184" s="262">
        <v>45351</v>
      </c>
      <c r="E184" s="261">
        <v>3828.5</v>
      </c>
      <c r="F184" s="261">
        <v>3840.1999999999994</v>
      </c>
      <c r="G184" s="263">
        <v>3800.4999999999986</v>
      </c>
      <c r="H184" s="263">
        <v>3772.4999999999991</v>
      </c>
      <c r="I184" s="263">
        <v>3732.7999999999984</v>
      </c>
      <c r="J184" s="263">
        <v>3868.1999999999989</v>
      </c>
      <c r="K184" s="263">
        <v>3907.8999999999996</v>
      </c>
      <c r="L184" s="263">
        <v>3935.8999999999992</v>
      </c>
      <c r="M184" s="264">
        <v>3879.9</v>
      </c>
      <c r="N184" s="264">
        <v>3812.2</v>
      </c>
      <c r="O184" s="264">
        <v>12046650</v>
      </c>
      <c r="P184" s="265">
        <v>-3.7782530297312031E-2</v>
      </c>
    </row>
    <row r="185" spans="1:16" ht="12.75" customHeight="1">
      <c r="A185" s="256">
        <v>175</v>
      </c>
      <c r="B185" s="269" t="s">
        <v>87</v>
      </c>
      <c r="C185" s="261" t="s">
        <v>230</v>
      </c>
      <c r="D185" s="262">
        <v>45351</v>
      </c>
      <c r="E185" s="261">
        <v>1329.05</v>
      </c>
      <c r="F185" s="261">
        <v>1337.4333333333334</v>
      </c>
      <c r="G185" s="263">
        <v>1309.8666666666668</v>
      </c>
      <c r="H185" s="263">
        <v>1290.6833333333334</v>
      </c>
      <c r="I185" s="263">
        <v>1263.1166666666668</v>
      </c>
      <c r="J185" s="263">
        <v>1356.6166666666668</v>
      </c>
      <c r="K185" s="263">
        <v>1384.1833333333334</v>
      </c>
      <c r="L185" s="263">
        <v>1403.3666666666668</v>
      </c>
      <c r="M185" s="264">
        <v>1365</v>
      </c>
      <c r="N185" s="264">
        <v>1318.25</v>
      </c>
      <c r="O185" s="264">
        <v>13551000</v>
      </c>
      <c r="P185" s="265">
        <v>-3.482905982905983E-2</v>
      </c>
    </row>
    <row r="186" spans="1:16" ht="12.75" customHeight="1">
      <c r="A186" s="256">
        <v>176</v>
      </c>
      <c r="B186" s="269" t="s">
        <v>59</v>
      </c>
      <c r="C186" s="261" t="s">
        <v>231</v>
      </c>
      <c r="D186" s="262">
        <v>45351</v>
      </c>
      <c r="E186" s="261">
        <v>3790.3</v>
      </c>
      <c r="F186" s="261">
        <v>3786.65</v>
      </c>
      <c r="G186" s="263">
        <v>3763.65</v>
      </c>
      <c r="H186" s="263">
        <v>3737</v>
      </c>
      <c r="I186" s="263">
        <v>3714</v>
      </c>
      <c r="J186" s="263">
        <v>3813.3</v>
      </c>
      <c r="K186" s="263">
        <v>3836.3</v>
      </c>
      <c r="L186" s="263">
        <v>3862.9500000000003</v>
      </c>
      <c r="M186" s="264">
        <v>3809.65</v>
      </c>
      <c r="N186" s="264">
        <v>3760</v>
      </c>
      <c r="O186" s="264">
        <v>4673725</v>
      </c>
      <c r="P186" s="265">
        <v>-4.4609000500822782E-2</v>
      </c>
    </row>
    <row r="187" spans="1:16" ht="12.75" customHeight="1">
      <c r="A187" s="256">
        <v>177</v>
      </c>
      <c r="B187" s="269" t="s">
        <v>43</v>
      </c>
      <c r="C187" s="261" t="s">
        <v>232</v>
      </c>
      <c r="D187" s="262">
        <v>45351</v>
      </c>
      <c r="E187" s="261">
        <v>2470.9499999999998</v>
      </c>
      <c r="F187" s="261">
        <v>2482.4833333333331</v>
      </c>
      <c r="G187" s="263">
        <v>2444.4166666666661</v>
      </c>
      <c r="H187" s="263">
        <v>2417.8833333333328</v>
      </c>
      <c r="I187" s="263">
        <v>2379.8166666666657</v>
      </c>
      <c r="J187" s="263">
        <v>2509.0166666666664</v>
      </c>
      <c r="K187" s="263">
        <v>2547.083333333333</v>
      </c>
      <c r="L187" s="263">
        <v>2573.6166666666668</v>
      </c>
      <c r="M187" s="264">
        <v>2520.5500000000002</v>
      </c>
      <c r="N187" s="264">
        <v>2455.9499999999998</v>
      </c>
      <c r="O187" s="264">
        <v>1434500</v>
      </c>
      <c r="P187" s="265">
        <v>-0.12663622526636226</v>
      </c>
    </row>
    <row r="188" spans="1:16" ht="12.75" customHeight="1">
      <c r="A188" s="256">
        <v>178</v>
      </c>
      <c r="B188" s="269" t="s">
        <v>45</v>
      </c>
      <c r="C188" s="261" t="s">
        <v>233</v>
      </c>
      <c r="D188" s="262">
        <v>45351</v>
      </c>
      <c r="E188" s="261">
        <v>3251.5</v>
      </c>
      <c r="F188" s="261">
        <v>3241.4333333333329</v>
      </c>
      <c r="G188" s="263">
        <v>3212.1166666666659</v>
      </c>
      <c r="H188" s="263">
        <v>3172.7333333333331</v>
      </c>
      <c r="I188" s="263">
        <v>3143.4166666666661</v>
      </c>
      <c r="J188" s="263">
        <v>3280.8166666666657</v>
      </c>
      <c r="K188" s="263">
        <v>3310.1333333333323</v>
      </c>
      <c r="L188" s="263">
        <v>3349.5166666666655</v>
      </c>
      <c r="M188" s="264">
        <v>3270.75</v>
      </c>
      <c r="N188" s="264">
        <v>3202.05</v>
      </c>
      <c r="O188" s="264">
        <v>3030400</v>
      </c>
      <c r="P188" s="265">
        <v>-7.4291300097751714E-2</v>
      </c>
    </row>
    <row r="189" spans="1:16" ht="12.75" customHeight="1">
      <c r="A189" s="256">
        <v>179</v>
      </c>
      <c r="B189" s="269" t="s">
        <v>56</v>
      </c>
      <c r="C189" s="261" t="s">
        <v>234</v>
      </c>
      <c r="D189" s="262">
        <v>45351</v>
      </c>
      <c r="E189" s="261">
        <v>1957.25</v>
      </c>
      <c r="F189" s="261">
        <v>1985.5666666666666</v>
      </c>
      <c r="G189" s="263">
        <v>1909.6833333333334</v>
      </c>
      <c r="H189" s="263">
        <v>1862.1166666666668</v>
      </c>
      <c r="I189" s="263">
        <v>1786.2333333333336</v>
      </c>
      <c r="J189" s="263">
        <v>2033.1333333333332</v>
      </c>
      <c r="K189" s="263">
        <v>2109.0166666666664</v>
      </c>
      <c r="L189" s="263">
        <v>2156.583333333333</v>
      </c>
      <c r="M189" s="264">
        <v>2061.4499999999998</v>
      </c>
      <c r="N189" s="264">
        <v>1938</v>
      </c>
      <c r="O189" s="264">
        <v>5021100</v>
      </c>
      <c r="P189" s="265">
        <v>-9.2312559316671941E-2</v>
      </c>
    </row>
    <row r="190" spans="1:16" ht="12.75" customHeight="1">
      <c r="A190" s="256">
        <v>180</v>
      </c>
      <c r="B190" s="269" t="s">
        <v>59</v>
      </c>
      <c r="C190" s="261" t="s">
        <v>235</v>
      </c>
      <c r="D190" s="262">
        <v>45351</v>
      </c>
      <c r="E190" s="261">
        <v>1853.7</v>
      </c>
      <c r="F190" s="261">
        <v>1865.8166666666666</v>
      </c>
      <c r="G190" s="263">
        <v>1829.3833333333332</v>
      </c>
      <c r="H190" s="263">
        <v>1805.0666666666666</v>
      </c>
      <c r="I190" s="263">
        <v>1768.6333333333332</v>
      </c>
      <c r="J190" s="263">
        <v>1890.1333333333332</v>
      </c>
      <c r="K190" s="263">
        <v>1926.5666666666666</v>
      </c>
      <c r="L190" s="263">
        <v>1950.8833333333332</v>
      </c>
      <c r="M190" s="264">
        <v>1902.25</v>
      </c>
      <c r="N190" s="264">
        <v>1841.5</v>
      </c>
      <c r="O190" s="264">
        <v>2267600</v>
      </c>
      <c r="P190" s="265">
        <v>-0.33827477530057198</v>
      </c>
    </row>
    <row r="191" spans="1:16" ht="12.75" customHeight="1">
      <c r="A191" s="256">
        <v>181</v>
      </c>
      <c r="B191" s="269" t="s">
        <v>49</v>
      </c>
      <c r="C191" s="261" t="s">
        <v>236</v>
      </c>
      <c r="D191" s="262">
        <v>45351</v>
      </c>
      <c r="E191" s="261">
        <v>10024.299999999999</v>
      </c>
      <c r="F191" s="261">
        <v>10005.083333333334</v>
      </c>
      <c r="G191" s="263">
        <v>9920.2166666666672</v>
      </c>
      <c r="H191" s="263">
        <v>9816.1333333333332</v>
      </c>
      <c r="I191" s="263">
        <v>9731.2666666666664</v>
      </c>
      <c r="J191" s="263">
        <v>10109.166666666668</v>
      </c>
      <c r="K191" s="263">
        <v>10194.033333333333</v>
      </c>
      <c r="L191" s="263">
        <v>10298.116666666669</v>
      </c>
      <c r="M191" s="264">
        <v>10089.950000000001</v>
      </c>
      <c r="N191" s="264">
        <v>9901</v>
      </c>
      <c r="O191" s="264">
        <v>1748500</v>
      </c>
      <c r="P191" s="265">
        <v>-7.4279966116052518E-2</v>
      </c>
    </row>
    <row r="192" spans="1:16" ht="12.75" customHeight="1">
      <c r="A192" s="256">
        <v>182</v>
      </c>
      <c r="B192" s="269" t="s">
        <v>39</v>
      </c>
      <c r="C192" s="261" t="s">
        <v>237</v>
      </c>
      <c r="D192" s="262">
        <v>45351</v>
      </c>
      <c r="E192" s="261">
        <v>540.35</v>
      </c>
      <c r="F192" s="261">
        <v>542.91666666666674</v>
      </c>
      <c r="G192" s="263">
        <v>536.13333333333344</v>
      </c>
      <c r="H192" s="263">
        <v>531.91666666666674</v>
      </c>
      <c r="I192" s="263">
        <v>525.13333333333344</v>
      </c>
      <c r="J192" s="263">
        <v>547.13333333333344</v>
      </c>
      <c r="K192" s="263">
        <v>553.91666666666674</v>
      </c>
      <c r="L192" s="263">
        <v>558.13333333333344</v>
      </c>
      <c r="M192" s="264">
        <v>549.70000000000005</v>
      </c>
      <c r="N192" s="264">
        <v>538.70000000000005</v>
      </c>
      <c r="O192" s="264">
        <v>36610600</v>
      </c>
      <c r="P192" s="265">
        <v>-6.1829568925311482E-2</v>
      </c>
    </row>
    <row r="193" spans="1:16" ht="12.75" customHeight="1">
      <c r="A193" s="256">
        <v>183</v>
      </c>
      <c r="B193" s="269" t="s">
        <v>132</v>
      </c>
      <c r="C193" s="261" t="s">
        <v>238</v>
      </c>
      <c r="D193" s="262">
        <v>45351</v>
      </c>
      <c r="E193" s="261">
        <v>265.39999999999998</v>
      </c>
      <c r="F193" s="261">
        <v>265.68333333333334</v>
      </c>
      <c r="G193" s="263">
        <v>262.11666666666667</v>
      </c>
      <c r="H193" s="263">
        <v>258.83333333333331</v>
      </c>
      <c r="I193" s="263">
        <v>255.26666666666665</v>
      </c>
      <c r="J193" s="263">
        <v>268.9666666666667</v>
      </c>
      <c r="K193" s="263">
        <v>272.53333333333342</v>
      </c>
      <c r="L193" s="263">
        <v>275.81666666666672</v>
      </c>
      <c r="M193" s="264">
        <v>269.25</v>
      </c>
      <c r="N193" s="264">
        <v>262.39999999999998</v>
      </c>
      <c r="O193" s="264">
        <v>94792200</v>
      </c>
      <c r="P193" s="265">
        <v>-2.8155065082059987E-2</v>
      </c>
    </row>
    <row r="194" spans="1:16" ht="12.75" customHeight="1">
      <c r="A194" s="256">
        <v>184</v>
      </c>
      <c r="B194" s="269" t="s">
        <v>41</v>
      </c>
      <c r="C194" s="261" t="s">
        <v>239</v>
      </c>
      <c r="D194" s="262">
        <v>45351</v>
      </c>
      <c r="E194" s="261">
        <v>1010.95</v>
      </c>
      <c r="F194" s="261">
        <v>1019.1666666666666</v>
      </c>
      <c r="G194" s="263">
        <v>993.38333333333321</v>
      </c>
      <c r="H194" s="263">
        <v>975.81666666666661</v>
      </c>
      <c r="I194" s="263">
        <v>950.03333333333319</v>
      </c>
      <c r="J194" s="263">
        <v>1036.7333333333331</v>
      </c>
      <c r="K194" s="263">
        <v>1062.5166666666669</v>
      </c>
      <c r="L194" s="263">
        <v>1080.0833333333333</v>
      </c>
      <c r="M194" s="264">
        <v>1044.95</v>
      </c>
      <c r="N194" s="264">
        <v>1001.6</v>
      </c>
      <c r="O194" s="264">
        <v>8868000</v>
      </c>
      <c r="P194" s="265">
        <v>-0.1028286997693335</v>
      </c>
    </row>
    <row r="195" spans="1:16" ht="12.75" customHeight="1">
      <c r="A195" s="256">
        <v>185</v>
      </c>
      <c r="B195" s="269" t="s">
        <v>87</v>
      </c>
      <c r="C195" s="261" t="s">
        <v>240</v>
      </c>
      <c r="D195" s="262">
        <v>45351</v>
      </c>
      <c r="E195" s="261">
        <v>473.05</v>
      </c>
      <c r="F195" s="261">
        <v>475.7833333333333</v>
      </c>
      <c r="G195" s="263">
        <v>468.86666666666662</v>
      </c>
      <c r="H195" s="263">
        <v>464.68333333333334</v>
      </c>
      <c r="I195" s="263">
        <v>457.76666666666665</v>
      </c>
      <c r="J195" s="263">
        <v>479.96666666666658</v>
      </c>
      <c r="K195" s="263">
        <v>486.88333333333333</v>
      </c>
      <c r="L195" s="263">
        <v>491.06666666666655</v>
      </c>
      <c r="M195" s="264">
        <v>482.7</v>
      </c>
      <c r="N195" s="264">
        <v>471.6</v>
      </c>
      <c r="O195" s="264">
        <v>49876500</v>
      </c>
      <c r="P195" s="265">
        <v>-5.3325361576130284E-2</v>
      </c>
    </row>
    <row r="196" spans="1:16" ht="12.75" customHeight="1">
      <c r="A196" s="256">
        <v>186</v>
      </c>
      <c r="B196" s="269" t="s">
        <v>205</v>
      </c>
      <c r="C196" s="261" t="s">
        <v>241</v>
      </c>
      <c r="D196" s="262">
        <v>45351</v>
      </c>
      <c r="E196" s="261">
        <v>165.05</v>
      </c>
      <c r="F196" s="261">
        <v>164.36666666666667</v>
      </c>
      <c r="G196" s="263">
        <v>160.23333333333335</v>
      </c>
      <c r="H196" s="263">
        <v>155.41666666666669</v>
      </c>
      <c r="I196" s="263">
        <v>151.28333333333336</v>
      </c>
      <c r="J196" s="263">
        <v>169.18333333333334</v>
      </c>
      <c r="K196" s="263">
        <v>173.31666666666666</v>
      </c>
      <c r="L196" s="263">
        <v>178.13333333333333</v>
      </c>
      <c r="M196" s="264">
        <v>168.5</v>
      </c>
      <c r="N196" s="264">
        <v>159.55000000000001</v>
      </c>
      <c r="O196" s="264">
        <v>98484000</v>
      </c>
      <c r="P196" s="265">
        <v>-0.13208544839255498</v>
      </c>
    </row>
    <row r="197" spans="1:16" ht="12.75" customHeight="1">
      <c r="A197" s="256">
        <v>187</v>
      </c>
      <c r="B197" s="269" t="s">
        <v>43</v>
      </c>
      <c r="C197" s="261" t="s">
        <v>242</v>
      </c>
      <c r="D197" s="262">
        <v>45351</v>
      </c>
      <c r="E197" s="261">
        <v>739.75</v>
      </c>
      <c r="F197" s="261">
        <v>744.73333333333323</v>
      </c>
      <c r="G197" s="263">
        <v>731.01666666666642</v>
      </c>
      <c r="H197" s="263">
        <v>722.28333333333319</v>
      </c>
      <c r="I197" s="263">
        <v>708.56666666666638</v>
      </c>
      <c r="J197" s="263">
        <v>753.46666666666647</v>
      </c>
      <c r="K197" s="263">
        <v>767.18333333333339</v>
      </c>
      <c r="L197" s="263">
        <v>775.91666666666652</v>
      </c>
      <c r="M197" s="264">
        <v>758.45</v>
      </c>
      <c r="N197" s="264">
        <v>736</v>
      </c>
      <c r="O197" s="264">
        <v>5724000</v>
      </c>
      <c r="P197" s="265">
        <v>-0.10245554614733277</v>
      </c>
    </row>
    <row r="198" spans="1:16" ht="12.75" customHeight="1">
      <c r="A198" s="256"/>
      <c r="B198" s="257"/>
      <c r="C198" s="261"/>
      <c r="D198" s="262"/>
      <c r="E198" s="261"/>
      <c r="F198" s="261"/>
      <c r="G198" s="263"/>
      <c r="H198" s="263"/>
      <c r="I198" s="263"/>
      <c r="J198" s="263"/>
      <c r="K198" s="263"/>
      <c r="L198" s="263"/>
      <c r="M198" s="264"/>
      <c r="N198" s="264"/>
      <c r="O198" s="264"/>
      <c r="P198" s="265"/>
    </row>
    <row r="199" spans="1:16" ht="12.75" customHeight="1">
      <c r="A199" s="250"/>
      <c r="B199" s="257"/>
      <c r="C199" s="250"/>
      <c r="D199" s="251"/>
      <c r="E199" s="252"/>
      <c r="F199" s="252"/>
      <c r="G199" s="253"/>
      <c r="H199" s="253"/>
      <c r="I199" s="253"/>
      <c r="J199" s="253"/>
      <c r="K199" s="253"/>
      <c r="L199" s="253"/>
      <c r="M199" s="250"/>
      <c r="N199" s="250"/>
      <c r="O199" s="254"/>
      <c r="P199" s="255"/>
    </row>
    <row r="200" spans="1:16" ht="12.75" customHeight="1">
      <c r="A200" s="250"/>
      <c r="B200" s="43"/>
      <c r="C200" s="37"/>
      <c r="D200" s="38"/>
      <c r="E200" s="39"/>
      <c r="F200" s="39"/>
      <c r="G200" s="40"/>
      <c r="H200" s="40"/>
      <c r="I200" s="40"/>
      <c r="J200" s="40"/>
      <c r="K200" s="40"/>
      <c r="L200" s="40"/>
      <c r="M200" s="37"/>
      <c r="N200" s="37"/>
      <c r="O200" s="41"/>
      <c r="P200" s="42"/>
    </row>
    <row r="201" spans="1:16" ht="12.75" customHeight="1">
      <c r="A201" s="250"/>
      <c r="B201" s="43"/>
      <c r="C201" s="37"/>
      <c r="D201" s="38"/>
      <c r="E201" s="39"/>
      <c r="F201" s="39"/>
      <c r="G201" s="40"/>
      <c r="H201" s="40"/>
      <c r="I201" s="40"/>
      <c r="J201" s="40"/>
      <c r="K201" s="40"/>
      <c r="L201" s="1"/>
      <c r="M201" s="1"/>
      <c r="N201" s="1"/>
      <c r="O201" s="1"/>
      <c r="P201" s="1"/>
    </row>
    <row r="202" spans="1:16" ht="12.75" customHeight="1">
      <c r="A202" s="250"/>
      <c r="B202" s="43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6" ht="12.75" customHeight="1">
      <c r="A203" s="250"/>
      <c r="B203" s="43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 ht="12.75" customHeight="1">
      <c r="A204" s="250"/>
      <c r="B204" s="43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12.75" customHeight="1">
      <c r="A205" s="250"/>
      <c r="B205" s="43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12.75" customHeight="1">
      <c r="A206" s="250"/>
      <c r="B206" s="43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12.75" customHeight="1">
      <c r="A207" s="250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12.75" customHeight="1">
      <c r="A208" s="250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12.75" customHeight="1">
      <c r="A209" s="250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12.75" customHeight="1">
      <c r="A210" s="250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12.75" customHeight="1">
      <c r="A211" s="250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250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37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A215" s="37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44" t="s">
        <v>243</v>
      </c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44" t="s">
        <v>244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44" t="s">
        <v>245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4" t="s">
        <v>246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4" t="s">
        <v>247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24" t="s">
        <v>248</v>
      </c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45" t="s">
        <v>249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45" t="s">
        <v>250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45" t="s">
        <v>251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45" t="s">
        <v>252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45" t="s">
        <v>253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45" t="s">
        <v>254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45" t="s">
        <v>255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45" t="s">
        <v>256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45" t="s">
        <v>257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</row>
    <row r="435" spans="1:16" ht="12.75" customHeight="1">
      <c r="A435" s="1"/>
    </row>
    <row r="436" spans="1:16" ht="12.75" customHeight="1">
      <c r="A436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 xr:uid="{00000000-0004-0000-0100-000000000000}"/>
  </hyperlinks>
  <pageMargins left="0.7" right="0.7" top="0.75" bottom="0.75" header="0" footer="0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445"/>
  <sheetViews>
    <sheetView zoomScale="85" zoomScaleNormal="85" workbookViewId="0">
      <pane ySplit="9" topLeftCell="A10" activePane="bottomLeft" state="frozen"/>
      <selection pane="bottomLeft" activeCell="B10" sqref="B10"/>
    </sheetView>
  </sheetViews>
  <sheetFormatPr defaultColWidth="14.425781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6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47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47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47"/>
      <c r="M4" s="22"/>
      <c r="N4" s="22"/>
      <c r="O4" s="22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6"/>
      <c r="M5" s="23" t="s">
        <v>14</v>
      </c>
      <c r="N5" s="1"/>
      <c r="O5" s="1"/>
    </row>
    <row r="6" spans="1:15" ht="12.75" customHeight="1">
      <c r="A6" s="24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45320</v>
      </c>
      <c r="L6" s="46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6"/>
      <c r="M7" s="1"/>
      <c r="N7" s="1"/>
      <c r="O7" s="1"/>
    </row>
    <row r="8" spans="1:15" ht="28.5" customHeight="1">
      <c r="A8" s="354" t="s">
        <v>16</v>
      </c>
      <c r="B8" s="356"/>
      <c r="C8" s="359" t="s">
        <v>20</v>
      </c>
      <c r="D8" s="359" t="s">
        <v>21</v>
      </c>
      <c r="E8" s="351" t="s">
        <v>22</v>
      </c>
      <c r="F8" s="352"/>
      <c r="G8" s="353"/>
      <c r="H8" s="351" t="s">
        <v>23</v>
      </c>
      <c r="I8" s="352"/>
      <c r="J8" s="353"/>
      <c r="K8" s="26"/>
      <c r="L8" s="48"/>
      <c r="M8" s="48"/>
      <c r="N8" s="1"/>
      <c r="O8" s="1"/>
    </row>
    <row r="9" spans="1:15" ht="36" customHeight="1">
      <c r="A9" s="355"/>
      <c r="B9" s="358"/>
      <c r="C9" s="358"/>
      <c r="D9" s="358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49" t="s">
        <v>32</v>
      </c>
      <c r="M9" s="50" t="s">
        <v>258</v>
      </c>
      <c r="N9" s="1"/>
      <c r="O9" s="1"/>
    </row>
    <row r="10" spans="1:15" ht="12.75" customHeight="1">
      <c r="A10" s="51">
        <v>1</v>
      </c>
      <c r="B10" s="34" t="s">
        <v>259</v>
      </c>
      <c r="C10" s="34">
        <v>21352.6</v>
      </c>
      <c r="D10" s="34">
        <v>21352.883333333331</v>
      </c>
      <c r="E10" s="34">
        <v>21246.766666666663</v>
      </c>
      <c r="F10" s="34">
        <v>21140.933333333331</v>
      </c>
      <c r="G10" s="34">
        <v>21034.816666666662</v>
      </c>
      <c r="H10" s="34">
        <v>21458.716666666664</v>
      </c>
      <c r="I10" s="34">
        <v>21564.833333333332</v>
      </c>
      <c r="J10" s="34">
        <v>21670.666666666664</v>
      </c>
      <c r="K10" s="34">
        <v>21459</v>
      </c>
      <c r="L10" s="34">
        <v>21247.05</v>
      </c>
      <c r="M10" s="52"/>
      <c r="N10" s="1"/>
      <c r="O10" s="1"/>
    </row>
    <row r="11" spans="1:15" ht="12.75" customHeight="1">
      <c r="A11" s="51">
        <v>2</v>
      </c>
      <c r="B11" s="35" t="s">
        <v>260</v>
      </c>
      <c r="C11" s="34">
        <v>44866.15</v>
      </c>
      <c r="D11" s="34">
        <v>44811.4</v>
      </c>
      <c r="E11" s="34">
        <v>44483.75</v>
      </c>
      <c r="F11" s="34">
        <v>44101.35</v>
      </c>
      <c r="G11" s="34">
        <v>43773.7</v>
      </c>
      <c r="H11" s="34">
        <v>45193.8</v>
      </c>
      <c r="I11" s="34">
        <v>45521.450000000012</v>
      </c>
      <c r="J11" s="34">
        <v>45903.850000000006</v>
      </c>
      <c r="K11" s="34">
        <v>45139.05</v>
      </c>
      <c r="L11" s="34">
        <v>44429</v>
      </c>
      <c r="M11" s="52"/>
      <c r="N11" s="1"/>
      <c r="O11" s="1"/>
    </row>
    <row r="12" spans="1:15" ht="12.75" customHeight="1">
      <c r="A12" s="51">
        <v>3</v>
      </c>
      <c r="B12" s="31" t="s">
        <v>261</v>
      </c>
      <c r="C12" s="36">
        <v>5188.6499999999996</v>
      </c>
      <c r="D12" s="36">
        <v>5186.1499999999996</v>
      </c>
      <c r="E12" s="36">
        <v>5152.6499999999996</v>
      </c>
      <c r="F12" s="36">
        <v>5116.6499999999996</v>
      </c>
      <c r="G12" s="36">
        <v>5083.1499999999996</v>
      </c>
      <c r="H12" s="36">
        <v>5222.1499999999996</v>
      </c>
      <c r="I12" s="36">
        <v>5255.65</v>
      </c>
      <c r="J12" s="36">
        <v>5291.65</v>
      </c>
      <c r="K12" s="36">
        <v>5219.6499999999996</v>
      </c>
      <c r="L12" s="36">
        <v>5150.1499999999996</v>
      </c>
      <c r="M12" s="52"/>
      <c r="N12" s="1"/>
      <c r="O12" s="1"/>
    </row>
    <row r="13" spans="1:15" ht="12.75" customHeight="1">
      <c r="A13" s="51">
        <v>4</v>
      </c>
      <c r="B13" s="31" t="s">
        <v>262</v>
      </c>
      <c r="C13" s="36">
        <v>7656.7</v>
      </c>
      <c r="D13" s="36">
        <v>7651.7666666666664</v>
      </c>
      <c r="E13" s="36">
        <v>7615.1833333333325</v>
      </c>
      <c r="F13" s="36">
        <v>7573.6666666666661</v>
      </c>
      <c r="G13" s="36">
        <v>7537.0833333333321</v>
      </c>
      <c r="H13" s="36">
        <v>7693.2833333333328</v>
      </c>
      <c r="I13" s="36">
        <v>7729.8666666666668</v>
      </c>
      <c r="J13" s="36">
        <v>7771.3833333333332</v>
      </c>
      <c r="K13" s="36">
        <v>7688.35</v>
      </c>
      <c r="L13" s="36">
        <v>7610.25</v>
      </c>
      <c r="M13" s="52"/>
      <c r="N13" s="1"/>
      <c r="O13" s="1"/>
    </row>
    <row r="14" spans="1:15" ht="12.75" customHeight="1">
      <c r="A14" s="51">
        <v>5</v>
      </c>
      <c r="B14" s="31" t="s">
        <v>263</v>
      </c>
      <c r="C14" s="36">
        <v>36496.199999999997</v>
      </c>
      <c r="D14" s="36">
        <v>36596.299999999996</v>
      </c>
      <c r="E14" s="36">
        <v>36253.999999999993</v>
      </c>
      <c r="F14" s="36">
        <v>36011.799999999996</v>
      </c>
      <c r="G14" s="36">
        <v>35669.499999999993</v>
      </c>
      <c r="H14" s="36">
        <v>36838.499999999993</v>
      </c>
      <c r="I14" s="36">
        <v>37180.799999999996</v>
      </c>
      <c r="J14" s="36">
        <v>37422.999999999993</v>
      </c>
      <c r="K14" s="36">
        <v>36938.6</v>
      </c>
      <c r="L14" s="36">
        <v>36354.1</v>
      </c>
      <c r="M14" s="52"/>
      <c r="N14" s="1"/>
      <c r="O14" s="1"/>
    </row>
    <row r="15" spans="1:15" ht="12.75" customHeight="1">
      <c r="A15" s="51">
        <v>6</v>
      </c>
      <c r="B15" s="31" t="s">
        <v>264</v>
      </c>
      <c r="C15" s="36">
        <v>8334.5</v>
      </c>
      <c r="D15" s="36">
        <v>8341.9166666666661</v>
      </c>
      <c r="E15" s="36">
        <v>8274.6333333333314</v>
      </c>
      <c r="F15" s="36">
        <v>8214.7666666666646</v>
      </c>
      <c r="G15" s="36">
        <v>8147.4833333333299</v>
      </c>
      <c r="H15" s="36">
        <v>8401.7833333333328</v>
      </c>
      <c r="I15" s="36">
        <v>8469.0666666666693</v>
      </c>
      <c r="J15" s="36">
        <v>8528.9333333333343</v>
      </c>
      <c r="K15" s="36">
        <v>8409.2000000000007</v>
      </c>
      <c r="L15" s="36">
        <v>8282.0499999999993</v>
      </c>
      <c r="M15" s="52"/>
      <c r="N15" s="1"/>
      <c r="O15" s="1"/>
    </row>
    <row r="16" spans="1:15" ht="12.75" customHeight="1">
      <c r="A16" s="51">
        <v>7</v>
      </c>
      <c r="B16" s="31" t="s">
        <v>265</v>
      </c>
      <c r="C16" s="36">
        <v>13240</v>
      </c>
      <c r="D16" s="36">
        <v>13270.75</v>
      </c>
      <c r="E16" s="36">
        <v>13129.55</v>
      </c>
      <c r="F16" s="36">
        <v>13019.099999999999</v>
      </c>
      <c r="G16" s="36">
        <v>12877.899999999998</v>
      </c>
      <c r="H16" s="36">
        <v>13381.2</v>
      </c>
      <c r="I16" s="36">
        <v>13522.400000000001</v>
      </c>
      <c r="J16" s="36">
        <v>13632.850000000002</v>
      </c>
      <c r="K16" s="36">
        <v>13411.95</v>
      </c>
      <c r="L16" s="36">
        <v>13160.3</v>
      </c>
      <c r="M16" s="52"/>
      <c r="N16" s="1"/>
      <c r="O16" s="1"/>
    </row>
    <row r="17" spans="1:15" ht="12.75" customHeight="1">
      <c r="A17" s="51">
        <v>8</v>
      </c>
      <c r="B17" s="53" t="s">
        <v>42</v>
      </c>
      <c r="C17" s="31">
        <v>4739.3</v>
      </c>
      <c r="D17" s="36">
        <v>4733.083333333333</v>
      </c>
      <c r="E17" s="36">
        <v>4671.2166666666662</v>
      </c>
      <c r="F17" s="36">
        <v>4603.1333333333332</v>
      </c>
      <c r="G17" s="36">
        <v>4541.2666666666664</v>
      </c>
      <c r="H17" s="36">
        <v>4801.1666666666661</v>
      </c>
      <c r="I17" s="36">
        <v>4863.0333333333328</v>
      </c>
      <c r="J17" s="36">
        <v>4931.1166666666659</v>
      </c>
      <c r="K17" s="31">
        <v>4794.95</v>
      </c>
      <c r="L17" s="31">
        <v>4665</v>
      </c>
      <c r="M17" s="31">
        <v>1.14581</v>
      </c>
      <c r="N17" s="1"/>
      <c r="O17" s="1"/>
    </row>
    <row r="18" spans="1:15" ht="12.75" customHeight="1">
      <c r="A18" s="51">
        <v>9</v>
      </c>
      <c r="B18" s="53" t="s">
        <v>44</v>
      </c>
      <c r="C18" s="31">
        <v>25060.75</v>
      </c>
      <c r="D18" s="36">
        <v>25225.283333333336</v>
      </c>
      <c r="E18" s="36">
        <v>24704.166666666672</v>
      </c>
      <c r="F18" s="36">
        <v>24347.583333333336</v>
      </c>
      <c r="G18" s="36">
        <v>23826.466666666671</v>
      </c>
      <c r="H18" s="36">
        <v>25581.866666666672</v>
      </c>
      <c r="I18" s="36">
        <v>26102.983333333334</v>
      </c>
      <c r="J18" s="36">
        <v>26459.566666666673</v>
      </c>
      <c r="K18" s="31">
        <v>25746.400000000001</v>
      </c>
      <c r="L18" s="31">
        <v>24868.7</v>
      </c>
      <c r="M18" s="31">
        <v>0.27324999999999999</v>
      </c>
      <c r="N18" s="1"/>
      <c r="O18" s="1"/>
    </row>
    <row r="19" spans="1:15" ht="12.75" customHeight="1">
      <c r="A19" s="51">
        <v>10</v>
      </c>
      <c r="B19" s="53" t="s">
        <v>46</v>
      </c>
      <c r="C19" s="31">
        <v>165.75</v>
      </c>
      <c r="D19" s="36">
        <v>165.63333333333335</v>
      </c>
      <c r="E19" s="36">
        <v>164.16666666666671</v>
      </c>
      <c r="F19" s="36">
        <v>162.58333333333337</v>
      </c>
      <c r="G19" s="36">
        <v>161.11666666666673</v>
      </c>
      <c r="H19" s="36">
        <v>167.2166666666667</v>
      </c>
      <c r="I19" s="36">
        <v>168.68333333333334</v>
      </c>
      <c r="J19" s="36">
        <v>170.26666666666668</v>
      </c>
      <c r="K19" s="31">
        <v>167.1</v>
      </c>
      <c r="L19" s="31">
        <v>164.05</v>
      </c>
      <c r="M19" s="31">
        <v>24.56757</v>
      </c>
      <c r="N19" s="1"/>
      <c r="O19" s="1"/>
    </row>
    <row r="20" spans="1:15" ht="12.75" customHeight="1">
      <c r="A20" s="51">
        <v>11</v>
      </c>
      <c r="B20" s="53" t="s">
        <v>48</v>
      </c>
      <c r="C20" s="31">
        <v>241.6</v>
      </c>
      <c r="D20" s="36">
        <v>239.61666666666665</v>
      </c>
      <c r="E20" s="36">
        <v>236.0333333333333</v>
      </c>
      <c r="F20" s="36">
        <v>230.46666666666667</v>
      </c>
      <c r="G20" s="36">
        <v>226.88333333333333</v>
      </c>
      <c r="H20" s="36">
        <v>245.18333333333328</v>
      </c>
      <c r="I20" s="36">
        <v>248.76666666666659</v>
      </c>
      <c r="J20" s="36">
        <v>254.33333333333326</v>
      </c>
      <c r="K20" s="31">
        <v>243.2</v>
      </c>
      <c r="L20" s="31">
        <v>234.05</v>
      </c>
      <c r="M20" s="31">
        <v>65.314279999999997</v>
      </c>
      <c r="N20" s="1"/>
      <c r="O20" s="1"/>
    </row>
    <row r="21" spans="1:15" ht="12.75" customHeight="1">
      <c r="A21" s="51">
        <v>12</v>
      </c>
      <c r="B21" s="53" t="s">
        <v>50</v>
      </c>
      <c r="C21" s="31">
        <v>2467.65</v>
      </c>
      <c r="D21" s="36">
        <v>2423.4166666666665</v>
      </c>
      <c r="E21" s="36">
        <v>2283.083333333333</v>
      </c>
      <c r="F21" s="36">
        <v>2098.5166666666664</v>
      </c>
      <c r="G21" s="36">
        <v>1958.1833333333329</v>
      </c>
      <c r="H21" s="36">
        <v>2607.9833333333331</v>
      </c>
      <c r="I21" s="36">
        <v>2748.3166666666662</v>
      </c>
      <c r="J21" s="36">
        <v>2932.8833333333332</v>
      </c>
      <c r="K21" s="31">
        <v>2563.75</v>
      </c>
      <c r="L21" s="31">
        <v>2238.85</v>
      </c>
      <c r="M21" s="31">
        <v>30.081700000000001</v>
      </c>
      <c r="N21" s="1"/>
      <c r="O21" s="1"/>
    </row>
    <row r="22" spans="1:15" ht="12.75" customHeight="1">
      <c r="A22" s="51">
        <v>13</v>
      </c>
      <c r="B22" s="53" t="s">
        <v>51</v>
      </c>
      <c r="C22" s="31">
        <v>2893.6</v>
      </c>
      <c r="D22" s="36">
        <v>2874.7833333333333</v>
      </c>
      <c r="E22" s="36">
        <v>2823.2166666666667</v>
      </c>
      <c r="F22" s="36">
        <v>2752.8333333333335</v>
      </c>
      <c r="G22" s="36">
        <v>2701.2666666666669</v>
      </c>
      <c r="H22" s="36">
        <v>2945.1666666666665</v>
      </c>
      <c r="I22" s="36">
        <v>2996.7333333333331</v>
      </c>
      <c r="J22" s="36">
        <v>3067.1166666666663</v>
      </c>
      <c r="K22" s="31">
        <v>2926.35</v>
      </c>
      <c r="L22" s="31">
        <v>2804.4</v>
      </c>
      <c r="M22" s="31">
        <v>26.019690000000001</v>
      </c>
      <c r="N22" s="1"/>
      <c r="O22" s="1"/>
    </row>
    <row r="23" spans="1:15" ht="12.75" customHeight="1">
      <c r="A23" s="51">
        <v>14</v>
      </c>
      <c r="B23" s="53" t="s">
        <v>266</v>
      </c>
      <c r="C23" s="31">
        <v>1664.8</v>
      </c>
      <c r="D23" s="36">
        <v>1659.2833333333335</v>
      </c>
      <c r="E23" s="36">
        <v>1641.5666666666671</v>
      </c>
      <c r="F23" s="36">
        <v>1618.3333333333335</v>
      </c>
      <c r="G23" s="36">
        <v>1600.616666666667</v>
      </c>
      <c r="H23" s="36">
        <v>1682.5166666666671</v>
      </c>
      <c r="I23" s="36">
        <v>1700.2333333333338</v>
      </c>
      <c r="J23" s="36">
        <v>1723.4666666666672</v>
      </c>
      <c r="K23" s="31">
        <v>1677</v>
      </c>
      <c r="L23" s="31">
        <v>1636.05</v>
      </c>
      <c r="M23" s="31">
        <v>10.888719999999999</v>
      </c>
      <c r="N23" s="1"/>
      <c r="O23" s="1"/>
    </row>
    <row r="24" spans="1:15" ht="12.75" customHeight="1">
      <c r="A24" s="51">
        <v>15</v>
      </c>
      <c r="B24" s="53" t="s">
        <v>52</v>
      </c>
      <c r="C24" s="31">
        <v>1146.3</v>
      </c>
      <c r="D24" s="36">
        <v>1137.8833333333334</v>
      </c>
      <c r="E24" s="36">
        <v>1120.0166666666669</v>
      </c>
      <c r="F24" s="36">
        <v>1093.7333333333333</v>
      </c>
      <c r="G24" s="36">
        <v>1075.8666666666668</v>
      </c>
      <c r="H24" s="36">
        <v>1164.166666666667</v>
      </c>
      <c r="I24" s="36">
        <v>1182.0333333333333</v>
      </c>
      <c r="J24" s="36">
        <v>1208.3166666666671</v>
      </c>
      <c r="K24" s="31">
        <v>1155.75</v>
      </c>
      <c r="L24" s="31">
        <v>1111.5999999999999</v>
      </c>
      <c r="M24" s="31">
        <v>43.050420000000003</v>
      </c>
      <c r="N24" s="1"/>
      <c r="O24" s="1"/>
    </row>
    <row r="25" spans="1:15" ht="12.75" customHeight="1">
      <c r="A25" s="51">
        <v>16</v>
      </c>
      <c r="B25" s="53" t="s">
        <v>840</v>
      </c>
      <c r="C25" s="31">
        <v>543.29999999999995</v>
      </c>
      <c r="D25" s="36">
        <v>536.43333333333328</v>
      </c>
      <c r="E25" s="36">
        <v>527.86666666666656</v>
      </c>
      <c r="F25" s="36">
        <v>512.43333333333328</v>
      </c>
      <c r="G25" s="36">
        <v>503.86666666666656</v>
      </c>
      <c r="H25" s="36">
        <v>551.86666666666656</v>
      </c>
      <c r="I25" s="36">
        <v>560.43333333333339</v>
      </c>
      <c r="J25" s="36">
        <v>575.86666666666656</v>
      </c>
      <c r="K25" s="31">
        <v>545</v>
      </c>
      <c r="L25" s="31">
        <v>521</v>
      </c>
      <c r="M25" s="31">
        <v>21.757259999999999</v>
      </c>
      <c r="N25" s="1"/>
      <c r="O25" s="1"/>
    </row>
    <row r="26" spans="1:15" ht="12.75" customHeight="1">
      <c r="A26" s="51">
        <v>17</v>
      </c>
      <c r="B26" s="53" t="s">
        <v>53</v>
      </c>
      <c r="C26" s="31">
        <v>4971.75</v>
      </c>
      <c r="D26" s="36">
        <v>4983.7333333333336</v>
      </c>
      <c r="E26" s="36">
        <v>4922.6166666666668</v>
      </c>
      <c r="F26" s="36">
        <v>4873.4833333333336</v>
      </c>
      <c r="G26" s="36">
        <v>4812.3666666666668</v>
      </c>
      <c r="H26" s="36">
        <v>5032.8666666666668</v>
      </c>
      <c r="I26" s="36">
        <v>5093.9833333333336</v>
      </c>
      <c r="J26" s="36">
        <v>5143.1166666666668</v>
      </c>
      <c r="K26" s="31">
        <v>5044.8500000000004</v>
      </c>
      <c r="L26" s="31">
        <v>4934.6000000000004</v>
      </c>
      <c r="M26" s="31">
        <v>2.1370200000000001</v>
      </c>
      <c r="N26" s="1"/>
      <c r="O26" s="1"/>
    </row>
    <row r="27" spans="1:15" ht="12.75" customHeight="1">
      <c r="A27" s="51">
        <v>18</v>
      </c>
      <c r="B27" s="53" t="s">
        <v>54</v>
      </c>
      <c r="C27" s="31">
        <v>560.15</v>
      </c>
      <c r="D27" s="36">
        <v>550.83333333333337</v>
      </c>
      <c r="E27" s="36">
        <v>535.66666666666674</v>
      </c>
      <c r="F27" s="36">
        <v>511.18333333333339</v>
      </c>
      <c r="G27" s="36">
        <v>496.01666666666677</v>
      </c>
      <c r="H27" s="36">
        <v>575.31666666666672</v>
      </c>
      <c r="I27" s="36">
        <v>590.48333333333346</v>
      </c>
      <c r="J27" s="36">
        <v>614.9666666666667</v>
      </c>
      <c r="K27" s="31">
        <v>566</v>
      </c>
      <c r="L27" s="31">
        <v>526.35</v>
      </c>
      <c r="M27" s="31">
        <v>80.19238</v>
      </c>
      <c r="N27" s="1"/>
      <c r="O27" s="1"/>
    </row>
    <row r="28" spans="1:15" ht="12.75" customHeight="1">
      <c r="A28" s="51">
        <v>19</v>
      </c>
      <c r="B28" s="53" t="s">
        <v>55</v>
      </c>
      <c r="C28" s="31">
        <v>6168.85</v>
      </c>
      <c r="D28" s="36">
        <v>6175.3833333333341</v>
      </c>
      <c r="E28" s="36">
        <v>6112.5666666666684</v>
      </c>
      <c r="F28" s="36">
        <v>6056.2833333333347</v>
      </c>
      <c r="G28" s="36">
        <v>5993.466666666669</v>
      </c>
      <c r="H28" s="36">
        <v>6231.6666666666679</v>
      </c>
      <c r="I28" s="36">
        <v>6294.4833333333336</v>
      </c>
      <c r="J28" s="36">
        <v>6350.7666666666673</v>
      </c>
      <c r="K28" s="31">
        <v>6238.2</v>
      </c>
      <c r="L28" s="31">
        <v>6119.1</v>
      </c>
      <c r="M28" s="31">
        <v>3.37391</v>
      </c>
      <c r="N28" s="1"/>
      <c r="O28" s="1"/>
    </row>
    <row r="29" spans="1:15" ht="12.75" customHeight="1">
      <c r="A29" s="51">
        <v>20</v>
      </c>
      <c r="B29" s="53" t="s">
        <v>57</v>
      </c>
      <c r="C29" s="31">
        <v>517.6</v>
      </c>
      <c r="D29" s="36">
        <v>519.69999999999993</v>
      </c>
      <c r="E29" s="36">
        <v>510.74999999999989</v>
      </c>
      <c r="F29" s="36">
        <v>503.9</v>
      </c>
      <c r="G29" s="36">
        <v>494.94999999999993</v>
      </c>
      <c r="H29" s="36">
        <v>526.54999999999984</v>
      </c>
      <c r="I29" s="36">
        <v>535.49999999999989</v>
      </c>
      <c r="J29" s="36">
        <v>542.3499999999998</v>
      </c>
      <c r="K29" s="31">
        <v>528.65</v>
      </c>
      <c r="L29" s="31">
        <v>512.85</v>
      </c>
      <c r="M29" s="31">
        <v>16.234369999999998</v>
      </c>
      <c r="N29" s="1"/>
      <c r="O29" s="1"/>
    </row>
    <row r="30" spans="1:15" ht="12.75" customHeight="1">
      <c r="A30" s="51">
        <v>21</v>
      </c>
      <c r="B30" s="53" t="s">
        <v>58</v>
      </c>
      <c r="C30" s="31">
        <v>169.75</v>
      </c>
      <c r="D30" s="36">
        <v>170.33333333333334</v>
      </c>
      <c r="E30" s="36">
        <v>167.9666666666667</v>
      </c>
      <c r="F30" s="36">
        <v>166.18333333333337</v>
      </c>
      <c r="G30" s="36">
        <v>163.81666666666672</v>
      </c>
      <c r="H30" s="36">
        <v>172.11666666666667</v>
      </c>
      <c r="I30" s="36">
        <v>174.48333333333329</v>
      </c>
      <c r="J30" s="36">
        <v>176.26666666666665</v>
      </c>
      <c r="K30" s="31">
        <v>172.7</v>
      </c>
      <c r="L30" s="31">
        <v>168.55</v>
      </c>
      <c r="M30" s="31">
        <v>108.40926</v>
      </c>
      <c r="N30" s="1"/>
      <c r="O30" s="1"/>
    </row>
    <row r="31" spans="1:15" ht="12.75" customHeight="1">
      <c r="A31" s="51">
        <v>22</v>
      </c>
      <c r="B31" s="53" t="s">
        <v>60</v>
      </c>
      <c r="C31" s="31">
        <v>2949.2</v>
      </c>
      <c r="D31" s="36">
        <v>2969.1666666666665</v>
      </c>
      <c r="E31" s="36">
        <v>2922.333333333333</v>
      </c>
      <c r="F31" s="36">
        <v>2895.4666666666667</v>
      </c>
      <c r="G31" s="36">
        <v>2848.6333333333332</v>
      </c>
      <c r="H31" s="36">
        <v>2996.0333333333328</v>
      </c>
      <c r="I31" s="36">
        <v>3042.8666666666659</v>
      </c>
      <c r="J31" s="36">
        <v>3069.7333333333327</v>
      </c>
      <c r="K31" s="31">
        <v>3016</v>
      </c>
      <c r="L31" s="31">
        <v>2942.3</v>
      </c>
      <c r="M31" s="31">
        <v>20.01961</v>
      </c>
      <c r="N31" s="1"/>
      <c r="O31" s="1"/>
    </row>
    <row r="32" spans="1:15" ht="12.75" customHeight="1">
      <c r="A32" s="51">
        <v>23</v>
      </c>
      <c r="B32" s="53" t="s">
        <v>61</v>
      </c>
      <c r="C32" s="31">
        <v>1800.05</v>
      </c>
      <c r="D32" s="36">
        <v>1806.5166666666667</v>
      </c>
      <c r="E32" s="36">
        <v>1780.0333333333333</v>
      </c>
      <c r="F32" s="36">
        <v>1760.0166666666667</v>
      </c>
      <c r="G32" s="36">
        <v>1733.5333333333333</v>
      </c>
      <c r="H32" s="36">
        <v>1826.5333333333333</v>
      </c>
      <c r="I32" s="36">
        <v>1853.0166666666664</v>
      </c>
      <c r="J32" s="36">
        <v>1873.0333333333333</v>
      </c>
      <c r="K32" s="31">
        <v>1833</v>
      </c>
      <c r="L32" s="31">
        <v>1786.5</v>
      </c>
      <c r="M32" s="31">
        <v>5.1271800000000001</v>
      </c>
      <c r="N32" s="1"/>
      <c r="O32" s="1"/>
    </row>
    <row r="33" spans="1:15" ht="12.75" customHeight="1">
      <c r="A33" s="51">
        <v>24</v>
      </c>
      <c r="B33" s="53" t="s">
        <v>267</v>
      </c>
      <c r="C33" s="31">
        <v>1002.95</v>
      </c>
      <c r="D33" s="36">
        <v>1005.0166666666668</v>
      </c>
      <c r="E33" s="36">
        <v>993.13333333333355</v>
      </c>
      <c r="F33" s="36">
        <v>983.31666666666683</v>
      </c>
      <c r="G33" s="36">
        <v>971.43333333333362</v>
      </c>
      <c r="H33" s="36">
        <v>1014.8333333333335</v>
      </c>
      <c r="I33" s="36">
        <v>1026.7166666666667</v>
      </c>
      <c r="J33" s="36">
        <v>1036.5333333333333</v>
      </c>
      <c r="K33" s="31">
        <v>1016.9</v>
      </c>
      <c r="L33" s="31">
        <v>995.2</v>
      </c>
      <c r="M33" s="31">
        <v>8.2494599999999991</v>
      </c>
      <c r="N33" s="1"/>
      <c r="O33" s="1"/>
    </row>
    <row r="34" spans="1:15" ht="12.75" customHeight="1">
      <c r="A34" s="51">
        <v>25</v>
      </c>
      <c r="B34" s="53" t="s">
        <v>64</v>
      </c>
      <c r="C34" s="31">
        <v>707.85</v>
      </c>
      <c r="D34" s="36">
        <v>717.5</v>
      </c>
      <c r="E34" s="36">
        <v>693.55</v>
      </c>
      <c r="F34" s="36">
        <v>679.25</v>
      </c>
      <c r="G34" s="36">
        <v>655.29999999999995</v>
      </c>
      <c r="H34" s="36">
        <v>731.8</v>
      </c>
      <c r="I34" s="36">
        <v>755.75</v>
      </c>
      <c r="J34" s="36">
        <v>770.05</v>
      </c>
      <c r="K34" s="31">
        <v>741.45</v>
      </c>
      <c r="L34" s="31">
        <v>703.2</v>
      </c>
      <c r="M34" s="31">
        <v>54.753929999999997</v>
      </c>
      <c r="N34" s="1"/>
      <c r="O34" s="1"/>
    </row>
    <row r="35" spans="1:15" ht="12.75" customHeight="1">
      <c r="A35" s="51">
        <v>26</v>
      </c>
      <c r="B35" s="53" t="s">
        <v>65</v>
      </c>
      <c r="C35" s="31">
        <v>1150.8499999999999</v>
      </c>
      <c r="D35" s="36">
        <v>1154.9333333333334</v>
      </c>
      <c r="E35" s="36">
        <v>1135.9666666666667</v>
      </c>
      <c r="F35" s="36">
        <v>1121.0833333333333</v>
      </c>
      <c r="G35" s="36">
        <v>1102.1166666666666</v>
      </c>
      <c r="H35" s="36">
        <v>1169.8166666666668</v>
      </c>
      <c r="I35" s="36">
        <v>1188.7833333333335</v>
      </c>
      <c r="J35" s="36">
        <v>1203.666666666667</v>
      </c>
      <c r="K35" s="31">
        <v>1173.9000000000001</v>
      </c>
      <c r="L35" s="31">
        <v>1140.05</v>
      </c>
      <c r="M35" s="31">
        <v>19.515550000000001</v>
      </c>
      <c r="N35" s="1"/>
      <c r="O35" s="1"/>
    </row>
    <row r="36" spans="1:15" ht="12.75" customHeight="1">
      <c r="A36" s="51">
        <v>27</v>
      </c>
      <c r="B36" s="53" t="s">
        <v>268</v>
      </c>
      <c r="C36" s="31">
        <v>351</v>
      </c>
      <c r="D36" s="36">
        <v>352.0333333333333</v>
      </c>
      <c r="E36" s="36">
        <v>349.06666666666661</v>
      </c>
      <c r="F36" s="36">
        <v>347.13333333333333</v>
      </c>
      <c r="G36" s="36">
        <v>344.16666666666663</v>
      </c>
      <c r="H36" s="36">
        <v>353.96666666666658</v>
      </c>
      <c r="I36" s="36">
        <v>356.93333333333328</v>
      </c>
      <c r="J36" s="36">
        <v>358.86666666666656</v>
      </c>
      <c r="K36" s="31">
        <v>355</v>
      </c>
      <c r="L36" s="31">
        <v>350.1</v>
      </c>
      <c r="M36" s="31">
        <v>10.181480000000001</v>
      </c>
      <c r="N36" s="1"/>
      <c r="O36" s="1"/>
    </row>
    <row r="37" spans="1:15" ht="12.75" customHeight="1">
      <c r="A37" s="51">
        <v>28</v>
      </c>
      <c r="B37" s="53" t="s">
        <v>66</v>
      </c>
      <c r="C37" s="31">
        <v>1042.25</v>
      </c>
      <c r="D37" s="36">
        <v>1043.9166666666667</v>
      </c>
      <c r="E37" s="36">
        <v>1024.1333333333334</v>
      </c>
      <c r="F37" s="36">
        <v>1006.0166666666667</v>
      </c>
      <c r="G37" s="36">
        <v>986.23333333333335</v>
      </c>
      <c r="H37" s="36">
        <v>1062.0333333333335</v>
      </c>
      <c r="I37" s="36">
        <v>1081.8166666666668</v>
      </c>
      <c r="J37" s="36">
        <v>1099.9333333333336</v>
      </c>
      <c r="K37" s="31">
        <v>1063.7</v>
      </c>
      <c r="L37" s="31">
        <v>1025.8</v>
      </c>
      <c r="M37" s="31">
        <v>208.35434000000001</v>
      </c>
      <c r="N37" s="1"/>
      <c r="O37" s="1"/>
    </row>
    <row r="38" spans="1:15" ht="12.75" customHeight="1">
      <c r="A38" s="51">
        <v>29</v>
      </c>
      <c r="B38" s="53" t="s">
        <v>67</v>
      </c>
      <c r="C38" s="31">
        <v>7597.5</v>
      </c>
      <c r="D38" s="36">
        <v>7477.55</v>
      </c>
      <c r="E38" s="36">
        <v>7329.9500000000007</v>
      </c>
      <c r="F38" s="36">
        <v>7062.4000000000005</v>
      </c>
      <c r="G38" s="36">
        <v>6914.8000000000011</v>
      </c>
      <c r="H38" s="36">
        <v>7745.1</v>
      </c>
      <c r="I38" s="36">
        <v>7892.7000000000007</v>
      </c>
      <c r="J38" s="36">
        <v>8160.25</v>
      </c>
      <c r="K38" s="31">
        <v>7625.15</v>
      </c>
      <c r="L38" s="31">
        <v>7210</v>
      </c>
      <c r="M38" s="31">
        <v>20.657879999999999</v>
      </c>
      <c r="N38" s="1"/>
      <c r="O38" s="1"/>
    </row>
    <row r="39" spans="1:15" ht="12.75" customHeight="1">
      <c r="A39" s="51">
        <v>30</v>
      </c>
      <c r="B39" s="53" t="s">
        <v>69</v>
      </c>
      <c r="C39" s="31">
        <v>1630.15</v>
      </c>
      <c r="D39" s="36">
        <v>1626.2833333333335</v>
      </c>
      <c r="E39" s="36">
        <v>1617.5666666666671</v>
      </c>
      <c r="F39" s="36">
        <v>1604.9833333333336</v>
      </c>
      <c r="G39" s="36">
        <v>1596.2666666666671</v>
      </c>
      <c r="H39" s="36">
        <v>1638.866666666667</v>
      </c>
      <c r="I39" s="36">
        <v>1647.5833333333337</v>
      </c>
      <c r="J39" s="36">
        <v>1660.166666666667</v>
      </c>
      <c r="K39" s="31">
        <v>1635</v>
      </c>
      <c r="L39" s="31">
        <v>1613.7</v>
      </c>
      <c r="M39" s="31">
        <v>17.44604</v>
      </c>
      <c r="N39" s="1"/>
      <c r="O39" s="1"/>
    </row>
    <row r="40" spans="1:15" ht="12.75" customHeight="1">
      <c r="A40" s="51">
        <v>31</v>
      </c>
      <c r="B40" s="53" t="s">
        <v>270</v>
      </c>
      <c r="C40" s="31">
        <v>8194.7000000000007</v>
      </c>
      <c r="D40" s="36">
        <v>8183.2</v>
      </c>
      <c r="E40" s="36">
        <v>8141.5</v>
      </c>
      <c r="F40" s="36">
        <v>8088.3</v>
      </c>
      <c r="G40" s="36">
        <v>8046.6</v>
      </c>
      <c r="H40" s="36">
        <v>8236.4</v>
      </c>
      <c r="I40" s="36">
        <v>8278.0999999999985</v>
      </c>
      <c r="J40" s="36">
        <v>8331.2999999999993</v>
      </c>
      <c r="K40" s="31">
        <v>8224.9</v>
      </c>
      <c r="L40" s="31">
        <v>8130</v>
      </c>
      <c r="M40" s="31">
        <v>0.14926</v>
      </c>
      <c r="N40" s="1"/>
      <c r="O40" s="1"/>
    </row>
    <row r="41" spans="1:15" ht="12.75" customHeight="1">
      <c r="A41" s="51">
        <v>32</v>
      </c>
      <c r="B41" s="53" t="s">
        <v>70</v>
      </c>
      <c r="C41" s="31">
        <v>7085.5</v>
      </c>
      <c r="D41" s="36">
        <v>7082.4333333333334</v>
      </c>
      <c r="E41" s="36">
        <v>7039.0666666666666</v>
      </c>
      <c r="F41" s="36">
        <v>6992.6333333333332</v>
      </c>
      <c r="G41" s="36">
        <v>6949.2666666666664</v>
      </c>
      <c r="H41" s="36">
        <v>7128.8666666666668</v>
      </c>
      <c r="I41" s="36">
        <v>7172.2333333333336</v>
      </c>
      <c r="J41" s="36">
        <v>7218.666666666667</v>
      </c>
      <c r="K41" s="31">
        <v>7125.8</v>
      </c>
      <c r="L41" s="31">
        <v>7036</v>
      </c>
      <c r="M41" s="31">
        <v>11.683490000000001</v>
      </c>
      <c r="N41" s="1"/>
      <c r="O41" s="1"/>
    </row>
    <row r="42" spans="1:15" ht="12.75" customHeight="1">
      <c r="A42" s="51">
        <v>33</v>
      </c>
      <c r="B42" s="53" t="s">
        <v>71</v>
      </c>
      <c r="C42" s="31">
        <v>2527</v>
      </c>
      <c r="D42" s="36">
        <v>2592.6333333333332</v>
      </c>
      <c r="E42" s="36">
        <v>2429.3666666666663</v>
      </c>
      <c r="F42" s="36">
        <v>2331.7333333333331</v>
      </c>
      <c r="G42" s="36">
        <v>2168.4666666666662</v>
      </c>
      <c r="H42" s="36">
        <v>2690.2666666666664</v>
      </c>
      <c r="I42" s="36">
        <v>2853.5333333333328</v>
      </c>
      <c r="J42" s="36">
        <v>2951.1666666666665</v>
      </c>
      <c r="K42" s="31">
        <v>2755.9</v>
      </c>
      <c r="L42" s="31">
        <v>2495</v>
      </c>
      <c r="M42" s="31">
        <v>9.1136499999999998</v>
      </c>
      <c r="N42" s="1"/>
      <c r="O42" s="1"/>
    </row>
    <row r="43" spans="1:15" ht="12.75" customHeight="1">
      <c r="A43" s="51">
        <v>34</v>
      </c>
      <c r="B43" s="53" t="s">
        <v>73</v>
      </c>
      <c r="C43" s="31">
        <v>220.95</v>
      </c>
      <c r="D43" s="36">
        <v>222.33333333333334</v>
      </c>
      <c r="E43" s="36">
        <v>217.76666666666668</v>
      </c>
      <c r="F43" s="36">
        <v>214.58333333333334</v>
      </c>
      <c r="G43" s="36">
        <v>210.01666666666668</v>
      </c>
      <c r="H43" s="36">
        <v>225.51666666666668</v>
      </c>
      <c r="I43" s="36">
        <v>230.08333333333334</v>
      </c>
      <c r="J43" s="36">
        <v>233.26666666666668</v>
      </c>
      <c r="K43" s="31">
        <v>226.9</v>
      </c>
      <c r="L43" s="31">
        <v>219.15</v>
      </c>
      <c r="M43" s="31">
        <v>140.15556000000001</v>
      </c>
      <c r="N43" s="1"/>
      <c r="O43" s="1"/>
    </row>
    <row r="44" spans="1:15" ht="12.75" customHeight="1">
      <c r="A44" s="51">
        <v>35</v>
      </c>
      <c r="B44" s="53" t="s">
        <v>74</v>
      </c>
      <c r="C44" s="31">
        <v>227.05</v>
      </c>
      <c r="D44" s="36">
        <v>227.23333333333335</v>
      </c>
      <c r="E44" s="36">
        <v>223.1166666666667</v>
      </c>
      <c r="F44" s="36">
        <v>219.18333333333337</v>
      </c>
      <c r="G44" s="36">
        <v>215.06666666666672</v>
      </c>
      <c r="H44" s="36">
        <v>231.16666666666669</v>
      </c>
      <c r="I44" s="36">
        <v>235.28333333333336</v>
      </c>
      <c r="J44" s="36">
        <v>239.21666666666667</v>
      </c>
      <c r="K44" s="31">
        <v>231.35</v>
      </c>
      <c r="L44" s="31">
        <v>223.3</v>
      </c>
      <c r="M44" s="31">
        <v>204.73286999999999</v>
      </c>
      <c r="N44" s="1"/>
      <c r="O44" s="1"/>
    </row>
    <row r="45" spans="1:15" ht="12.75" customHeight="1">
      <c r="A45" s="51">
        <v>36</v>
      </c>
      <c r="B45" s="53" t="s">
        <v>271</v>
      </c>
      <c r="C45" s="31">
        <v>131.5</v>
      </c>
      <c r="D45" s="36">
        <v>132.66666666666666</v>
      </c>
      <c r="E45" s="36">
        <v>129.43333333333331</v>
      </c>
      <c r="F45" s="36">
        <v>127.36666666666665</v>
      </c>
      <c r="G45" s="36">
        <v>124.1333333333333</v>
      </c>
      <c r="H45" s="36">
        <v>134.73333333333332</v>
      </c>
      <c r="I45" s="36">
        <v>137.96666666666667</v>
      </c>
      <c r="J45" s="36">
        <v>140.03333333333333</v>
      </c>
      <c r="K45" s="31">
        <v>135.9</v>
      </c>
      <c r="L45" s="31">
        <v>130.6</v>
      </c>
      <c r="M45" s="31">
        <v>120.29308</v>
      </c>
      <c r="N45" s="1"/>
      <c r="O45" s="1"/>
    </row>
    <row r="46" spans="1:15" ht="12.75" customHeight="1">
      <c r="A46" s="51">
        <v>37</v>
      </c>
      <c r="B46" s="53" t="s">
        <v>75</v>
      </c>
      <c r="C46" s="31">
        <v>1449.3</v>
      </c>
      <c r="D46" s="36">
        <v>1455.5333333333335</v>
      </c>
      <c r="E46" s="36">
        <v>1435.7666666666671</v>
      </c>
      <c r="F46" s="36">
        <v>1422.2333333333336</v>
      </c>
      <c r="G46" s="36">
        <v>1402.4666666666672</v>
      </c>
      <c r="H46" s="36">
        <v>1469.0666666666671</v>
      </c>
      <c r="I46" s="36">
        <v>1488.8333333333335</v>
      </c>
      <c r="J46" s="36">
        <v>1502.366666666667</v>
      </c>
      <c r="K46" s="31">
        <v>1475.3</v>
      </c>
      <c r="L46" s="31">
        <v>1442</v>
      </c>
      <c r="M46" s="31">
        <v>3.2458800000000001</v>
      </c>
      <c r="N46" s="1"/>
      <c r="O46" s="1"/>
    </row>
    <row r="47" spans="1:15" ht="12.75" customHeight="1">
      <c r="A47" s="51">
        <v>38</v>
      </c>
      <c r="B47" s="53" t="s">
        <v>76</v>
      </c>
      <c r="C47" s="31">
        <v>189.7</v>
      </c>
      <c r="D47" s="36">
        <v>190</v>
      </c>
      <c r="E47" s="36">
        <v>188</v>
      </c>
      <c r="F47" s="36">
        <v>186.3</v>
      </c>
      <c r="G47" s="36">
        <v>184.3</v>
      </c>
      <c r="H47" s="36">
        <v>191.7</v>
      </c>
      <c r="I47" s="36">
        <v>193.7</v>
      </c>
      <c r="J47" s="36">
        <v>195.39999999999998</v>
      </c>
      <c r="K47" s="31">
        <v>192</v>
      </c>
      <c r="L47" s="31">
        <v>188.3</v>
      </c>
      <c r="M47" s="31">
        <v>125.92882</v>
      </c>
      <c r="N47" s="1"/>
      <c r="O47" s="1"/>
    </row>
    <row r="48" spans="1:15" ht="12.75" customHeight="1">
      <c r="A48" s="51">
        <v>39</v>
      </c>
      <c r="B48" s="53" t="s">
        <v>77</v>
      </c>
      <c r="C48" s="31">
        <v>554.70000000000005</v>
      </c>
      <c r="D48" s="36">
        <v>556.56666666666672</v>
      </c>
      <c r="E48" s="36">
        <v>550.13333333333344</v>
      </c>
      <c r="F48" s="36">
        <v>545.56666666666672</v>
      </c>
      <c r="G48" s="36">
        <v>539.13333333333344</v>
      </c>
      <c r="H48" s="36">
        <v>561.13333333333344</v>
      </c>
      <c r="I48" s="36">
        <v>567.56666666666661</v>
      </c>
      <c r="J48" s="36">
        <v>572.13333333333344</v>
      </c>
      <c r="K48" s="31">
        <v>563</v>
      </c>
      <c r="L48" s="31">
        <v>552</v>
      </c>
      <c r="M48" s="31">
        <v>10.99198</v>
      </c>
      <c r="N48" s="1"/>
      <c r="O48" s="1"/>
    </row>
    <row r="49" spans="1:15" ht="12.75" customHeight="1">
      <c r="A49" s="51">
        <v>40</v>
      </c>
      <c r="B49" s="53" t="s">
        <v>78</v>
      </c>
      <c r="C49" s="31">
        <v>1200.25</v>
      </c>
      <c r="D49" s="36">
        <v>1206.1000000000001</v>
      </c>
      <c r="E49" s="36">
        <v>1186.2000000000003</v>
      </c>
      <c r="F49" s="36">
        <v>1172.1500000000001</v>
      </c>
      <c r="G49" s="36">
        <v>1152.2500000000002</v>
      </c>
      <c r="H49" s="36">
        <v>1220.1500000000003</v>
      </c>
      <c r="I49" s="36">
        <v>1240.0500000000004</v>
      </c>
      <c r="J49" s="36">
        <v>1254.1000000000004</v>
      </c>
      <c r="K49" s="31">
        <v>1226</v>
      </c>
      <c r="L49" s="31">
        <v>1192.05</v>
      </c>
      <c r="M49" s="31">
        <v>7.9292199999999999</v>
      </c>
      <c r="N49" s="1"/>
      <c r="O49" s="1"/>
    </row>
    <row r="50" spans="1:15" ht="12.75" customHeight="1">
      <c r="A50" s="51">
        <v>41</v>
      </c>
      <c r="B50" s="53" t="s">
        <v>80</v>
      </c>
      <c r="C50" s="31">
        <v>1160.55</v>
      </c>
      <c r="D50" s="36">
        <v>1172.75</v>
      </c>
      <c r="E50" s="36">
        <v>1144.8499999999999</v>
      </c>
      <c r="F50" s="36">
        <v>1129.1499999999999</v>
      </c>
      <c r="G50" s="36">
        <v>1101.2499999999998</v>
      </c>
      <c r="H50" s="36">
        <v>1188.45</v>
      </c>
      <c r="I50" s="36">
        <v>1216.3500000000001</v>
      </c>
      <c r="J50" s="36">
        <v>1232.0500000000002</v>
      </c>
      <c r="K50" s="31">
        <v>1200.6500000000001</v>
      </c>
      <c r="L50" s="31">
        <v>1157.05</v>
      </c>
      <c r="M50" s="31">
        <v>114.24697</v>
      </c>
      <c r="N50" s="1"/>
      <c r="O50" s="1"/>
    </row>
    <row r="51" spans="1:15" ht="12.75" customHeight="1">
      <c r="A51" s="51">
        <v>42</v>
      </c>
      <c r="B51" s="53" t="s">
        <v>81</v>
      </c>
      <c r="C51" s="31">
        <v>219.9</v>
      </c>
      <c r="D51" s="36">
        <v>217.16666666666666</v>
      </c>
      <c r="E51" s="36">
        <v>213.73333333333332</v>
      </c>
      <c r="F51" s="36">
        <v>207.56666666666666</v>
      </c>
      <c r="G51" s="36">
        <v>204.13333333333333</v>
      </c>
      <c r="H51" s="36">
        <v>223.33333333333331</v>
      </c>
      <c r="I51" s="36">
        <v>226.76666666666665</v>
      </c>
      <c r="J51" s="36">
        <v>232.93333333333331</v>
      </c>
      <c r="K51" s="31">
        <v>220.6</v>
      </c>
      <c r="L51" s="31">
        <v>211</v>
      </c>
      <c r="M51" s="31">
        <v>344.10300999999998</v>
      </c>
      <c r="N51" s="1"/>
      <c r="O51" s="1"/>
    </row>
    <row r="52" spans="1:15" ht="12.75" customHeight="1">
      <c r="A52" s="51">
        <v>43</v>
      </c>
      <c r="B52" s="53" t="s">
        <v>82</v>
      </c>
      <c r="C52" s="31">
        <v>258.7</v>
      </c>
      <c r="D52" s="36">
        <v>260.7</v>
      </c>
      <c r="E52" s="36">
        <v>255</v>
      </c>
      <c r="F52" s="36">
        <v>251.3</v>
      </c>
      <c r="G52" s="36">
        <v>245.60000000000002</v>
      </c>
      <c r="H52" s="36">
        <v>264.39999999999998</v>
      </c>
      <c r="I52" s="36">
        <v>270.09999999999991</v>
      </c>
      <c r="J52" s="36">
        <v>273.79999999999995</v>
      </c>
      <c r="K52" s="31">
        <v>266.39999999999998</v>
      </c>
      <c r="L52" s="31">
        <v>257</v>
      </c>
      <c r="M52" s="31">
        <v>38.644179999999999</v>
      </c>
      <c r="N52" s="1"/>
      <c r="O52" s="1"/>
    </row>
    <row r="53" spans="1:15" ht="12.75" customHeight="1">
      <c r="A53" s="51">
        <v>44</v>
      </c>
      <c r="B53" s="53" t="s">
        <v>83</v>
      </c>
      <c r="C53" s="31">
        <v>22779.3</v>
      </c>
      <c r="D53" s="36">
        <v>22665.816666666666</v>
      </c>
      <c r="E53" s="36">
        <v>22495.23333333333</v>
      </c>
      <c r="F53" s="36">
        <v>22211.166666666664</v>
      </c>
      <c r="G53" s="36">
        <v>22040.583333333328</v>
      </c>
      <c r="H53" s="36">
        <v>22949.883333333331</v>
      </c>
      <c r="I53" s="36">
        <v>23120.466666666667</v>
      </c>
      <c r="J53" s="36">
        <v>23404.533333333333</v>
      </c>
      <c r="K53" s="31">
        <v>22836.400000000001</v>
      </c>
      <c r="L53" s="31">
        <v>22381.75</v>
      </c>
      <c r="M53" s="31">
        <v>0.10866000000000001</v>
      </c>
      <c r="N53" s="1"/>
      <c r="O53" s="1"/>
    </row>
    <row r="54" spans="1:15" ht="12.75" customHeight="1">
      <c r="A54" s="51">
        <v>45</v>
      </c>
      <c r="B54" s="53" t="s">
        <v>85</v>
      </c>
      <c r="C54" s="31">
        <v>474.4</v>
      </c>
      <c r="D54" s="36">
        <v>477.91666666666669</v>
      </c>
      <c r="E54" s="36">
        <v>467.48333333333335</v>
      </c>
      <c r="F54" s="36">
        <v>460.56666666666666</v>
      </c>
      <c r="G54" s="36">
        <v>450.13333333333333</v>
      </c>
      <c r="H54" s="36">
        <v>484.83333333333337</v>
      </c>
      <c r="I54" s="36">
        <v>495.26666666666665</v>
      </c>
      <c r="J54" s="36">
        <v>502.18333333333339</v>
      </c>
      <c r="K54" s="31">
        <v>488.35</v>
      </c>
      <c r="L54" s="31">
        <v>471</v>
      </c>
      <c r="M54" s="31">
        <v>106.73336999999999</v>
      </c>
      <c r="N54" s="1"/>
      <c r="O54" s="1"/>
    </row>
    <row r="55" spans="1:15" ht="12.75" customHeight="1">
      <c r="A55" s="51">
        <v>46</v>
      </c>
      <c r="B55" s="53" t="s">
        <v>86</v>
      </c>
      <c r="C55" s="31">
        <v>5141.8999999999996</v>
      </c>
      <c r="D55" s="36">
        <v>5161.5166666666673</v>
      </c>
      <c r="E55" s="36">
        <v>5086.4833333333345</v>
      </c>
      <c r="F55" s="36">
        <v>5031.0666666666675</v>
      </c>
      <c r="G55" s="36">
        <v>4956.0333333333347</v>
      </c>
      <c r="H55" s="36">
        <v>5216.9333333333343</v>
      </c>
      <c r="I55" s="36">
        <v>5291.9666666666672</v>
      </c>
      <c r="J55" s="36">
        <v>5347.3833333333341</v>
      </c>
      <c r="K55" s="31">
        <v>5236.55</v>
      </c>
      <c r="L55" s="31">
        <v>5106.1000000000004</v>
      </c>
      <c r="M55" s="31">
        <v>3.4212899999999999</v>
      </c>
      <c r="N55" s="1"/>
      <c r="O55" s="1"/>
    </row>
    <row r="56" spans="1:15" ht="12.75" customHeight="1">
      <c r="A56" s="51">
        <v>47</v>
      </c>
      <c r="B56" s="53" t="s">
        <v>89</v>
      </c>
      <c r="C56" s="31">
        <v>465.3</v>
      </c>
      <c r="D56" s="36">
        <v>462.7166666666667</v>
      </c>
      <c r="E56" s="36">
        <v>455.98333333333341</v>
      </c>
      <c r="F56" s="36">
        <v>446.66666666666669</v>
      </c>
      <c r="G56" s="36">
        <v>439.93333333333339</v>
      </c>
      <c r="H56" s="36">
        <v>472.03333333333342</v>
      </c>
      <c r="I56" s="36">
        <v>478.76666666666677</v>
      </c>
      <c r="J56" s="36">
        <v>488.08333333333343</v>
      </c>
      <c r="K56" s="31">
        <v>469.45</v>
      </c>
      <c r="L56" s="31">
        <v>453.4</v>
      </c>
      <c r="M56" s="31">
        <v>123.55761</v>
      </c>
      <c r="N56" s="1"/>
      <c r="O56" s="1"/>
    </row>
    <row r="57" spans="1:15" ht="12.75" customHeight="1">
      <c r="A57" s="51">
        <v>48</v>
      </c>
      <c r="B57" s="53" t="s">
        <v>348</v>
      </c>
      <c r="C57" s="31">
        <v>463.1</v>
      </c>
      <c r="D57" s="36">
        <v>455.91666666666669</v>
      </c>
      <c r="E57" s="36">
        <v>439.83333333333337</v>
      </c>
      <c r="F57" s="36">
        <v>416.56666666666666</v>
      </c>
      <c r="G57" s="36">
        <v>400.48333333333335</v>
      </c>
      <c r="H57" s="36">
        <v>479.18333333333339</v>
      </c>
      <c r="I57" s="36">
        <v>495.26666666666677</v>
      </c>
      <c r="J57" s="36">
        <v>518.53333333333342</v>
      </c>
      <c r="K57" s="31">
        <v>472</v>
      </c>
      <c r="L57" s="31">
        <v>432.65</v>
      </c>
      <c r="M57" s="31">
        <v>52.35201</v>
      </c>
      <c r="N57" s="1"/>
      <c r="O57" s="1"/>
    </row>
    <row r="58" spans="1:15" ht="12.75" customHeight="1">
      <c r="A58" s="51">
        <v>49</v>
      </c>
      <c r="B58" s="53" t="s">
        <v>92</v>
      </c>
      <c r="C58" s="31">
        <v>1244.7</v>
      </c>
      <c r="D58" s="36">
        <v>1244.3833333333332</v>
      </c>
      <c r="E58" s="36">
        <v>1223.7666666666664</v>
      </c>
      <c r="F58" s="36">
        <v>1202.8333333333333</v>
      </c>
      <c r="G58" s="36">
        <v>1182.2166666666665</v>
      </c>
      <c r="H58" s="36">
        <v>1265.3166666666664</v>
      </c>
      <c r="I58" s="36">
        <v>1285.9333333333332</v>
      </c>
      <c r="J58" s="36">
        <v>1306.8666666666663</v>
      </c>
      <c r="K58" s="31">
        <v>1265</v>
      </c>
      <c r="L58" s="31">
        <v>1223.45</v>
      </c>
      <c r="M58" s="31">
        <v>13.021570000000001</v>
      </c>
      <c r="N58" s="1"/>
      <c r="O58" s="1"/>
    </row>
    <row r="59" spans="1:15" ht="12.75" customHeight="1">
      <c r="A59" s="51">
        <v>50</v>
      </c>
      <c r="B59" s="53" t="s">
        <v>93</v>
      </c>
      <c r="C59" s="31">
        <v>1369.65</v>
      </c>
      <c r="D59" s="36">
        <v>1378.8666666666668</v>
      </c>
      <c r="E59" s="36">
        <v>1344.2833333333335</v>
      </c>
      <c r="F59" s="36">
        <v>1318.9166666666667</v>
      </c>
      <c r="G59" s="36">
        <v>1284.3333333333335</v>
      </c>
      <c r="H59" s="36">
        <v>1404.2333333333336</v>
      </c>
      <c r="I59" s="36">
        <v>1438.8166666666666</v>
      </c>
      <c r="J59" s="36">
        <v>1464.1833333333336</v>
      </c>
      <c r="K59" s="31">
        <v>1413.45</v>
      </c>
      <c r="L59" s="31">
        <v>1353.5</v>
      </c>
      <c r="M59" s="31">
        <v>18.014679999999998</v>
      </c>
      <c r="N59" s="1"/>
      <c r="O59" s="1"/>
    </row>
    <row r="60" spans="1:15" ht="12.75" customHeight="1">
      <c r="A60" s="51">
        <v>51</v>
      </c>
      <c r="B60" s="53" t="s">
        <v>94</v>
      </c>
      <c r="C60" s="31">
        <v>389.4</v>
      </c>
      <c r="D60" s="36">
        <v>388.81666666666661</v>
      </c>
      <c r="E60" s="36">
        <v>385.93333333333322</v>
      </c>
      <c r="F60" s="36">
        <v>382.46666666666664</v>
      </c>
      <c r="G60" s="36">
        <v>379.58333333333326</v>
      </c>
      <c r="H60" s="36">
        <v>392.28333333333319</v>
      </c>
      <c r="I60" s="36">
        <v>395.16666666666663</v>
      </c>
      <c r="J60" s="36">
        <v>398.63333333333316</v>
      </c>
      <c r="K60" s="31">
        <v>391.7</v>
      </c>
      <c r="L60" s="31">
        <v>385.35</v>
      </c>
      <c r="M60" s="31">
        <v>134.40949000000001</v>
      </c>
      <c r="N60" s="1"/>
      <c r="O60" s="1"/>
    </row>
    <row r="61" spans="1:15" ht="12.75" customHeight="1">
      <c r="A61" s="51">
        <v>52</v>
      </c>
      <c r="B61" s="53" t="s">
        <v>95</v>
      </c>
      <c r="C61" s="31">
        <v>6205.05</v>
      </c>
      <c r="D61" s="36">
        <v>6276.7</v>
      </c>
      <c r="E61" s="36">
        <v>6113.4</v>
      </c>
      <c r="F61" s="36">
        <v>6021.75</v>
      </c>
      <c r="G61" s="36">
        <v>5858.45</v>
      </c>
      <c r="H61" s="36">
        <v>6368.3499999999995</v>
      </c>
      <c r="I61" s="36">
        <v>6531.6500000000005</v>
      </c>
      <c r="J61" s="36">
        <v>6623.2999999999993</v>
      </c>
      <c r="K61" s="31">
        <v>6440</v>
      </c>
      <c r="L61" s="31">
        <v>6185.05</v>
      </c>
      <c r="M61" s="31">
        <v>3.92096</v>
      </c>
      <c r="N61" s="1"/>
      <c r="O61" s="1"/>
    </row>
    <row r="62" spans="1:15" ht="12.75" customHeight="1">
      <c r="A62" s="51">
        <v>53</v>
      </c>
      <c r="B62" s="53" t="s">
        <v>96</v>
      </c>
      <c r="C62" s="31">
        <v>2492.5500000000002</v>
      </c>
      <c r="D62" s="36">
        <v>2488.9333333333334</v>
      </c>
      <c r="E62" s="36">
        <v>2459.666666666667</v>
      </c>
      <c r="F62" s="36">
        <v>2426.7833333333338</v>
      </c>
      <c r="G62" s="36">
        <v>2397.5166666666673</v>
      </c>
      <c r="H62" s="36">
        <v>2521.8166666666666</v>
      </c>
      <c r="I62" s="36">
        <v>2551.083333333333</v>
      </c>
      <c r="J62" s="36">
        <v>2583.9666666666662</v>
      </c>
      <c r="K62" s="31">
        <v>2518.1999999999998</v>
      </c>
      <c r="L62" s="31">
        <v>2456.0500000000002</v>
      </c>
      <c r="M62" s="31">
        <v>2.1585800000000002</v>
      </c>
      <c r="N62" s="1"/>
      <c r="O62" s="1"/>
    </row>
    <row r="63" spans="1:15" ht="12.75" customHeight="1">
      <c r="A63" s="51">
        <v>54</v>
      </c>
      <c r="B63" s="53" t="s">
        <v>97</v>
      </c>
      <c r="C63" s="31">
        <v>828.65</v>
      </c>
      <c r="D63" s="36">
        <v>831.0333333333333</v>
      </c>
      <c r="E63" s="36">
        <v>815.71666666666658</v>
      </c>
      <c r="F63" s="36">
        <v>802.7833333333333</v>
      </c>
      <c r="G63" s="36">
        <v>787.46666666666658</v>
      </c>
      <c r="H63" s="36">
        <v>843.96666666666658</v>
      </c>
      <c r="I63" s="36">
        <v>859.28333333333319</v>
      </c>
      <c r="J63" s="36">
        <v>872.21666666666658</v>
      </c>
      <c r="K63" s="31">
        <v>846.35</v>
      </c>
      <c r="L63" s="31">
        <v>818.1</v>
      </c>
      <c r="M63" s="31">
        <v>17.72063</v>
      </c>
      <c r="N63" s="1"/>
      <c r="O63" s="1"/>
    </row>
    <row r="64" spans="1:15" ht="12.75" customHeight="1">
      <c r="A64" s="51">
        <v>55</v>
      </c>
      <c r="B64" s="53" t="s">
        <v>98</v>
      </c>
      <c r="C64" s="31">
        <v>1129</v>
      </c>
      <c r="D64" s="36">
        <v>1136.3333333333333</v>
      </c>
      <c r="E64" s="36">
        <v>1117.6666666666665</v>
      </c>
      <c r="F64" s="36">
        <v>1106.3333333333333</v>
      </c>
      <c r="G64" s="36">
        <v>1087.6666666666665</v>
      </c>
      <c r="H64" s="36">
        <v>1147.6666666666665</v>
      </c>
      <c r="I64" s="36">
        <v>1166.333333333333</v>
      </c>
      <c r="J64" s="36">
        <v>1177.6666666666665</v>
      </c>
      <c r="K64" s="31">
        <v>1155</v>
      </c>
      <c r="L64" s="31">
        <v>1125</v>
      </c>
      <c r="M64" s="31">
        <v>2.2911299999999999</v>
      </c>
      <c r="N64" s="1"/>
      <c r="O64" s="1"/>
    </row>
    <row r="65" spans="1:15" ht="12.75" customHeight="1">
      <c r="A65" s="51">
        <v>56</v>
      </c>
      <c r="B65" s="53" t="s">
        <v>99</v>
      </c>
      <c r="C65" s="31">
        <v>305.10000000000002</v>
      </c>
      <c r="D65" s="36">
        <v>305.18333333333334</v>
      </c>
      <c r="E65" s="36">
        <v>301.76666666666665</v>
      </c>
      <c r="F65" s="36">
        <v>298.43333333333334</v>
      </c>
      <c r="G65" s="36">
        <v>295.01666666666665</v>
      </c>
      <c r="H65" s="36">
        <v>308.51666666666665</v>
      </c>
      <c r="I65" s="36">
        <v>311.93333333333328</v>
      </c>
      <c r="J65" s="36">
        <v>315.26666666666665</v>
      </c>
      <c r="K65" s="31">
        <v>308.60000000000002</v>
      </c>
      <c r="L65" s="31">
        <v>301.85000000000002</v>
      </c>
      <c r="M65" s="31">
        <v>20.52008</v>
      </c>
      <c r="N65" s="1"/>
      <c r="O65" s="1"/>
    </row>
    <row r="66" spans="1:15" ht="12.75" customHeight="1">
      <c r="A66" s="51">
        <v>57</v>
      </c>
      <c r="B66" s="53" t="s">
        <v>101</v>
      </c>
      <c r="C66" s="31">
        <v>2161.9</v>
      </c>
      <c r="D66" s="36">
        <v>2166.6666666666665</v>
      </c>
      <c r="E66" s="36">
        <v>2142.333333333333</v>
      </c>
      <c r="F66" s="36">
        <v>2122.7666666666664</v>
      </c>
      <c r="G66" s="36">
        <v>2098.4333333333329</v>
      </c>
      <c r="H66" s="36">
        <v>2186.2333333333331</v>
      </c>
      <c r="I66" s="36">
        <v>2210.5666666666662</v>
      </c>
      <c r="J66" s="36">
        <v>2230.1333333333332</v>
      </c>
      <c r="K66" s="31">
        <v>2191</v>
      </c>
      <c r="L66" s="31">
        <v>2147.1</v>
      </c>
      <c r="M66" s="31">
        <v>4.3465499999999997</v>
      </c>
      <c r="N66" s="1"/>
      <c r="O66" s="1"/>
    </row>
    <row r="67" spans="1:15" ht="12.75" customHeight="1">
      <c r="A67" s="51">
        <v>58</v>
      </c>
      <c r="B67" s="53" t="s">
        <v>102</v>
      </c>
      <c r="C67" s="31">
        <v>531.6</v>
      </c>
      <c r="D67" s="36">
        <v>532.73333333333335</v>
      </c>
      <c r="E67" s="36">
        <v>527.91666666666674</v>
      </c>
      <c r="F67" s="36">
        <v>524.23333333333335</v>
      </c>
      <c r="G67" s="36">
        <v>519.41666666666674</v>
      </c>
      <c r="H67" s="36">
        <v>536.41666666666674</v>
      </c>
      <c r="I67" s="36">
        <v>541.23333333333335</v>
      </c>
      <c r="J67" s="36">
        <v>544.91666666666674</v>
      </c>
      <c r="K67" s="31">
        <v>537.54999999999995</v>
      </c>
      <c r="L67" s="31">
        <v>529.04999999999995</v>
      </c>
      <c r="M67" s="31">
        <v>9.24085</v>
      </c>
      <c r="N67" s="1"/>
      <c r="O67" s="1"/>
    </row>
    <row r="68" spans="1:15" ht="12.75" customHeight="1">
      <c r="A68" s="51">
        <v>59</v>
      </c>
      <c r="B68" s="53" t="s">
        <v>103</v>
      </c>
      <c r="C68" s="31">
        <v>2205.0500000000002</v>
      </c>
      <c r="D68" s="36">
        <v>2188.6166666666668</v>
      </c>
      <c r="E68" s="36">
        <v>2158.2833333333338</v>
      </c>
      <c r="F68" s="36">
        <v>2111.5166666666669</v>
      </c>
      <c r="G68" s="36">
        <v>2081.1833333333338</v>
      </c>
      <c r="H68" s="36">
        <v>2235.3833333333337</v>
      </c>
      <c r="I68" s="36">
        <v>2265.7166666666667</v>
      </c>
      <c r="J68" s="36">
        <v>2312.4833333333336</v>
      </c>
      <c r="K68" s="31">
        <v>2218.9499999999998</v>
      </c>
      <c r="L68" s="31">
        <v>2141.85</v>
      </c>
      <c r="M68" s="31">
        <v>6.9444800000000004</v>
      </c>
      <c r="N68" s="1"/>
      <c r="O68" s="1"/>
    </row>
    <row r="69" spans="1:15" ht="12.75" customHeight="1">
      <c r="A69" s="51">
        <v>60</v>
      </c>
      <c r="B69" s="53" t="s">
        <v>104</v>
      </c>
      <c r="C69" s="31">
        <v>2236.4</v>
      </c>
      <c r="D69" s="36">
        <v>2254.4166666666665</v>
      </c>
      <c r="E69" s="36">
        <v>2213.8833333333332</v>
      </c>
      <c r="F69" s="36">
        <v>2191.3666666666668</v>
      </c>
      <c r="G69" s="36">
        <v>2150.8333333333335</v>
      </c>
      <c r="H69" s="36">
        <v>2276.9333333333329</v>
      </c>
      <c r="I69" s="36">
        <v>2317.4666666666667</v>
      </c>
      <c r="J69" s="36">
        <v>2339.9833333333327</v>
      </c>
      <c r="K69" s="31">
        <v>2294.9499999999998</v>
      </c>
      <c r="L69" s="31">
        <v>2231.9</v>
      </c>
      <c r="M69" s="31">
        <v>1.2537400000000001</v>
      </c>
      <c r="N69" s="1"/>
      <c r="O69" s="1"/>
    </row>
    <row r="70" spans="1:15" ht="12.75" customHeight="1">
      <c r="A70" s="51">
        <v>61</v>
      </c>
      <c r="B70" s="53" t="s">
        <v>273</v>
      </c>
      <c r="C70" s="31">
        <v>401.3</v>
      </c>
      <c r="D70" s="36">
        <v>401.09999999999997</v>
      </c>
      <c r="E70" s="36">
        <v>397.24999999999994</v>
      </c>
      <c r="F70" s="36">
        <v>393.2</v>
      </c>
      <c r="G70" s="36">
        <v>389.34999999999997</v>
      </c>
      <c r="H70" s="36">
        <v>405.14999999999992</v>
      </c>
      <c r="I70" s="36">
        <v>408.99999999999994</v>
      </c>
      <c r="J70" s="36">
        <v>413.0499999999999</v>
      </c>
      <c r="K70" s="31">
        <v>404.95</v>
      </c>
      <c r="L70" s="31">
        <v>397.05</v>
      </c>
      <c r="M70" s="31">
        <v>5.8906799999999997</v>
      </c>
      <c r="N70" s="1"/>
      <c r="O70" s="1"/>
    </row>
    <row r="71" spans="1:15" ht="12.75" customHeight="1">
      <c r="A71" s="51">
        <v>62</v>
      </c>
      <c r="B71" s="53" t="s">
        <v>370</v>
      </c>
      <c r="C71" s="31">
        <v>178.15</v>
      </c>
      <c r="D71" s="36">
        <v>177.25</v>
      </c>
      <c r="E71" s="36">
        <v>175.3</v>
      </c>
      <c r="F71" s="36">
        <v>172.45000000000002</v>
      </c>
      <c r="G71" s="36">
        <v>170.50000000000003</v>
      </c>
      <c r="H71" s="36">
        <v>180.1</v>
      </c>
      <c r="I71" s="36">
        <v>182.04999999999998</v>
      </c>
      <c r="J71" s="36">
        <v>184.89999999999998</v>
      </c>
      <c r="K71" s="31">
        <v>179.2</v>
      </c>
      <c r="L71" s="31">
        <v>174.4</v>
      </c>
      <c r="M71" s="31">
        <v>8.9941600000000008</v>
      </c>
      <c r="N71" s="1"/>
      <c r="O71" s="1"/>
    </row>
    <row r="72" spans="1:15" ht="12.75" customHeight="1">
      <c r="A72" s="51">
        <v>63</v>
      </c>
      <c r="B72" s="53" t="s">
        <v>106</v>
      </c>
      <c r="C72" s="31">
        <v>3578.9</v>
      </c>
      <c r="D72" s="36">
        <v>3595.3833333333332</v>
      </c>
      <c r="E72" s="36">
        <v>3530.7666666666664</v>
      </c>
      <c r="F72" s="36">
        <v>3482.6333333333332</v>
      </c>
      <c r="G72" s="36">
        <v>3418.0166666666664</v>
      </c>
      <c r="H72" s="36">
        <v>3643.5166666666664</v>
      </c>
      <c r="I72" s="36">
        <v>3708.1333333333332</v>
      </c>
      <c r="J72" s="36">
        <v>3756.2666666666664</v>
      </c>
      <c r="K72" s="31">
        <v>3660</v>
      </c>
      <c r="L72" s="31">
        <v>3547.25</v>
      </c>
      <c r="M72" s="31">
        <v>4.07761</v>
      </c>
      <c r="N72" s="1"/>
      <c r="O72" s="1"/>
    </row>
    <row r="73" spans="1:15" ht="12.75" customHeight="1">
      <c r="A73" s="51">
        <v>64</v>
      </c>
      <c r="B73" s="53" t="s">
        <v>107</v>
      </c>
      <c r="C73" s="31">
        <v>5879.45</v>
      </c>
      <c r="D73" s="36">
        <v>5879.8833333333341</v>
      </c>
      <c r="E73" s="36">
        <v>5793.7666666666682</v>
      </c>
      <c r="F73" s="36">
        <v>5708.0833333333339</v>
      </c>
      <c r="G73" s="36">
        <v>5621.9666666666681</v>
      </c>
      <c r="H73" s="36">
        <v>5965.5666666666684</v>
      </c>
      <c r="I73" s="36">
        <v>6051.6833333333352</v>
      </c>
      <c r="J73" s="36">
        <v>6137.3666666666686</v>
      </c>
      <c r="K73" s="31">
        <v>5966</v>
      </c>
      <c r="L73" s="31">
        <v>5794.2</v>
      </c>
      <c r="M73" s="31">
        <v>2.9605600000000001</v>
      </c>
      <c r="N73" s="1"/>
      <c r="O73" s="1"/>
    </row>
    <row r="74" spans="1:15" ht="12.75" customHeight="1">
      <c r="A74" s="51">
        <v>65</v>
      </c>
      <c r="B74" s="53" t="s">
        <v>109</v>
      </c>
      <c r="C74" s="31">
        <v>758.65</v>
      </c>
      <c r="D74" s="36">
        <v>761.31666666666661</v>
      </c>
      <c r="E74" s="36">
        <v>746.63333333333321</v>
      </c>
      <c r="F74" s="36">
        <v>734.61666666666656</v>
      </c>
      <c r="G74" s="36">
        <v>719.93333333333317</v>
      </c>
      <c r="H74" s="36">
        <v>773.33333333333326</v>
      </c>
      <c r="I74" s="36">
        <v>788.01666666666665</v>
      </c>
      <c r="J74" s="36">
        <v>800.0333333333333</v>
      </c>
      <c r="K74" s="31">
        <v>776</v>
      </c>
      <c r="L74" s="31">
        <v>749.3</v>
      </c>
      <c r="M74" s="31">
        <v>91.108000000000004</v>
      </c>
      <c r="N74" s="1"/>
      <c r="O74" s="1"/>
    </row>
    <row r="75" spans="1:15" ht="12.75" customHeight="1">
      <c r="A75" s="51">
        <v>66</v>
      </c>
      <c r="B75" s="53" t="s">
        <v>269</v>
      </c>
      <c r="C75" s="31">
        <v>3734.25</v>
      </c>
      <c r="D75" s="36">
        <v>3726.5833333333335</v>
      </c>
      <c r="E75" s="36">
        <v>3703.166666666667</v>
      </c>
      <c r="F75" s="36">
        <v>3672.0833333333335</v>
      </c>
      <c r="G75" s="36">
        <v>3648.666666666667</v>
      </c>
      <c r="H75" s="36">
        <v>3757.666666666667</v>
      </c>
      <c r="I75" s="36">
        <v>3781.0833333333339</v>
      </c>
      <c r="J75" s="36">
        <v>3812.166666666667</v>
      </c>
      <c r="K75" s="31">
        <v>3750</v>
      </c>
      <c r="L75" s="31">
        <v>3695.5</v>
      </c>
      <c r="M75" s="31">
        <v>2.0026899999999999</v>
      </c>
      <c r="N75" s="1"/>
      <c r="O75" s="1"/>
    </row>
    <row r="76" spans="1:15" ht="12.75" customHeight="1">
      <c r="A76" s="51">
        <v>67</v>
      </c>
      <c r="B76" s="53" t="s">
        <v>110</v>
      </c>
      <c r="C76" s="31">
        <v>5855.5</v>
      </c>
      <c r="D76" s="36">
        <v>5867.5</v>
      </c>
      <c r="E76" s="36">
        <v>5810</v>
      </c>
      <c r="F76" s="36">
        <v>5764.5</v>
      </c>
      <c r="G76" s="36">
        <v>5707</v>
      </c>
      <c r="H76" s="36">
        <v>5913</v>
      </c>
      <c r="I76" s="36">
        <v>5970.5</v>
      </c>
      <c r="J76" s="36">
        <v>6016</v>
      </c>
      <c r="K76" s="31">
        <v>5925</v>
      </c>
      <c r="L76" s="31">
        <v>5822</v>
      </c>
      <c r="M76" s="31">
        <v>5.3550199999999997</v>
      </c>
      <c r="N76" s="1"/>
      <c r="O76" s="1"/>
    </row>
    <row r="77" spans="1:15" ht="12.75" customHeight="1">
      <c r="A77" s="51">
        <v>68</v>
      </c>
      <c r="B77" s="53" t="s">
        <v>111</v>
      </c>
      <c r="C77" s="31">
        <v>3616.45</v>
      </c>
      <c r="D77" s="36">
        <v>3631.1666666666665</v>
      </c>
      <c r="E77" s="36">
        <v>3582.333333333333</v>
      </c>
      <c r="F77" s="36">
        <v>3548.2166666666667</v>
      </c>
      <c r="G77" s="36">
        <v>3499.3833333333332</v>
      </c>
      <c r="H77" s="36">
        <v>3665.2833333333328</v>
      </c>
      <c r="I77" s="36">
        <v>3714.1166666666659</v>
      </c>
      <c r="J77" s="36">
        <v>3748.2333333333327</v>
      </c>
      <c r="K77" s="31">
        <v>3680</v>
      </c>
      <c r="L77" s="31">
        <v>3597.05</v>
      </c>
      <c r="M77" s="31">
        <v>6.9943200000000001</v>
      </c>
      <c r="N77" s="1"/>
      <c r="O77" s="1"/>
    </row>
    <row r="78" spans="1:15" ht="12.75" customHeight="1">
      <c r="A78" s="51">
        <v>69</v>
      </c>
      <c r="B78" s="53" t="s">
        <v>112</v>
      </c>
      <c r="C78" s="31">
        <v>2945.3</v>
      </c>
      <c r="D78" s="36">
        <v>2937.9833333333336</v>
      </c>
      <c r="E78" s="36">
        <v>2918.9666666666672</v>
      </c>
      <c r="F78" s="36">
        <v>2892.6333333333337</v>
      </c>
      <c r="G78" s="36">
        <v>2873.6166666666672</v>
      </c>
      <c r="H78" s="36">
        <v>2964.3166666666671</v>
      </c>
      <c r="I78" s="36">
        <v>2983.3333333333335</v>
      </c>
      <c r="J78" s="36">
        <v>3009.666666666667</v>
      </c>
      <c r="K78" s="31">
        <v>2957</v>
      </c>
      <c r="L78" s="31">
        <v>2911.65</v>
      </c>
      <c r="M78" s="31">
        <v>2.0633400000000002</v>
      </c>
      <c r="N78" s="1"/>
      <c r="O78" s="1"/>
    </row>
    <row r="79" spans="1:15" ht="12.75" customHeight="1">
      <c r="A79" s="51">
        <v>70</v>
      </c>
      <c r="B79" s="53" t="s">
        <v>114</v>
      </c>
      <c r="C79" s="31">
        <v>141.80000000000001</v>
      </c>
      <c r="D79" s="36">
        <v>141.95000000000002</v>
      </c>
      <c r="E79" s="36">
        <v>140.40000000000003</v>
      </c>
      <c r="F79" s="36">
        <v>139.00000000000003</v>
      </c>
      <c r="G79" s="36">
        <v>137.45000000000005</v>
      </c>
      <c r="H79" s="36">
        <v>143.35000000000002</v>
      </c>
      <c r="I79" s="36">
        <v>144.90000000000003</v>
      </c>
      <c r="J79" s="36">
        <v>146.30000000000001</v>
      </c>
      <c r="K79" s="31">
        <v>143.5</v>
      </c>
      <c r="L79" s="31">
        <v>140.55000000000001</v>
      </c>
      <c r="M79" s="31">
        <v>182.28648999999999</v>
      </c>
      <c r="N79" s="1"/>
      <c r="O79" s="1"/>
    </row>
    <row r="80" spans="1:15" ht="12.75" customHeight="1">
      <c r="A80" s="51">
        <v>71</v>
      </c>
      <c r="B80" s="53" t="s">
        <v>401</v>
      </c>
      <c r="C80" s="31">
        <v>3569.35</v>
      </c>
      <c r="D80" s="36">
        <v>3581.4500000000003</v>
      </c>
      <c r="E80" s="36">
        <v>3526.9000000000005</v>
      </c>
      <c r="F80" s="36">
        <v>3484.4500000000003</v>
      </c>
      <c r="G80" s="36">
        <v>3429.9000000000005</v>
      </c>
      <c r="H80" s="36">
        <v>3623.9000000000005</v>
      </c>
      <c r="I80" s="36">
        <v>3678.4500000000007</v>
      </c>
      <c r="J80" s="36">
        <v>3720.9000000000005</v>
      </c>
      <c r="K80" s="31">
        <v>3636</v>
      </c>
      <c r="L80" s="31">
        <v>3539</v>
      </c>
      <c r="M80" s="31">
        <v>0.3871</v>
      </c>
      <c r="N80" s="1"/>
      <c r="O80" s="1"/>
    </row>
    <row r="81" spans="1:15" ht="12.75" customHeight="1">
      <c r="A81" s="51">
        <v>72</v>
      </c>
      <c r="B81" s="53" t="s">
        <v>276</v>
      </c>
      <c r="C81" s="31">
        <v>430.15</v>
      </c>
      <c r="D81" s="36">
        <v>426.7166666666667</v>
      </c>
      <c r="E81" s="36">
        <v>419.43333333333339</v>
      </c>
      <c r="F81" s="36">
        <v>408.7166666666667</v>
      </c>
      <c r="G81" s="36">
        <v>401.43333333333339</v>
      </c>
      <c r="H81" s="36">
        <v>437.43333333333339</v>
      </c>
      <c r="I81" s="36">
        <v>444.7166666666667</v>
      </c>
      <c r="J81" s="36">
        <v>455.43333333333339</v>
      </c>
      <c r="K81" s="31">
        <v>434</v>
      </c>
      <c r="L81" s="31">
        <v>416</v>
      </c>
      <c r="M81" s="31">
        <v>12.367749999999999</v>
      </c>
      <c r="N81" s="1"/>
      <c r="O81" s="1"/>
    </row>
    <row r="82" spans="1:15" ht="12.75" customHeight="1">
      <c r="A82" s="51">
        <v>73</v>
      </c>
      <c r="B82" s="53" t="s">
        <v>115</v>
      </c>
      <c r="C82" s="31">
        <v>165.4</v>
      </c>
      <c r="D82" s="36">
        <v>165.70000000000002</v>
      </c>
      <c r="E82" s="36">
        <v>164.25000000000003</v>
      </c>
      <c r="F82" s="36">
        <v>163.10000000000002</v>
      </c>
      <c r="G82" s="36">
        <v>161.65000000000003</v>
      </c>
      <c r="H82" s="36">
        <v>166.85000000000002</v>
      </c>
      <c r="I82" s="36">
        <v>168.3</v>
      </c>
      <c r="J82" s="36">
        <v>169.45000000000002</v>
      </c>
      <c r="K82" s="31">
        <v>167.15</v>
      </c>
      <c r="L82" s="31">
        <v>164.55</v>
      </c>
      <c r="M82" s="31">
        <v>167.25897000000001</v>
      </c>
      <c r="N82" s="1"/>
      <c r="O82" s="1"/>
    </row>
    <row r="83" spans="1:15" ht="12.75" customHeight="1">
      <c r="A83" s="51">
        <v>74</v>
      </c>
      <c r="B83" s="53" t="s">
        <v>277</v>
      </c>
      <c r="C83" s="31">
        <v>1899.05</v>
      </c>
      <c r="D83" s="36">
        <v>1911.8</v>
      </c>
      <c r="E83" s="36">
        <v>1879.6499999999999</v>
      </c>
      <c r="F83" s="36">
        <v>1860.25</v>
      </c>
      <c r="G83" s="36">
        <v>1828.1</v>
      </c>
      <c r="H83" s="36">
        <v>1931.1999999999998</v>
      </c>
      <c r="I83" s="36">
        <v>1963.35</v>
      </c>
      <c r="J83" s="36">
        <v>1982.7499999999998</v>
      </c>
      <c r="K83" s="31">
        <v>1943.95</v>
      </c>
      <c r="L83" s="31">
        <v>1892.4</v>
      </c>
      <c r="M83" s="31">
        <v>0.75585999999999998</v>
      </c>
      <c r="N83" s="1"/>
      <c r="O83" s="1"/>
    </row>
    <row r="84" spans="1:15" ht="12.75" customHeight="1">
      <c r="A84" s="51">
        <v>75</v>
      </c>
      <c r="B84" s="53" t="s">
        <v>120</v>
      </c>
      <c r="C84" s="31">
        <v>1157.3</v>
      </c>
      <c r="D84" s="36">
        <v>1148.6499999999999</v>
      </c>
      <c r="E84" s="36">
        <v>1128.8999999999996</v>
      </c>
      <c r="F84" s="36">
        <v>1100.4999999999998</v>
      </c>
      <c r="G84" s="36">
        <v>1080.7499999999995</v>
      </c>
      <c r="H84" s="36">
        <v>1177.0499999999997</v>
      </c>
      <c r="I84" s="36">
        <v>1196.8000000000002</v>
      </c>
      <c r="J84" s="36">
        <v>1225.1999999999998</v>
      </c>
      <c r="K84" s="31">
        <v>1168.4000000000001</v>
      </c>
      <c r="L84" s="31">
        <v>1120.25</v>
      </c>
      <c r="M84" s="31">
        <v>17.13542</v>
      </c>
      <c r="N84" s="1"/>
      <c r="O84" s="1"/>
    </row>
    <row r="85" spans="1:15" ht="12.75" customHeight="1">
      <c r="A85" s="51">
        <v>76</v>
      </c>
      <c r="B85" s="53" t="s">
        <v>121</v>
      </c>
      <c r="C85" s="31">
        <v>2326.9</v>
      </c>
      <c r="D85" s="36">
        <v>2309.4</v>
      </c>
      <c r="E85" s="36">
        <v>2283.9</v>
      </c>
      <c r="F85" s="36">
        <v>2240.9</v>
      </c>
      <c r="G85" s="36">
        <v>2215.4</v>
      </c>
      <c r="H85" s="36">
        <v>2352.4</v>
      </c>
      <c r="I85" s="36">
        <v>2377.9</v>
      </c>
      <c r="J85" s="36">
        <v>2420.9</v>
      </c>
      <c r="K85" s="31">
        <v>2334.9</v>
      </c>
      <c r="L85" s="31">
        <v>2266.4</v>
      </c>
      <c r="M85" s="31">
        <v>9.4838900000000006</v>
      </c>
      <c r="N85" s="1"/>
      <c r="O85" s="1"/>
    </row>
    <row r="86" spans="1:15" ht="12.75" customHeight="1">
      <c r="A86" s="51">
        <v>77</v>
      </c>
      <c r="B86" s="53" t="s">
        <v>123</v>
      </c>
      <c r="C86" s="31">
        <v>2076.5</v>
      </c>
      <c r="D86" s="36">
        <v>2072</v>
      </c>
      <c r="E86" s="36">
        <v>2056.65</v>
      </c>
      <c r="F86" s="36">
        <v>2036.8000000000002</v>
      </c>
      <c r="G86" s="36">
        <v>2021.4500000000003</v>
      </c>
      <c r="H86" s="36">
        <v>2091.85</v>
      </c>
      <c r="I86" s="36">
        <v>2107.2000000000003</v>
      </c>
      <c r="J86" s="36">
        <v>2127.0499999999997</v>
      </c>
      <c r="K86" s="31">
        <v>2087.35</v>
      </c>
      <c r="L86" s="31">
        <v>2052.15</v>
      </c>
      <c r="M86" s="31">
        <v>4.6720899999999999</v>
      </c>
      <c r="N86" s="1"/>
      <c r="O86" s="1"/>
    </row>
    <row r="87" spans="1:15" ht="12.75" customHeight="1">
      <c r="A87" s="51">
        <v>78</v>
      </c>
      <c r="B87" s="53" t="s">
        <v>124</v>
      </c>
      <c r="C87" s="31">
        <v>552.45000000000005</v>
      </c>
      <c r="D87" s="36">
        <v>557.94999999999993</v>
      </c>
      <c r="E87" s="36">
        <v>543.99999999999989</v>
      </c>
      <c r="F87" s="36">
        <v>535.54999999999995</v>
      </c>
      <c r="G87" s="36">
        <v>521.59999999999991</v>
      </c>
      <c r="H87" s="36">
        <v>566.39999999999986</v>
      </c>
      <c r="I87" s="36">
        <v>580.34999999999991</v>
      </c>
      <c r="J87" s="36">
        <v>588.79999999999984</v>
      </c>
      <c r="K87" s="31">
        <v>571.9</v>
      </c>
      <c r="L87" s="31">
        <v>549.5</v>
      </c>
      <c r="M87" s="31">
        <v>9.3731000000000009</v>
      </c>
      <c r="N87" s="1"/>
      <c r="O87" s="1"/>
    </row>
    <row r="88" spans="1:15" ht="12.75" customHeight="1">
      <c r="A88" s="51">
        <v>79</v>
      </c>
      <c r="B88" s="53" t="s">
        <v>125</v>
      </c>
      <c r="C88" s="31">
        <v>2903.8</v>
      </c>
      <c r="D88" s="36">
        <v>2912.3666666666668</v>
      </c>
      <c r="E88" s="36">
        <v>2866.4333333333334</v>
      </c>
      <c r="F88" s="36">
        <v>2829.0666666666666</v>
      </c>
      <c r="G88" s="36">
        <v>2783.1333333333332</v>
      </c>
      <c r="H88" s="36">
        <v>2949.7333333333336</v>
      </c>
      <c r="I88" s="36">
        <v>2995.666666666667</v>
      </c>
      <c r="J88" s="36">
        <v>3033.0333333333338</v>
      </c>
      <c r="K88" s="31">
        <v>2958.3</v>
      </c>
      <c r="L88" s="31">
        <v>2875</v>
      </c>
      <c r="M88" s="31">
        <v>13.0913</v>
      </c>
      <c r="N88" s="1"/>
      <c r="O88" s="1"/>
    </row>
    <row r="89" spans="1:15" ht="12.75" customHeight="1">
      <c r="A89" s="51">
        <v>80</v>
      </c>
      <c r="B89" s="53" t="s">
        <v>126</v>
      </c>
      <c r="C89" s="31">
        <v>1290.3499999999999</v>
      </c>
      <c r="D89" s="36">
        <v>1295.1166666666666</v>
      </c>
      <c r="E89" s="36">
        <v>1278.333333333333</v>
      </c>
      <c r="F89" s="36">
        <v>1266.3166666666664</v>
      </c>
      <c r="G89" s="36">
        <v>1249.5333333333328</v>
      </c>
      <c r="H89" s="36">
        <v>1307.1333333333332</v>
      </c>
      <c r="I89" s="36">
        <v>1323.9166666666665</v>
      </c>
      <c r="J89" s="36">
        <v>1335.9333333333334</v>
      </c>
      <c r="K89" s="31">
        <v>1311.9</v>
      </c>
      <c r="L89" s="31">
        <v>1283.0999999999999</v>
      </c>
      <c r="M89" s="31">
        <v>4.7078300000000004</v>
      </c>
      <c r="N89" s="1"/>
      <c r="O89" s="1"/>
    </row>
    <row r="90" spans="1:15" ht="12.75" customHeight="1">
      <c r="A90" s="51">
        <v>81</v>
      </c>
      <c r="B90" s="53" t="s">
        <v>127</v>
      </c>
      <c r="C90" s="31">
        <v>1550.25</v>
      </c>
      <c r="D90" s="36">
        <v>1552.3333333333333</v>
      </c>
      <c r="E90" s="36">
        <v>1534.6666666666665</v>
      </c>
      <c r="F90" s="36">
        <v>1519.0833333333333</v>
      </c>
      <c r="G90" s="36">
        <v>1501.4166666666665</v>
      </c>
      <c r="H90" s="36">
        <v>1567.9166666666665</v>
      </c>
      <c r="I90" s="36">
        <v>1585.583333333333</v>
      </c>
      <c r="J90" s="36">
        <v>1601.1666666666665</v>
      </c>
      <c r="K90" s="31">
        <v>1570</v>
      </c>
      <c r="L90" s="31">
        <v>1536.75</v>
      </c>
      <c r="M90" s="31">
        <v>26.41656</v>
      </c>
      <c r="N90" s="1"/>
      <c r="O90" s="1"/>
    </row>
    <row r="91" spans="1:15" ht="12.75" customHeight="1">
      <c r="A91" s="51">
        <v>82</v>
      </c>
      <c r="B91" s="53" t="s">
        <v>128</v>
      </c>
      <c r="C91" s="31">
        <v>3428.65</v>
      </c>
      <c r="D91" s="36">
        <v>3442.9833333333336</v>
      </c>
      <c r="E91" s="36">
        <v>3391.9666666666672</v>
      </c>
      <c r="F91" s="36">
        <v>3355.2833333333338</v>
      </c>
      <c r="G91" s="36">
        <v>3304.2666666666673</v>
      </c>
      <c r="H91" s="36">
        <v>3479.666666666667</v>
      </c>
      <c r="I91" s="36">
        <v>3530.6833333333334</v>
      </c>
      <c r="J91" s="36">
        <v>3567.3666666666668</v>
      </c>
      <c r="K91" s="31">
        <v>3494</v>
      </c>
      <c r="L91" s="31">
        <v>3406.3</v>
      </c>
      <c r="M91" s="31">
        <v>3.2527499999999998</v>
      </c>
      <c r="N91" s="1"/>
      <c r="O91" s="1"/>
    </row>
    <row r="92" spans="1:15" ht="12.75" customHeight="1">
      <c r="A92" s="51">
        <v>83</v>
      </c>
      <c r="B92" s="53" t="s">
        <v>129</v>
      </c>
      <c r="C92" s="31">
        <v>1434.9</v>
      </c>
      <c r="D92" s="36">
        <v>1437.2166666666665</v>
      </c>
      <c r="E92" s="36">
        <v>1417.083333333333</v>
      </c>
      <c r="F92" s="36">
        <v>1399.2666666666667</v>
      </c>
      <c r="G92" s="36">
        <v>1379.1333333333332</v>
      </c>
      <c r="H92" s="36">
        <v>1455.0333333333328</v>
      </c>
      <c r="I92" s="36">
        <v>1475.1666666666665</v>
      </c>
      <c r="J92" s="36">
        <v>1492.9833333333327</v>
      </c>
      <c r="K92" s="31">
        <v>1457.35</v>
      </c>
      <c r="L92" s="31">
        <v>1419.4</v>
      </c>
      <c r="M92" s="31">
        <v>494.70925999999997</v>
      </c>
      <c r="N92" s="1"/>
      <c r="O92" s="1"/>
    </row>
    <row r="93" spans="1:15" ht="12.75" customHeight="1">
      <c r="A93" s="51">
        <v>84</v>
      </c>
      <c r="B93" s="53" t="s">
        <v>130</v>
      </c>
      <c r="C93" s="31">
        <v>579</v>
      </c>
      <c r="D93" s="36">
        <v>580.94999999999993</v>
      </c>
      <c r="E93" s="36">
        <v>575.34999999999991</v>
      </c>
      <c r="F93" s="36">
        <v>571.69999999999993</v>
      </c>
      <c r="G93" s="36">
        <v>566.09999999999991</v>
      </c>
      <c r="H93" s="36">
        <v>584.59999999999991</v>
      </c>
      <c r="I93" s="36">
        <v>590.20000000000005</v>
      </c>
      <c r="J93" s="36">
        <v>593.84999999999991</v>
      </c>
      <c r="K93" s="31">
        <v>586.54999999999995</v>
      </c>
      <c r="L93" s="31">
        <v>577.29999999999995</v>
      </c>
      <c r="M93" s="31">
        <v>37.251669999999997</v>
      </c>
      <c r="N93" s="1"/>
      <c r="O93" s="1"/>
    </row>
    <row r="94" spans="1:15" ht="12.75" customHeight="1">
      <c r="A94" s="51">
        <v>85</v>
      </c>
      <c r="B94" s="53" t="s">
        <v>131</v>
      </c>
      <c r="C94" s="31">
        <v>4442.1499999999996</v>
      </c>
      <c r="D94" s="36">
        <v>4433.5666666666666</v>
      </c>
      <c r="E94" s="36">
        <v>4387.083333333333</v>
      </c>
      <c r="F94" s="36">
        <v>4332.0166666666664</v>
      </c>
      <c r="G94" s="36">
        <v>4285.5333333333328</v>
      </c>
      <c r="H94" s="36">
        <v>4488.6333333333332</v>
      </c>
      <c r="I94" s="36">
        <v>4535.1166666666668</v>
      </c>
      <c r="J94" s="36">
        <v>4590.1833333333334</v>
      </c>
      <c r="K94" s="31">
        <v>4480.05</v>
      </c>
      <c r="L94" s="31">
        <v>4378.5</v>
      </c>
      <c r="M94" s="31">
        <v>6.6435599999999999</v>
      </c>
      <c r="N94" s="1"/>
      <c r="O94" s="1"/>
    </row>
    <row r="95" spans="1:15" ht="12.75" customHeight="1">
      <c r="A95" s="51">
        <v>86</v>
      </c>
      <c r="B95" s="53" t="s">
        <v>133</v>
      </c>
      <c r="C95" s="31">
        <v>567.20000000000005</v>
      </c>
      <c r="D95" s="36">
        <v>565.19999999999993</v>
      </c>
      <c r="E95" s="36">
        <v>560.39999999999986</v>
      </c>
      <c r="F95" s="36">
        <v>553.59999999999991</v>
      </c>
      <c r="G95" s="36">
        <v>548.79999999999984</v>
      </c>
      <c r="H95" s="36">
        <v>571.99999999999989</v>
      </c>
      <c r="I95" s="36">
        <v>576.79999999999984</v>
      </c>
      <c r="J95" s="36">
        <v>583.59999999999991</v>
      </c>
      <c r="K95" s="31">
        <v>570</v>
      </c>
      <c r="L95" s="31">
        <v>558.4</v>
      </c>
      <c r="M95" s="31">
        <v>53.669899999999998</v>
      </c>
      <c r="N95" s="1"/>
      <c r="O95" s="1"/>
    </row>
    <row r="96" spans="1:15" ht="12.75" customHeight="1">
      <c r="A96" s="51">
        <v>87</v>
      </c>
      <c r="B96" s="53" t="s">
        <v>135</v>
      </c>
      <c r="C96" s="31">
        <v>430.6</v>
      </c>
      <c r="D96" s="36">
        <v>434.84999999999997</v>
      </c>
      <c r="E96" s="36">
        <v>412.24999999999994</v>
      </c>
      <c r="F96" s="36">
        <v>393.9</v>
      </c>
      <c r="G96" s="36">
        <v>371.29999999999995</v>
      </c>
      <c r="H96" s="36">
        <v>453.19999999999993</v>
      </c>
      <c r="I96" s="36">
        <v>475.79999999999995</v>
      </c>
      <c r="J96" s="36">
        <v>494.14999999999992</v>
      </c>
      <c r="K96" s="31">
        <v>457.45</v>
      </c>
      <c r="L96" s="31">
        <v>416.5</v>
      </c>
      <c r="M96" s="31">
        <v>176.86747</v>
      </c>
      <c r="N96" s="1"/>
      <c r="O96" s="1"/>
    </row>
    <row r="97" spans="1:15" ht="12.75" customHeight="1">
      <c r="A97" s="51">
        <v>88</v>
      </c>
      <c r="B97" s="53" t="s">
        <v>136</v>
      </c>
      <c r="C97" s="31">
        <v>2428.3000000000002</v>
      </c>
      <c r="D97" s="36">
        <v>2438.8333333333335</v>
      </c>
      <c r="E97" s="36">
        <v>2409.666666666667</v>
      </c>
      <c r="F97" s="36">
        <v>2391.0333333333333</v>
      </c>
      <c r="G97" s="36">
        <v>2361.8666666666668</v>
      </c>
      <c r="H97" s="36">
        <v>2457.4666666666672</v>
      </c>
      <c r="I97" s="36">
        <v>2486.6333333333341</v>
      </c>
      <c r="J97" s="36">
        <v>2505.2666666666673</v>
      </c>
      <c r="K97" s="31">
        <v>2468</v>
      </c>
      <c r="L97" s="31">
        <v>2420.1999999999998</v>
      </c>
      <c r="M97" s="31">
        <v>23.647649999999999</v>
      </c>
      <c r="N97" s="1"/>
      <c r="O97" s="1"/>
    </row>
    <row r="98" spans="1:15" ht="12.75" customHeight="1">
      <c r="A98" s="51">
        <v>89</v>
      </c>
      <c r="B98" s="53" t="s">
        <v>279</v>
      </c>
      <c r="C98" s="31">
        <v>313.2</v>
      </c>
      <c r="D98" s="36">
        <v>312.84999999999997</v>
      </c>
      <c r="E98" s="36">
        <v>311.34999999999991</v>
      </c>
      <c r="F98" s="36">
        <v>309.49999999999994</v>
      </c>
      <c r="G98" s="36">
        <v>307.99999999999989</v>
      </c>
      <c r="H98" s="36">
        <v>314.69999999999993</v>
      </c>
      <c r="I98" s="36">
        <v>316.20000000000005</v>
      </c>
      <c r="J98" s="36">
        <v>318.04999999999995</v>
      </c>
      <c r="K98" s="31">
        <v>314.35000000000002</v>
      </c>
      <c r="L98" s="31">
        <v>311</v>
      </c>
      <c r="M98" s="31">
        <v>3.3179099999999999</v>
      </c>
      <c r="N98" s="1"/>
      <c r="O98" s="1"/>
    </row>
    <row r="99" spans="1:15" ht="12.75" customHeight="1">
      <c r="A99" s="51">
        <v>90</v>
      </c>
      <c r="B99" s="53" t="s">
        <v>280</v>
      </c>
      <c r="C99" s="31">
        <v>38697.35</v>
      </c>
      <c r="D99" s="36">
        <v>38768.633333333331</v>
      </c>
      <c r="E99" s="36">
        <v>38528.71666666666</v>
      </c>
      <c r="F99" s="36">
        <v>38360.083333333328</v>
      </c>
      <c r="G99" s="36">
        <v>38120.166666666657</v>
      </c>
      <c r="H99" s="36">
        <v>38937.266666666663</v>
      </c>
      <c r="I99" s="36">
        <v>39177.183333333334</v>
      </c>
      <c r="J99" s="36">
        <v>39345.816666666666</v>
      </c>
      <c r="K99" s="31">
        <v>39008.550000000003</v>
      </c>
      <c r="L99" s="31">
        <v>38600</v>
      </c>
      <c r="M99" s="31">
        <v>0.11726</v>
      </c>
      <c r="N99" s="1"/>
      <c r="O99" s="1"/>
    </row>
    <row r="100" spans="1:15" ht="12.75" customHeight="1">
      <c r="A100" s="51">
        <v>91</v>
      </c>
      <c r="B100" s="53" t="s">
        <v>138</v>
      </c>
      <c r="C100" s="31">
        <v>1009.95</v>
      </c>
      <c r="D100" s="36">
        <v>1004.4000000000001</v>
      </c>
      <c r="E100" s="36">
        <v>993.70000000000016</v>
      </c>
      <c r="F100" s="36">
        <v>977.45</v>
      </c>
      <c r="G100" s="36">
        <v>966.75000000000011</v>
      </c>
      <c r="H100" s="36">
        <v>1020.6500000000002</v>
      </c>
      <c r="I100" s="36">
        <v>1031.3499999999999</v>
      </c>
      <c r="J100" s="36">
        <v>1047.6000000000004</v>
      </c>
      <c r="K100" s="31">
        <v>1015.1</v>
      </c>
      <c r="L100" s="31">
        <v>988.15</v>
      </c>
      <c r="M100" s="31">
        <v>283.15035</v>
      </c>
      <c r="N100" s="1"/>
      <c r="O100" s="1"/>
    </row>
    <row r="101" spans="1:15" ht="12.75" customHeight="1">
      <c r="A101" s="51">
        <v>92</v>
      </c>
      <c r="B101" s="53" t="s">
        <v>139</v>
      </c>
      <c r="C101" s="31">
        <v>1482.2</v>
      </c>
      <c r="D101" s="36">
        <v>1489.3999999999999</v>
      </c>
      <c r="E101" s="36">
        <v>1468.8499999999997</v>
      </c>
      <c r="F101" s="36">
        <v>1455.4999999999998</v>
      </c>
      <c r="G101" s="36">
        <v>1434.9499999999996</v>
      </c>
      <c r="H101" s="36">
        <v>1502.7499999999998</v>
      </c>
      <c r="I101" s="36">
        <v>1523.3</v>
      </c>
      <c r="J101" s="36">
        <v>1536.6499999999999</v>
      </c>
      <c r="K101" s="31">
        <v>1509.95</v>
      </c>
      <c r="L101" s="31">
        <v>1476.05</v>
      </c>
      <c r="M101" s="31">
        <v>3.2454000000000001</v>
      </c>
      <c r="N101" s="1"/>
      <c r="O101" s="1"/>
    </row>
    <row r="102" spans="1:15" ht="12.75" customHeight="1">
      <c r="A102" s="51">
        <v>93</v>
      </c>
      <c r="B102" s="53" t="s">
        <v>140</v>
      </c>
      <c r="C102" s="31">
        <v>486.3</v>
      </c>
      <c r="D102" s="36">
        <v>486.84999999999997</v>
      </c>
      <c r="E102" s="36">
        <v>482.39999999999992</v>
      </c>
      <c r="F102" s="36">
        <v>478.49999999999994</v>
      </c>
      <c r="G102" s="36">
        <v>474.0499999999999</v>
      </c>
      <c r="H102" s="36">
        <v>490.74999999999994</v>
      </c>
      <c r="I102" s="36">
        <v>495.2</v>
      </c>
      <c r="J102" s="36">
        <v>499.09999999999997</v>
      </c>
      <c r="K102" s="31">
        <v>491.3</v>
      </c>
      <c r="L102" s="31">
        <v>482.95</v>
      </c>
      <c r="M102" s="31">
        <v>16.465879999999999</v>
      </c>
      <c r="N102" s="1"/>
      <c r="O102" s="1"/>
    </row>
    <row r="103" spans="1:15" ht="12.75" customHeight="1">
      <c r="A103" s="51">
        <v>94</v>
      </c>
      <c r="B103" s="53" t="s">
        <v>141</v>
      </c>
      <c r="C103" s="31">
        <v>14.6</v>
      </c>
      <c r="D103" s="36">
        <v>14.683333333333332</v>
      </c>
      <c r="E103" s="36">
        <v>14.266666666666664</v>
      </c>
      <c r="F103" s="36">
        <v>13.933333333333332</v>
      </c>
      <c r="G103" s="36">
        <v>13.516666666666664</v>
      </c>
      <c r="H103" s="36">
        <v>15.016666666666664</v>
      </c>
      <c r="I103" s="36">
        <v>15.433333333333332</v>
      </c>
      <c r="J103" s="36">
        <v>15.766666666666664</v>
      </c>
      <c r="K103" s="31">
        <v>15.1</v>
      </c>
      <c r="L103" s="31">
        <v>14.35</v>
      </c>
      <c r="M103" s="31">
        <v>3825.01739</v>
      </c>
      <c r="N103" s="1"/>
      <c r="O103" s="1"/>
    </row>
    <row r="104" spans="1:15" ht="12.75" customHeight="1">
      <c r="A104" s="51">
        <v>95</v>
      </c>
      <c r="B104" s="53" t="s">
        <v>143</v>
      </c>
      <c r="C104" s="31">
        <v>80.05</v>
      </c>
      <c r="D104" s="36">
        <v>79.933333333333323</v>
      </c>
      <c r="E104" s="36">
        <v>79.016666666666652</v>
      </c>
      <c r="F104" s="36">
        <v>77.983333333333334</v>
      </c>
      <c r="G104" s="36">
        <v>77.066666666666663</v>
      </c>
      <c r="H104" s="36">
        <v>80.96666666666664</v>
      </c>
      <c r="I104" s="36">
        <v>81.883333333333297</v>
      </c>
      <c r="J104" s="36">
        <v>82.916666666666629</v>
      </c>
      <c r="K104" s="31">
        <v>80.849999999999994</v>
      </c>
      <c r="L104" s="31">
        <v>78.900000000000006</v>
      </c>
      <c r="M104" s="31">
        <v>806.93649000000005</v>
      </c>
      <c r="N104" s="1"/>
      <c r="O104" s="1"/>
    </row>
    <row r="105" spans="1:15" ht="12.75" customHeight="1">
      <c r="A105" s="51">
        <v>96</v>
      </c>
      <c r="B105" s="53" t="s">
        <v>145</v>
      </c>
      <c r="C105" s="31">
        <v>405.15</v>
      </c>
      <c r="D105" s="36">
        <v>416.0333333333333</v>
      </c>
      <c r="E105" s="36">
        <v>392.36666666666662</v>
      </c>
      <c r="F105" s="36">
        <v>379.58333333333331</v>
      </c>
      <c r="G105" s="36">
        <v>355.91666666666663</v>
      </c>
      <c r="H105" s="36">
        <v>428.81666666666661</v>
      </c>
      <c r="I105" s="36">
        <v>452.48333333333335</v>
      </c>
      <c r="J105" s="36">
        <v>465.26666666666659</v>
      </c>
      <c r="K105" s="31">
        <v>439.7</v>
      </c>
      <c r="L105" s="31">
        <v>403.25</v>
      </c>
      <c r="M105" s="31">
        <v>83.899730000000005</v>
      </c>
      <c r="N105" s="1"/>
      <c r="O105" s="1"/>
    </row>
    <row r="106" spans="1:15" ht="12.75" customHeight="1">
      <c r="A106" s="51">
        <v>97</v>
      </c>
      <c r="B106" s="53" t="s">
        <v>146</v>
      </c>
      <c r="C106" s="31">
        <v>473.6</v>
      </c>
      <c r="D106" s="36">
        <v>474.0333333333333</v>
      </c>
      <c r="E106" s="36">
        <v>465.56666666666661</v>
      </c>
      <c r="F106" s="36">
        <v>457.5333333333333</v>
      </c>
      <c r="G106" s="36">
        <v>449.06666666666661</v>
      </c>
      <c r="H106" s="36">
        <v>482.06666666666661</v>
      </c>
      <c r="I106" s="36">
        <v>490.5333333333333</v>
      </c>
      <c r="J106" s="36">
        <v>498.56666666666661</v>
      </c>
      <c r="K106" s="31">
        <v>482.5</v>
      </c>
      <c r="L106" s="31">
        <v>466</v>
      </c>
      <c r="M106" s="31">
        <v>18.456029999999998</v>
      </c>
      <c r="N106" s="1"/>
      <c r="O106" s="1"/>
    </row>
    <row r="107" spans="1:15" ht="12.75" customHeight="1">
      <c r="A107" s="51">
        <v>98</v>
      </c>
      <c r="B107" s="53" t="s">
        <v>282</v>
      </c>
      <c r="C107" s="31">
        <v>460.6</v>
      </c>
      <c r="D107" s="36">
        <v>460.95</v>
      </c>
      <c r="E107" s="36">
        <v>442.9</v>
      </c>
      <c r="F107" s="36">
        <v>425.2</v>
      </c>
      <c r="G107" s="36">
        <v>407.15</v>
      </c>
      <c r="H107" s="36">
        <v>478.65</v>
      </c>
      <c r="I107" s="36">
        <v>496.70000000000005</v>
      </c>
      <c r="J107" s="36">
        <v>514.4</v>
      </c>
      <c r="K107" s="31">
        <v>479</v>
      </c>
      <c r="L107" s="31">
        <v>443.25</v>
      </c>
      <c r="M107" s="31">
        <v>116.15214</v>
      </c>
      <c r="N107" s="1"/>
      <c r="O107" s="1"/>
    </row>
    <row r="108" spans="1:15" ht="12.75" customHeight="1">
      <c r="A108" s="51">
        <v>99</v>
      </c>
      <c r="B108" s="53" t="s">
        <v>149</v>
      </c>
      <c r="C108" s="31">
        <v>2863.05</v>
      </c>
      <c r="D108" s="36">
        <v>2877.5333333333333</v>
      </c>
      <c r="E108" s="36">
        <v>2832.5166666666664</v>
      </c>
      <c r="F108" s="36">
        <v>2801.9833333333331</v>
      </c>
      <c r="G108" s="36">
        <v>2756.9666666666662</v>
      </c>
      <c r="H108" s="36">
        <v>2908.0666666666666</v>
      </c>
      <c r="I108" s="36">
        <v>2953.0833333333339</v>
      </c>
      <c r="J108" s="36">
        <v>2983.6166666666668</v>
      </c>
      <c r="K108" s="31">
        <v>2922.55</v>
      </c>
      <c r="L108" s="31">
        <v>2847</v>
      </c>
      <c r="M108" s="31">
        <v>10.96039</v>
      </c>
      <c r="N108" s="1"/>
      <c r="O108" s="1"/>
    </row>
    <row r="109" spans="1:15" ht="12.75" customHeight="1">
      <c r="A109" s="51">
        <v>100</v>
      </c>
      <c r="B109" s="53" t="s">
        <v>150</v>
      </c>
      <c r="C109" s="31">
        <v>1512</v>
      </c>
      <c r="D109" s="36">
        <v>1514.8499999999997</v>
      </c>
      <c r="E109" s="36">
        <v>1485.7499999999993</v>
      </c>
      <c r="F109" s="36">
        <v>1459.4999999999995</v>
      </c>
      <c r="G109" s="36">
        <v>1430.3999999999992</v>
      </c>
      <c r="H109" s="36">
        <v>1541.0999999999995</v>
      </c>
      <c r="I109" s="36">
        <v>1570.1999999999998</v>
      </c>
      <c r="J109" s="36">
        <v>1596.4499999999996</v>
      </c>
      <c r="K109" s="31">
        <v>1543.95</v>
      </c>
      <c r="L109" s="31">
        <v>1488.6</v>
      </c>
      <c r="M109" s="31">
        <v>81.185779999999994</v>
      </c>
      <c r="N109" s="1"/>
      <c r="O109" s="1"/>
    </row>
    <row r="110" spans="1:15" ht="12.75" customHeight="1">
      <c r="A110" s="51">
        <v>101</v>
      </c>
      <c r="B110" s="53" t="s">
        <v>151</v>
      </c>
      <c r="C110" s="31">
        <v>225.45</v>
      </c>
      <c r="D110" s="36">
        <v>226.69999999999996</v>
      </c>
      <c r="E110" s="36">
        <v>219.94999999999993</v>
      </c>
      <c r="F110" s="36">
        <v>214.44999999999996</v>
      </c>
      <c r="G110" s="36">
        <v>207.69999999999993</v>
      </c>
      <c r="H110" s="36">
        <v>232.19999999999993</v>
      </c>
      <c r="I110" s="36">
        <v>238.95</v>
      </c>
      <c r="J110" s="36">
        <v>244.44999999999993</v>
      </c>
      <c r="K110" s="31">
        <v>233.45</v>
      </c>
      <c r="L110" s="31">
        <v>221.2</v>
      </c>
      <c r="M110" s="31">
        <v>161.59228999999999</v>
      </c>
      <c r="N110" s="1"/>
      <c r="O110" s="1"/>
    </row>
    <row r="111" spans="1:15" ht="12.75" customHeight="1">
      <c r="A111" s="51">
        <v>102</v>
      </c>
      <c r="B111" s="53" t="s">
        <v>152</v>
      </c>
      <c r="C111" s="31">
        <v>1669.1</v>
      </c>
      <c r="D111" s="36">
        <v>1669.2166666666665</v>
      </c>
      <c r="E111" s="36">
        <v>1657.883333333333</v>
      </c>
      <c r="F111" s="36">
        <v>1646.6666666666665</v>
      </c>
      <c r="G111" s="36">
        <v>1635.333333333333</v>
      </c>
      <c r="H111" s="36">
        <v>1680.4333333333329</v>
      </c>
      <c r="I111" s="36">
        <v>1691.7666666666664</v>
      </c>
      <c r="J111" s="36">
        <v>1702.9833333333329</v>
      </c>
      <c r="K111" s="31">
        <v>1680.55</v>
      </c>
      <c r="L111" s="31">
        <v>1658</v>
      </c>
      <c r="M111" s="31">
        <v>88.653040000000004</v>
      </c>
      <c r="N111" s="1"/>
      <c r="O111" s="1"/>
    </row>
    <row r="112" spans="1:15" ht="12.75" customHeight="1">
      <c r="A112" s="51">
        <v>103</v>
      </c>
      <c r="B112" s="53" t="s">
        <v>154</v>
      </c>
      <c r="C112" s="31">
        <v>143.69999999999999</v>
      </c>
      <c r="D112" s="36">
        <v>143.86666666666667</v>
      </c>
      <c r="E112" s="36">
        <v>141.83333333333334</v>
      </c>
      <c r="F112" s="36">
        <v>139.96666666666667</v>
      </c>
      <c r="G112" s="36">
        <v>137.93333333333334</v>
      </c>
      <c r="H112" s="36">
        <v>145.73333333333335</v>
      </c>
      <c r="I112" s="36">
        <v>147.76666666666665</v>
      </c>
      <c r="J112" s="36">
        <v>149.63333333333335</v>
      </c>
      <c r="K112" s="31">
        <v>145.9</v>
      </c>
      <c r="L112" s="31">
        <v>142</v>
      </c>
      <c r="M112" s="31">
        <v>382.52600000000001</v>
      </c>
      <c r="N112" s="1"/>
      <c r="O112" s="1"/>
    </row>
    <row r="113" spans="1:15" ht="12.75" customHeight="1">
      <c r="A113" s="51">
        <v>104</v>
      </c>
      <c r="B113" s="53" t="s">
        <v>155</v>
      </c>
      <c r="C113" s="31">
        <v>1115.45</v>
      </c>
      <c r="D113" s="36">
        <v>1105.1666666666667</v>
      </c>
      <c r="E113" s="36">
        <v>1089.4833333333336</v>
      </c>
      <c r="F113" s="36">
        <v>1063.5166666666669</v>
      </c>
      <c r="G113" s="36">
        <v>1047.8333333333337</v>
      </c>
      <c r="H113" s="36">
        <v>1131.1333333333334</v>
      </c>
      <c r="I113" s="36">
        <v>1146.8166666666664</v>
      </c>
      <c r="J113" s="36">
        <v>1172.7833333333333</v>
      </c>
      <c r="K113" s="31">
        <v>1120.8499999999999</v>
      </c>
      <c r="L113" s="31">
        <v>1079.2</v>
      </c>
      <c r="M113" s="31">
        <v>9.3185599999999997</v>
      </c>
      <c r="N113" s="1"/>
      <c r="O113" s="1"/>
    </row>
    <row r="114" spans="1:15" ht="12.75" customHeight="1">
      <c r="A114" s="51">
        <v>105</v>
      </c>
      <c r="B114" s="53" t="s">
        <v>156</v>
      </c>
      <c r="C114" s="31">
        <v>970.3</v>
      </c>
      <c r="D114" s="36">
        <v>973.08333333333337</v>
      </c>
      <c r="E114" s="36">
        <v>956.2166666666667</v>
      </c>
      <c r="F114" s="36">
        <v>942.13333333333333</v>
      </c>
      <c r="G114" s="36">
        <v>925.26666666666665</v>
      </c>
      <c r="H114" s="36">
        <v>987.16666666666674</v>
      </c>
      <c r="I114" s="36">
        <v>1004.0333333333333</v>
      </c>
      <c r="J114" s="36">
        <v>1018.1166666666668</v>
      </c>
      <c r="K114" s="31">
        <v>989.95</v>
      </c>
      <c r="L114" s="31">
        <v>959</v>
      </c>
      <c r="M114" s="31">
        <v>64.280389999999997</v>
      </c>
      <c r="N114" s="1"/>
      <c r="O114" s="1"/>
    </row>
    <row r="115" spans="1:15" ht="12.75" customHeight="1">
      <c r="A115" s="51">
        <v>106</v>
      </c>
      <c r="B115" s="53" t="s">
        <v>421</v>
      </c>
      <c r="C115" s="31">
        <v>173.85</v>
      </c>
      <c r="D115" s="36">
        <v>174.54999999999998</v>
      </c>
      <c r="E115" s="36">
        <v>170.79999999999995</v>
      </c>
      <c r="F115" s="36">
        <v>167.74999999999997</v>
      </c>
      <c r="G115" s="36">
        <v>163.99999999999994</v>
      </c>
      <c r="H115" s="36">
        <v>177.59999999999997</v>
      </c>
      <c r="I115" s="36">
        <v>181.35000000000002</v>
      </c>
      <c r="J115" s="36">
        <v>184.39999999999998</v>
      </c>
      <c r="K115" s="31">
        <v>178.3</v>
      </c>
      <c r="L115" s="31">
        <v>171.5</v>
      </c>
      <c r="M115" s="31">
        <v>1000.74798</v>
      </c>
      <c r="N115" s="1"/>
      <c r="O115" s="1"/>
    </row>
    <row r="116" spans="1:15" ht="12.75" customHeight="1">
      <c r="A116" s="51">
        <v>107</v>
      </c>
      <c r="B116" s="53" t="s">
        <v>157</v>
      </c>
      <c r="C116" s="31">
        <v>455.65</v>
      </c>
      <c r="D116" s="36">
        <v>457.56666666666661</v>
      </c>
      <c r="E116" s="36">
        <v>450.18333333333322</v>
      </c>
      <c r="F116" s="36">
        <v>444.71666666666664</v>
      </c>
      <c r="G116" s="36">
        <v>437.33333333333326</v>
      </c>
      <c r="H116" s="36">
        <v>463.03333333333319</v>
      </c>
      <c r="I116" s="36">
        <v>470.41666666666663</v>
      </c>
      <c r="J116" s="36">
        <v>475.88333333333316</v>
      </c>
      <c r="K116" s="31">
        <v>464.95</v>
      </c>
      <c r="L116" s="31">
        <v>452.1</v>
      </c>
      <c r="M116" s="31">
        <v>196.77699999999999</v>
      </c>
      <c r="N116" s="1"/>
      <c r="O116" s="1"/>
    </row>
    <row r="117" spans="1:15" ht="12.75" customHeight="1">
      <c r="A117" s="51">
        <v>108</v>
      </c>
      <c r="B117" s="53" t="s">
        <v>158</v>
      </c>
      <c r="C117" s="31">
        <v>716.3</v>
      </c>
      <c r="D117" s="36">
        <v>712.05000000000007</v>
      </c>
      <c r="E117" s="36">
        <v>704.60000000000014</v>
      </c>
      <c r="F117" s="36">
        <v>692.90000000000009</v>
      </c>
      <c r="G117" s="36">
        <v>685.45000000000016</v>
      </c>
      <c r="H117" s="36">
        <v>723.75000000000011</v>
      </c>
      <c r="I117" s="36">
        <v>731.20000000000016</v>
      </c>
      <c r="J117" s="36">
        <v>742.90000000000009</v>
      </c>
      <c r="K117" s="31">
        <v>719.5</v>
      </c>
      <c r="L117" s="31">
        <v>700.35</v>
      </c>
      <c r="M117" s="31">
        <v>18.618269999999999</v>
      </c>
      <c r="N117" s="1"/>
      <c r="O117" s="1"/>
    </row>
    <row r="118" spans="1:15" ht="12.75" customHeight="1">
      <c r="A118" s="51">
        <v>109</v>
      </c>
      <c r="B118" s="53" t="s">
        <v>283</v>
      </c>
      <c r="C118" s="31">
        <v>487.65</v>
      </c>
      <c r="D118" s="36">
        <v>490.0333333333333</v>
      </c>
      <c r="E118" s="36">
        <v>478.81666666666661</v>
      </c>
      <c r="F118" s="36">
        <v>469.98333333333329</v>
      </c>
      <c r="G118" s="36">
        <v>458.76666666666659</v>
      </c>
      <c r="H118" s="36">
        <v>498.86666666666662</v>
      </c>
      <c r="I118" s="36">
        <v>510.08333333333331</v>
      </c>
      <c r="J118" s="36">
        <v>518.91666666666663</v>
      </c>
      <c r="K118" s="31">
        <v>501.25</v>
      </c>
      <c r="L118" s="31">
        <v>481.2</v>
      </c>
      <c r="M118" s="31">
        <v>18.734089999999998</v>
      </c>
      <c r="N118" s="1"/>
      <c r="O118" s="1"/>
    </row>
    <row r="119" spans="1:15" ht="12.75" customHeight="1">
      <c r="A119" s="51">
        <v>110</v>
      </c>
      <c r="B119" s="53" t="s">
        <v>160</v>
      </c>
      <c r="C119" s="31">
        <v>815.7</v>
      </c>
      <c r="D119" s="36">
        <v>809.83333333333337</v>
      </c>
      <c r="E119" s="36">
        <v>798.66666666666674</v>
      </c>
      <c r="F119" s="36">
        <v>781.63333333333333</v>
      </c>
      <c r="G119" s="36">
        <v>770.4666666666667</v>
      </c>
      <c r="H119" s="36">
        <v>826.86666666666679</v>
      </c>
      <c r="I119" s="36">
        <v>838.03333333333353</v>
      </c>
      <c r="J119" s="36">
        <v>855.06666666666683</v>
      </c>
      <c r="K119" s="31">
        <v>821</v>
      </c>
      <c r="L119" s="31">
        <v>792.8</v>
      </c>
      <c r="M119" s="31">
        <v>32.400649999999999</v>
      </c>
      <c r="N119" s="1"/>
      <c r="O119" s="1"/>
    </row>
    <row r="120" spans="1:15" ht="12.75" customHeight="1">
      <c r="A120" s="51">
        <v>111</v>
      </c>
      <c r="B120" s="53" t="s">
        <v>161</v>
      </c>
      <c r="C120" s="31">
        <v>508.25</v>
      </c>
      <c r="D120" s="36">
        <v>513.65</v>
      </c>
      <c r="E120" s="36">
        <v>500.59999999999991</v>
      </c>
      <c r="F120" s="36">
        <v>492.94999999999993</v>
      </c>
      <c r="G120" s="36">
        <v>479.89999999999986</v>
      </c>
      <c r="H120" s="36">
        <v>521.29999999999995</v>
      </c>
      <c r="I120" s="36">
        <v>534.34999999999991</v>
      </c>
      <c r="J120" s="36">
        <v>542</v>
      </c>
      <c r="K120" s="31">
        <v>526.70000000000005</v>
      </c>
      <c r="L120" s="31">
        <v>506</v>
      </c>
      <c r="M120" s="31">
        <v>35.30518</v>
      </c>
      <c r="N120" s="1"/>
      <c r="O120" s="1"/>
    </row>
    <row r="121" spans="1:15" ht="12.75" customHeight="1">
      <c r="A121" s="51">
        <v>112</v>
      </c>
      <c r="B121" s="53" t="s">
        <v>162</v>
      </c>
      <c r="C121" s="31">
        <v>1768.4</v>
      </c>
      <c r="D121" s="36">
        <v>1772.8</v>
      </c>
      <c r="E121" s="36">
        <v>1748</v>
      </c>
      <c r="F121" s="36">
        <v>1727.6000000000001</v>
      </c>
      <c r="G121" s="36">
        <v>1702.8000000000002</v>
      </c>
      <c r="H121" s="36">
        <v>1793.1999999999998</v>
      </c>
      <c r="I121" s="36">
        <v>1817.9999999999995</v>
      </c>
      <c r="J121" s="36">
        <v>1838.3999999999996</v>
      </c>
      <c r="K121" s="31">
        <v>1797.6</v>
      </c>
      <c r="L121" s="31">
        <v>1752.4</v>
      </c>
      <c r="M121" s="31">
        <v>67.021699999999996</v>
      </c>
      <c r="N121" s="1"/>
      <c r="O121" s="1"/>
    </row>
    <row r="122" spans="1:15" ht="12.75" customHeight="1">
      <c r="A122" s="51">
        <v>113</v>
      </c>
      <c r="B122" s="53" t="s">
        <v>163</v>
      </c>
      <c r="C122" s="31">
        <v>166.9</v>
      </c>
      <c r="D122" s="36">
        <v>165.21666666666667</v>
      </c>
      <c r="E122" s="36">
        <v>163.08333333333334</v>
      </c>
      <c r="F122" s="36">
        <v>159.26666666666668</v>
      </c>
      <c r="G122" s="36">
        <v>157.13333333333335</v>
      </c>
      <c r="H122" s="36">
        <v>169.03333333333333</v>
      </c>
      <c r="I122" s="36">
        <v>171.16666666666666</v>
      </c>
      <c r="J122" s="36">
        <v>174.98333333333332</v>
      </c>
      <c r="K122" s="31">
        <v>167.35</v>
      </c>
      <c r="L122" s="31">
        <v>161.4</v>
      </c>
      <c r="M122" s="31">
        <v>55.138330000000003</v>
      </c>
      <c r="N122" s="1"/>
      <c r="O122" s="1"/>
    </row>
    <row r="123" spans="1:15" ht="12.75" customHeight="1">
      <c r="A123" s="51">
        <v>114</v>
      </c>
      <c r="B123" s="53" t="s">
        <v>164</v>
      </c>
      <c r="C123" s="31">
        <v>2400.5</v>
      </c>
      <c r="D123" s="36">
        <v>2418.9833333333331</v>
      </c>
      <c r="E123" s="36">
        <v>2374.0166666666664</v>
      </c>
      <c r="F123" s="36">
        <v>2347.5333333333333</v>
      </c>
      <c r="G123" s="36">
        <v>2302.5666666666666</v>
      </c>
      <c r="H123" s="36">
        <v>2445.4666666666662</v>
      </c>
      <c r="I123" s="36">
        <v>2490.4333333333325</v>
      </c>
      <c r="J123" s="36">
        <v>2516.9166666666661</v>
      </c>
      <c r="K123" s="31">
        <v>2463.9499999999998</v>
      </c>
      <c r="L123" s="31">
        <v>2392.5</v>
      </c>
      <c r="M123" s="31">
        <v>2.5527099999999998</v>
      </c>
      <c r="N123" s="1"/>
      <c r="O123" s="1"/>
    </row>
    <row r="124" spans="1:15" ht="12.75" customHeight="1">
      <c r="A124" s="51">
        <v>115</v>
      </c>
      <c r="B124" s="53" t="s">
        <v>165</v>
      </c>
      <c r="C124" s="31">
        <v>378.8</v>
      </c>
      <c r="D124" s="36">
        <v>375.48333333333335</v>
      </c>
      <c r="E124" s="36">
        <v>364.16666666666669</v>
      </c>
      <c r="F124" s="36">
        <v>349.53333333333336</v>
      </c>
      <c r="G124" s="36">
        <v>338.2166666666667</v>
      </c>
      <c r="H124" s="36">
        <v>390.11666666666667</v>
      </c>
      <c r="I124" s="36">
        <v>401.43333333333328</v>
      </c>
      <c r="J124" s="36">
        <v>416.06666666666666</v>
      </c>
      <c r="K124" s="31">
        <v>386.8</v>
      </c>
      <c r="L124" s="31">
        <v>360.85</v>
      </c>
      <c r="M124" s="31">
        <v>227.93886000000001</v>
      </c>
      <c r="N124" s="1"/>
      <c r="O124" s="1"/>
    </row>
    <row r="125" spans="1:15" ht="12.75" customHeight="1">
      <c r="A125" s="51">
        <v>116</v>
      </c>
      <c r="B125" s="53" t="s">
        <v>166</v>
      </c>
      <c r="C125" s="31">
        <v>579.20000000000005</v>
      </c>
      <c r="D125" s="36">
        <v>577.58333333333337</v>
      </c>
      <c r="E125" s="36">
        <v>568.66666666666674</v>
      </c>
      <c r="F125" s="36">
        <v>558.13333333333333</v>
      </c>
      <c r="G125" s="36">
        <v>549.2166666666667</v>
      </c>
      <c r="H125" s="36">
        <v>588.11666666666679</v>
      </c>
      <c r="I125" s="36">
        <v>597.03333333333353</v>
      </c>
      <c r="J125" s="36">
        <v>607.56666666666683</v>
      </c>
      <c r="K125" s="31">
        <v>586.5</v>
      </c>
      <c r="L125" s="31">
        <v>567.04999999999995</v>
      </c>
      <c r="M125" s="31">
        <v>25.601659999999999</v>
      </c>
      <c r="N125" s="1"/>
      <c r="O125" s="1"/>
    </row>
    <row r="126" spans="1:15" ht="12.75" customHeight="1">
      <c r="A126" s="51">
        <v>117</v>
      </c>
      <c r="B126" s="53" t="s">
        <v>284</v>
      </c>
      <c r="C126" s="31">
        <v>903.5</v>
      </c>
      <c r="D126" s="36">
        <v>908.83333333333337</v>
      </c>
      <c r="E126" s="36">
        <v>893.76666666666677</v>
      </c>
      <c r="F126" s="36">
        <v>884.03333333333342</v>
      </c>
      <c r="G126" s="36">
        <v>868.96666666666681</v>
      </c>
      <c r="H126" s="36">
        <v>918.56666666666672</v>
      </c>
      <c r="I126" s="36">
        <v>933.63333333333333</v>
      </c>
      <c r="J126" s="36">
        <v>943.36666666666667</v>
      </c>
      <c r="K126" s="31">
        <v>923.9</v>
      </c>
      <c r="L126" s="31">
        <v>899.1</v>
      </c>
      <c r="M126" s="31">
        <v>26.29355</v>
      </c>
      <c r="N126" s="1"/>
      <c r="O126" s="1"/>
    </row>
    <row r="127" spans="1:15" ht="12.75" customHeight="1">
      <c r="A127" s="51">
        <v>118</v>
      </c>
      <c r="B127" s="53" t="s">
        <v>167</v>
      </c>
      <c r="C127" s="31">
        <v>3593.45</v>
      </c>
      <c r="D127" s="36">
        <v>3592.1666666666665</v>
      </c>
      <c r="E127" s="36">
        <v>3566.083333333333</v>
      </c>
      <c r="F127" s="36">
        <v>3538.7166666666667</v>
      </c>
      <c r="G127" s="36">
        <v>3512.6333333333332</v>
      </c>
      <c r="H127" s="36">
        <v>3619.5333333333328</v>
      </c>
      <c r="I127" s="36">
        <v>3645.6166666666659</v>
      </c>
      <c r="J127" s="36">
        <v>3672.9833333333327</v>
      </c>
      <c r="K127" s="31">
        <v>3618.25</v>
      </c>
      <c r="L127" s="31">
        <v>3564.8</v>
      </c>
      <c r="M127" s="31">
        <v>22.0654</v>
      </c>
      <c r="N127" s="1"/>
      <c r="O127" s="1"/>
    </row>
    <row r="128" spans="1:15" ht="12.75" customHeight="1">
      <c r="A128" s="51">
        <v>119</v>
      </c>
      <c r="B128" s="53" t="s">
        <v>168</v>
      </c>
      <c r="C128" s="31">
        <v>5494.65</v>
      </c>
      <c r="D128" s="36">
        <v>5533.9833333333336</v>
      </c>
      <c r="E128" s="36">
        <v>5417.9666666666672</v>
      </c>
      <c r="F128" s="36">
        <v>5341.2833333333338</v>
      </c>
      <c r="G128" s="36">
        <v>5225.2666666666673</v>
      </c>
      <c r="H128" s="36">
        <v>5610.666666666667</v>
      </c>
      <c r="I128" s="36">
        <v>5726.6833333333334</v>
      </c>
      <c r="J128" s="36">
        <v>5803.3666666666668</v>
      </c>
      <c r="K128" s="31">
        <v>5650</v>
      </c>
      <c r="L128" s="31">
        <v>5457.3</v>
      </c>
      <c r="M128" s="31">
        <v>9.1191600000000008</v>
      </c>
      <c r="N128" s="1"/>
      <c r="O128" s="1"/>
    </row>
    <row r="129" spans="1:15" ht="12.75" customHeight="1">
      <c r="A129" s="51">
        <v>120</v>
      </c>
      <c r="B129" s="53" t="s">
        <v>169</v>
      </c>
      <c r="C129" s="31">
        <v>5385.9</v>
      </c>
      <c r="D129" s="36">
        <v>5417.9</v>
      </c>
      <c r="E129" s="36">
        <v>5299.8499999999995</v>
      </c>
      <c r="F129" s="36">
        <v>5213.8</v>
      </c>
      <c r="G129" s="36">
        <v>5095.75</v>
      </c>
      <c r="H129" s="36">
        <v>5503.9499999999989</v>
      </c>
      <c r="I129" s="36">
        <v>5621.9999999999982</v>
      </c>
      <c r="J129" s="36">
        <v>5708.0499999999984</v>
      </c>
      <c r="K129" s="31">
        <v>5535.95</v>
      </c>
      <c r="L129" s="31">
        <v>5331.85</v>
      </c>
      <c r="M129" s="31">
        <v>1.6202399999999999</v>
      </c>
      <c r="N129" s="1"/>
      <c r="O129" s="1"/>
    </row>
    <row r="130" spans="1:15" ht="12.75" customHeight="1">
      <c r="A130" s="51">
        <v>121</v>
      </c>
      <c r="B130" s="53" t="s">
        <v>170</v>
      </c>
      <c r="C130" s="31">
        <v>1454.05</v>
      </c>
      <c r="D130" s="36">
        <v>1455.3</v>
      </c>
      <c r="E130" s="36">
        <v>1440.8</v>
      </c>
      <c r="F130" s="36">
        <v>1427.55</v>
      </c>
      <c r="G130" s="36">
        <v>1413.05</v>
      </c>
      <c r="H130" s="36">
        <v>1468.55</v>
      </c>
      <c r="I130" s="36">
        <v>1483.05</v>
      </c>
      <c r="J130" s="36">
        <v>1496.3</v>
      </c>
      <c r="K130" s="31">
        <v>1469.8</v>
      </c>
      <c r="L130" s="31">
        <v>1442.05</v>
      </c>
      <c r="M130" s="31">
        <v>14.52501</v>
      </c>
      <c r="N130" s="1"/>
      <c r="O130" s="1"/>
    </row>
    <row r="131" spans="1:15" ht="12.75" customHeight="1">
      <c r="A131" s="51">
        <v>122</v>
      </c>
      <c r="B131" s="53" t="s">
        <v>171</v>
      </c>
      <c r="C131" s="31">
        <v>1635.5</v>
      </c>
      <c r="D131" s="36">
        <v>1627.3833333333332</v>
      </c>
      <c r="E131" s="36">
        <v>1612.0166666666664</v>
      </c>
      <c r="F131" s="36">
        <v>1588.5333333333333</v>
      </c>
      <c r="G131" s="36">
        <v>1573.1666666666665</v>
      </c>
      <c r="H131" s="36">
        <v>1650.8666666666663</v>
      </c>
      <c r="I131" s="36">
        <v>1666.2333333333331</v>
      </c>
      <c r="J131" s="36">
        <v>1689.7166666666662</v>
      </c>
      <c r="K131" s="31">
        <v>1642.75</v>
      </c>
      <c r="L131" s="31">
        <v>1603.9</v>
      </c>
      <c r="M131" s="31">
        <v>20.384720000000002</v>
      </c>
      <c r="N131" s="1"/>
      <c r="O131" s="1"/>
    </row>
    <row r="132" spans="1:15" ht="12.75" customHeight="1">
      <c r="A132" s="51">
        <v>123</v>
      </c>
      <c r="B132" s="53" t="s">
        <v>172</v>
      </c>
      <c r="C132" s="31">
        <v>270.14999999999998</v>
      </c>
      <c r="D132" s="36">
        <v>270.96666666666664</v>
      </c>
      <c r="E132" s="36">
        <v>266.0333333333333</v>
      </c>
      <c r="F132" s="36">
        <v>261.91666666666669</v>
      </c>
      <c r="G132" s="36">
        <v>256.98333333333335</v>
      </c>
      <c r="H132" s="36">
        <v>275.08333333333326</v>
      </c>
      <c r="I132" s="36">
        <v>280.01666666666654</v>
      </c>
      <c r="J132" s="36">
        <v>284.13333333333321</v>
      </c>
      <c r="K132" s="31">
        <v>275.89999999999998</v>
      </c>
      <c r="L132" s="31">
        <v>266.85000000000002</v>
      </c>
      <c r="M132" s="31">
        <v>37.638550000000002</v>
      </c>
      <c r="N132" s="1"/>
      <c r="O132" s="1"/>
    </row>
    <row r="133" spans="1:15" ht="12.75" customHeight="1">
      <c r="A133" s="51">
        <v>124</v>
      </c>
      <c r="B133" s="53" t="s">
        <v>859</v>
      </c>
      <c r="C133" s="31">
        <v>2030.4</v>
      </c>
      <c r="D133" s="36">
        <v>2047.166666666667</v>
      </c>
      <c r="E133" s="36">
        <v>2008.2833333333338</v>
      </c>
      <c r="F133" s="36">
        <v>1986.1666666666667</v>
      </c>
      <c r="G133" s="36">
        <v>1947.2833333333335</v>
      </c>
      <c r="H133" s="36">
        <v>2069.2833333333338</v>
      </c>
      <c r="I133" s="36">
        <v>2108.166666666667</v>
      </c>
      <c r="J133" s="36">
        <v>2130.2833333333342</v>
      </c>
      <c r="K133" s="31">
        <v>2086.0500000000002</v>
      </c>
      <c r="L133" s="31">
        <v>2025.05</v>
      </c>
      <c r="M133" s="31">
        <v>2.65957</v>
      </c>
      <c r="N133" s="1"/>
      <c r="O133" s="1"/>
    </row>
    <row r="134" spans="1:15" ht="12.75" customHeight="1">
      <c r="A134" s="51">
        <v>125</v>
      </c>
      <c r="B134" s="53" t="s">
        <v>174</v>
      </c>
      <c r="C134" s="31">
        <v>525.1</v>
      </c>
      <c r="D134" s="36">
        <v>527.05000000000007</v>
      </c>
      <c r="E134" s="36">
        <v>519.70000000000016</v>
      </c>
      <c r="F134" s="36">
        <v>514.30000000000007</v>
      </c>
      <c r="G134" s="36">
        <v>506.95000000000016</v>
      </c>
      <c r="H134" s="36">
        <v>532.45000000000016</v>
      </c>
      <c r="I134" s="36">
        <v>539.80000000000007</v>
      </c>
      <c r="J134" s="36">
        <v>545.20000000000016</v>
      </c>
      <c r="K134" s="31">
        <v>534.4</v>
      </c>
      <c r="L134" s="31">
        <v>521.65</v>
      </c>
      <c r="M134" s="31">
        <v>9.90062</v>
      </c>
      <c r="N134" s="1"/>
      <c r="O134" s="1"/>
    </row>
    <row r="135" spans="1:15" ht="12.75" customHeight="1">
      <c r="A135" s="51">
        <v>126</v>
      </c>
      <c r="B135" s="53" t="s">
        <v>175</v>
      </c>
      <c r="C135" s="31">
        <v>9881</v>
      </c>
      <c r="D135" s="36">
        <v>9899.1166666666668</v>
      </c>
      <c r="E135" s="36">
        <v>9798.4333333333343</v>
      </c>
      <c r="F135" s="36">
        <v>9715.8666666666668</v>
      </c>
      <c r="G135" s="36">
        <v>9615.1833333333343</v>
      </c>
      <c r="H135" s="36">
        <v>9981.6833333333343</v>
      </c>
      <c r="I135" s="36">
        <v>10082.366666666665</v>
      </c>
      <c r="J135" s="36">
        <v>10164.933333333334</v>
      </c>
      <c r="K135" s="31">
        <v>9999.7999999999993</v>
      </c>
      <c r="L135" s="31">
        <v>9816.5499999999993</v>
      </c>
      <c r="M135" s="31">
        <v>7.1881700000000004</v>
      </c>
      <c r="N135" s="1"/>
      <c r="O135" s="1"/>
    </row>
    <row r="136" spans="1:15" ht="12.75" customHeight="1">
      <c r="A136" s="51">
        <v>127</v>
      </c>
      <c r="B136" s="53" t="s">
        <v>286</v>
      </c>
      <c r="C136" s="31">
        <v>732.5</v>
      </c>
      <c r="D136" s="36">
        <v>733.2833333333333</v>
      </c>
      <c r="E136" s="36">
        <v>714.31666666666661</v>
      </c>
      <c r="F136" s="36">
        <v>696.13333333333333</v>
      </c>
      <c r="G136" s="36">
        <v>677.16666666666663</v>
      </c>
      <c r="H136" s="36">
        <v>751.46666666666658</v>
      </c>
      <c r="I136" s="36">
        <v>770.43333333333328</v>
      </c>
      <c r="J136" s="36">
        <v>788.61666666666656</v>
      </c>
      <c r="K136" s="31">
        <v>752.25</v>
      </c>
      <c r="L136" s="31">
        <v>715.1</v>
      </c>
      <c r="M136" s="31">
        <v>26.564779999999999</v>
      </c>
      <c r="N136" s="1"/>
      <c r="O136" s="1"/>
    </row>
    <row r="137" spans="1:15" ht="12.75" customHeight="1">
      <c r="A137" s="51">
        <v>128</v>
      </c>
      <c r="B137" s="53" t="s">
        <v>176</v>
      </c>
      <c r="C137" s="31">
        <v>1096</v>
      </c>
      <c r="D137" s="36">
        <v>1095.3833333333332</v>
      </c>
      <c r="E137" s="36">
        <v>1077.8166666666664</v>
      </c>
      <c r="F137" s="36">
        <v>1059.6333333333332</v>
      </c>
      <c r="G137" s="36">
        <v>1042.0666666666664</v>
      </c>
      <c r="H137" s="36">
        <v>1113.5666666666664</v>
      </c>
      <c r="I137" s="36">
        <v>1131.133333333333</v>
      </c>
      <c r="J137" s="36">
        <v>1149.3166666666664</v>
      </c>
      <c r="K137" s="31">
        <v>1112.95</v>
      </c>
      <c r="L137" s="31">
        <v>1077.2</v>
      </c>
      <c r="M137" s="31">
        <v>9.2888099999999998</v>
      </c>
      <c r="N137" s="1"/>
      <c r="O137" s="1"/>
    </row>
    <row r="138" spans="1:15" ht="12.75" customHeight="1">
      <c r="A138" s="51">
        <v>129</v>
      </c>
      <c r="B138" s="53" t="s">
        <v>179</v>
      </c>
      <c r="C138" s="31">
        <v>878.2</v>
      </c>
      <c r="D138" s="36">
        <v>881.85</v>
      </c>
      <c r="E138" s="36">
        <v>867.05000000000007</v>
      </c>
      <c r="F138" s="36">
        <v>855.90000000000009</v>
      </c>
      <c r="G138" s="36">
        <v>841.10000000000014</v>
      </c>
      <c r="H138" s="36">
        <v>893</v>
      </c>
      <c r="I138" s="36">
        <v>907.8</v>
      </c>
      <c r="J138" s="36">
        <v>918.94999999999993</v>
      </c>
      <c r="K138" s="31">
        <v>896.65</v>
      </c>
      <c r="L138" s="31">
        <v>870.7</v>
      </c>
      <c r="M138" s="31">
        <v>4.37094</v>
      </c>
      <c r="N138" s="1"/>
      <c r="O138" s="1"/>
    </row>
    <row r="139" spans="1:15" ht="12.75" customHeight="1">
      <c r="A139" s="51">
        <v>130</v>
      </c>
      <c r="B139" s="53" t="s">
        <v>181</v>
      </c>
      <c r="C139" s="31">
        <v>115.4</v>
      </c>
      <c r="D139" s="36">
        <v>113.73333333333335</v>
      </c>
      <c r="E139" s="36">
        <v>111.31666666666669</v>
      </c>
      <c r="F139" s="36">
        <v>107.23333333333335</v>
      </c>
      <c r="G139" s="36">
        <v>104.81666666666669</v>
      </c>
      <c r="H139" s="36">
        <v>117.81666666666669</v>
      </c>
      <c r="I139" s="36">
        <v>120.23333333333335</v>
      </c>
      <c r="J139" s="36">
        <v>124.31666666666669</v>
      </c>
      <c r="K139" s="31">
        <v>116.15</v>
      </c>
      <c r="L139" s="31">
        <v>109.65</v>
      </c>
      <c r="M139" s="31">
        <v>444.96420999999998</v>
      </c>
      <c r="N139" s="1"/>
      <c r="O139" s="1"/>
    </row>
    <row r="140" spans="1:15" ht="12.75" customHeight="1">
      <c r="A140" s="51">
        <v>131</v>
      </c>
      <c r="B140" s="53" t="s">
        <v>182</v>
      </c>
      <c r="C140" s="31">
        <v>2522.4</v>
      </c>
      <c r="D140" s="36">
        <v>2533.2000000000003</v>
      </c>
      <c r="E140" s="36">
        <v>2481.5000000000005</v>
      </c>
      <c r="F140" s="36">
        <v>2440.6000000000004</v>
      </c>
      <c r="G140" s="36">
        <v>2388.9000000000005</v>
      </c>
      <c r="H140" s="36">
        <v>2574.1000000000004</v>
      </c>
      <c r="I140" s="36">
        <v>2625.8</v>
      </c>
      <c r="J140" s="36">
        <v>2666.7000000000003</v>
      </c>
      <c r="K140" s="31">
        <v>2584.9</v>
      </c>
      <c r="L140" s="31">
        <v>2492.3000000000002</v>
      </c>
      <c r="M140" s="31">
        <v>5.3498799999999997</v>
      </c>
      <c r="N140" s="1"/>
      <c r="O140" s="1"/>
    </row>
    <row r="141" spans="1:15" ht="12.75" customHeight="1">
      <c r="A141" s="51">
        <v>132</v>
      </c>
      <c r="B141" s="53" t="s">
        <v>183</v>
      </c>
      <c r="C141" s="31">
        <v>136857.95000000001</v>
      </c>
      <c r="D141" s="36">
        <v>137863.65</v>
      </c>
      <c r="E141" s="36">
        <v>135127.34999999998</v>
      </c>
      <c r="F141" s="36">
        <v>133396.74999999997</v>
      </c>
      <c r="G141" s="36">
        <v>130660.44999999995</v>
      </c>
      <c r="H141" s="36">
        <v>139594.25</v>
      </c>
      <c r="I141" s="36">
        <v>142330.54999999999</v>
      </c>
      <c r="J141" s="36">
        <v>144061.15000000002</v>
      </c>
      <c r="K141" s="31">
        <v>140599.95000000001</v>
      </c>
      <c r="L141" s="31">
        <v>136133.04999999999</v>
      </c>
      <c r="M141" s="31">
        <v>0.13503999999999999</v>
      </c>
      <c r="N141" s="1"/>
      <c r="O141" s="1"/>
    </row>
    <row r="142" spans="1:15" ht="12.75" customHeight="1">
      <c r="A142" s="51">
        <v>133</v>
      </c>
      <c r="B142" s="53" t="s">
        <v>287</v>
      </c>
      <c r="C142" s="31">
        <v>60.95</v>
      </c>
      <c r="D142" s="36">
        <v>61.300000000000004</v>
      </c>
      <c r="E142" s="36">
        <v>59.900000000000006</v>
      </c>
      <c r="F142" s="36">
        <v>58.85</v>
      </c>
      <c r="G142" s="36">
        <v>57.45</v>
      </c>
      <c r="H142" s="36">
        <v>62.350000000000009</v>
      </c>
      <c r="I142" s="36">
        <v>63.75</v>
      </c>
      <c r="J142" s="36">
        <v>64.800000000000011</v>
      </c>
      <c r="K142" s="31">
        <v>62.7</v>
      </c>
      <c r="L142" s="31">
        <v>60.25</v>
      </c>
      <c r="M142" s="31">
        <v>63.658830000000002</v>
      </c>
      <c r="N142" s="1"/>
      <c r="O142" s="1"/>
    </row>
    <row r="143" spans="1:15" ht="12.75" customHeight="1">
      <c r="A143" s="51">
        <v>134</v>
      </c>
      <c r="B143" s="53" t="s">
        <v>184</v>
      </c>
      <c r="C143" s="31">
        <v>1388.15</v>
      </c>
      <c r="D143" s="36">
        <v>1390.2166666666665</v>
      </c>
      <c r="E143" s="36">
        <v>1373.633333333333</v>
      </c>
      <c r="F143" s="36">
        <v>1359.1166666666666</v>
      </c>
      <c r="G143" s="36">
        <v>1342.5333333333331</v>
      </c>
      <c r="H143" s="36">
        <v>1404.7333333333329</v>
      </c>
      <c r="I143" s="36">
        <v>1421.3166666666664</v>
      </c>
      <c r="J143" s="36">
        <v>1435.8333333333328</v>
      </c>
      <c r="K143" s="31">
        <v>1406.8</v>
      </c>
      <c r="L143" s="31">
        <v>1375.7</v>
      </c>
      <c r="M143" s="31">
        <v>1.51135</v>
      </c>
      <c r="N143" s="1"/>
      <c r="O143" s="1"/>
    </row>
    <row r="144" spans="1:15" ht="12.75" customHeight="1">
      <c r="A144" s="51">
        <v>135</v>
      </c>
      <c r="B144" s="53" t="s">
        <v>186</v>
      </c>
      <c r="C144" s="31">
        <v>4982.55</v>
      </c>
      <c r="D144" s="36">
        <v>4997.5166666666664</v>
      </c>
      <c r="E144" s="36">
        <v>4920.0333333333328</v>
      </c>
      <c r="F144" s="36">
        <v>4857.5166666666664</v>
      </c>
      <c r="G144" s="36">
        <v>4780.0333333333328</v>
      </c>
      <c r="H144" s="36">
        <v>5060.0333333333328</v>
      </c>
      <c r="I144" s="36">
        <v>5137.5166666666664</v>
      </c>
      <c r="J144" s="36">
        <v>5200.0333333333328</v>
      </c>
      <c r="K144" s="31">
        <v>5075</v>
      </c>
      <c r="L144" s="31">
        <v>4935</v>
      </c>
      <c r="M144" s="31">
        <v>2.2674099999999999</v>
      </c>
      <c r="N144" s="1"/>
      <c r="O144" s="1"/>
    </row>
    <row r="145" spans="1:15" ht="12.75" customHeight="1">
      <c r="A145" s="51">
        <v>136</v>
      </c>
      <c r="B145" s="53" t="s">
        <v>187</v>
      </c>
      <c r="C145" s="31">
        <v>3344.55</v>
      </c>
      <c r="D145" s="36">
        <v>3367.5166666666664</v>
      </c>
      <c r="E145" s="36">
        <v>3307.0333333333328</v>
      </c>
      <c r="F145" s="36">
        <v>3269.5166666666664</v>
      </c>
      <c r="G145" s="36">
        <v>3209.0333333333328</v>
      </c>
      <c r="H145" s="36">
        <v>3405.0333333333328</v>
      </c>
      <c r="I145" s="36">
        <v>3465.5166666666664</v>
      </c>
      <c r="J145" s="36">
        <v>3503.0333333333328</v>
      </c>
      <c r="K145" s="31">
        <v>3428</v>
      </c>
      <c r="L145" s="31">
        <v>3330</v>
      </c>
      <c r="M145" s="31">
        <v>2.1018400000000002</v>
      </c>
      <c r="N145" s="1"/>
      <c r="O145" s="1"/>
    </row>
    <row r="146" spans="1:15" ht="12.75" customHeight="1">
      <c r="A146" s="51">
        <v>137</v>
      </c>
      <c r="B146" s="53" t="s">
        <v>188</v>
      </c>
      <c r="C146" s="31">
        <v>2482.15</v>
      </c>
      <c r="D146" s="36">
        <v>2492.6166666666663</v>
      </c>
      <c r="E146" s="36">
        <v>2457.2333333333327</v>
      </c>
      <c r="F146" s="36">
        <v>2432.3166666666662</v>
      </c>
      <c r="G146" s="36">
        <v>2396.9333333333325</v>
      </c>
      <c r="H146" s="36">
        <v>2517.5333333333328</v>
      </c>
      <c r="I146" s="36">
        <v>2552.916666666667</v>
      </c>
      <c r="J146" s="36">
        <v>2577.833333333333</v>
      </c>
      <c r="K146" s="31">
        <v>2528</v>
      </c>
      <c r="L146" s="31">
        <v>2467.6999999999998</v>
      </c>
      <c r="M146" s="31">
        <v>7.8577300000000001</v>
      </c>
      <c r="N146" s="1"/>
      <c r="O146" s="1"/>
    </row>
    <row r="147" spans="1:15" ht="12.75" customHeight="1">
      <c r="A147" s="51">
        <v>138</v>
      </c>
      <c r="B147" s="53" t="s">
        <v>466</v>
      </c>
      <c r="C147" s="31">
        <v>83.3</v>
      </c>
      <c r="D147" s="36">
        <v>82.716666666666654</v>
      </c>
      <c r="E147" s="36">
        <v>81.033333333333303</v>
      </c>
      <c r="F147" s="36">
        <v>78.766666666666652</v>
      </c>
      <c r="G147" s="36">
        <v>77.0833333333333</v>
      </c>
      <c r="H147" s="36">
        <v>84.983333333333306</v>
      </c>
      <c r="I147" s="36">
        <v>86.666666666666671</v>
      </c>
      <c r="J147" s="36">
        <v>88.933333333333309</v>
      </c>
      <c r="K147" s="31">
        <v>84.4</v>
      </c>
      <c r="L147" s="31">
        <v>80.45</v>
      </c>
      <c r="M147" s="31">
        <v>1434.2357400000001</v>
      </c>
      <c r="N147" s="1"/>
      <c r="O147" s="1"/>
    </row>
    <row r="148" spans="1:15" ht="12.75" customHeight="1">
      <c r="A148" s="51">
        <v>139</v>
      </c>
      <c r="B148" s="53" t="s">
        <v>189</v>
      </c>
      <c r="C148" s="31">
        <v>217.15</v>
      </c>
      <c r="D148" s="36">
        <v>215.68333333333331</v>
      </c>
      <c r="E148" s="36">
        <v>213.66666666666663</v>
      </c>
      <c r="F148" s="36">
        <v>210.18333333333331</v>
      </c>
      <c r="G148" s="36">
        <v>208.16666666666663</v>
      </c>
      <c r="H148" s="36">
        <v>219.16666666666663</v>
      </c>
      <c r="I148" s="36">
        <v>221.18333333333334</v>
      </c>
      <c r="J148" s="36">
        <v>224.66666666666663</v>
      </c>
      <c r="K148" s="31">
        <v>217.7</v>
      </c>
      <c r="L148" s="31">
        <v>212.2</v>
      </c>
      <c r="M148" s="31">
        <v>182.03331</v>
      </c>
      <c r="N148" s="1"/>
      <c r="O148" s="1"/>
    </row>
    <row r="149" spans="1:15" ht="12.75" customHeight="1">
      <c r="A149" s="51">
        <v>140</v>
      </c>
      <c r="B149" s="53" t="s">
        <v>191</v>
      </c>
      <c r="C149" s="31">
        <v>314.75</v>
      </c>
      <c r="D149" s="36">
        <v>313.7166666666667</v>
      </c>
      <c r="E149" s="36">
        <v>310.23333333333341</v>
      </c>
      <c r="F149" s="36">
        <v>305.7166666666667</v>
      </c>
      <c r="G149" s="36">
        <v>302.23333333333341</v>
      </c>
      <c r="H149" s="36">
        <v>318.23333333333341</v>
      </c>
      <c r="I149" s="36">
        <v>321.71666666666675</v>
      </c>
      <c r="J149" s="36">
        <v>326.23333333333341</v>
      </c>
      <c r="K149" s="31">
        <v>317.2</v>
      </c>
      <c r="L149" s="31">
        <v>309.2</v>
      </c>
      <c r="M149" s="31">
        <v>325.25421999999998</v>
      </c>
      <c r="N149" s="1"/>
      <c r="O149" s="1"/>
    </row>
    <row r="150" spans="1:15" ht="12.75" customHeight="1">
      <c r="A150" s="51">
        <v>141</v>
      </c>
      <c r="B150" s="53" t="s">
        <v>275</v>
      </c>
      <c r="C150" s="31">
        <v>161.1</v>
      </c>
      <c r="D150" s="36">
        <v>162.35</v>
      </c>
      <c r="E150" s="36">
        <v>158.79999999999998</v>
      </c>
      <c r="F150" s="36">
        <v>156.5</v>
      </c>
      <c r="G150" s="36">
        <v>152.94999999999999</v>
      </c>
      <c r="H150" s="36">
        <v>164.64999999999998</v>
      </c>
      <c r="I150" s="36">
        <v>168.2</v>
      </c>
      <c r="J150" s="36">
        <v>170.49999999999997</v>
      </c>
      <c r="K150" s="31">
        <v>165.9</v>
      </c>
      <c r="L150" s="31">
        <v>160.05000000000001</v>
      </c>
      <c r="M150" s="31">
        <v>43.640309999999999</v>
      </c>
      <c r="N150" s="1"/>
      <c r="O150" s="1"/>
    </row>
    <row r="151" spans="1:15" ht="12.75" customHeight="1">
      <c r="A151" s="51">
        <v>142</v>
      </c>
      <c r="B151" s="53" t="s">
        <v>192</v>
      </c>
      <c r="C151" s="31">
        <v>1303.95</v>
      </c>
      <c r="D151" s="36">
        <v>1306.0833333333333</v>
      </c>
      <c r="E151" s="36">
        <v>1284.9166666666665</v>
      </c>
      <c r="F151" s="36">
        <v>1265.8833333333332</v>
      </c>
      <c r="G151" s="36">
        <v>1244.7166666666665</v>
      </c>
      <c r="H151" s="36">
        <v>1325.1166666666666</v>
      </c>
      <c r="I151" s="36">
        <v>1346.2833333333331</v>
      </c>
      <c r="J151" s="36">
        <v>1365.3166666666666</v>
      </c>
      <c r="K151" s="31">
        <v>1327.25</v>
      </c>
      <c r="L151" s="31">
        <v>1287.05</v>
      </c>
      <c r="M151" s="31">
        <v>11.913539999999999</v>
      </c>
      <c r="N151" s="1"/>
      <c r="O151" s="1"/>
    </row>
    <row r="152" spans="1:15" ht="12.75" customHeight="1">
      <c r="A152" s="51">
        <v>143</v>
      </c>
      <c r="B152" s="53" t="s">
        <v>193</v>
      </c>
      <c r="C152" s="31">
        <v>6707.3</v>
      </c>
      <c r="D152" s="36">
        <v>6805.4333333333334</v>
      </c>
      <c r="E152" s="36">
        <v>6551.8666666666668</v>
      </c>
      <c r="F152" s="36">
        <v>6396.4333333333334</v>
      </c>
      <c r="G152" s="36">
        <v>6142.8666666666668</v>
      </c>
      <c r="H152" s="36">
        <v>6960.8666666666668</v>
      </c>
      <c r="I152" s="36">
        <v>7214.4333333333343</v>
      </c>
      <c r="J152" s="36">
        <v>7369.8666666666668</v>
      </c>
      <c r="K152" s="31">
        <v>7059</v>
      </c>
      <c r="L152" s="31">
        <v>6650</v>
      </c>
      <c r="M152" s="31">
        <v>8.0969700000000007</v>
      </c>
      <c r="N152" s="1"/>
      <c r="O152" s="1"/>
    </row>
    <row r="153" spans="1:15" ht="12.75" customHeight="1">
      <c r="A153" s="51">
        <v>144</v>
      </c>
      <c r="B153" s="53" t="s">
        <v>289</v>
      </c>
      <c r="C153" s="31">
        <v>403.1</v>
      </c>
      <c r="D153" s="36">
        <v>403.41666666666669</v>
      </c>
      <c r="E153" s="36">
        <v>399.78333333333336</v>
      </c>
      <c r="F153" s="36">
        <v>396.4666666666667</v>
      </c>
      <c r="G153" s="36">
        <v>392.83333333333337</v>
      </c>
      <c r="H153" s="36">
        <v>406.73333333333335</v>
      </c>
      <c r="I153" s="36">
        <v>410.36666666666667</v>
      </c>
      <c r="J153" s="36">
        <v>413.68333333333334</v>
      </c>
      <c r="K153" s="31">
        <v>407.05</v>
      </c>
      <c r="L153" s="31">
        <v>400.1</v>
      </c>
      <c r="M153" s="31">
        <v>10.31063</v>
      </c>
      <c r="N153" s="1"/>
      <c r="O153" s="1"/>
    </row>
    <row r="154" spans="1:15" ht="12.75" customHeight="1">
      <c r="A154" s="51">
        <v>145</v>
      </c>
      <c r="B154" s="53" t="s">
        <v>194</v>
      </c>
      <c r="C154" s="31">
        <v>234.05</v>
      </c>
      <c r="D154" s="36">
        <v>234.78333333333333</v>
      </c>
      <c r="E154" s="36">
        <v>232.06666666666666</v>
      </c>
      <c r="F154" s="36">
        <v>230.08333333333334</v>
      </c>
      <c r="G154" s="36">
        <v>227.36666666666667</v>
      </c>
      <c r="H154" s="36">
        <v>236.76666666666665</v>
      </c>
      <c r="I154" s="36">
        <v>239.48333333333329</v>
      </c>
      <c r="J154" s="36">
        <v>241.46666666666664</v>
      </c>
      <c r="K154" s="31">
        <v>237.5</v>
      </c>
      <c r="L154" s="31">
        <v>232.8</v>
      </c>
      <c r="M154" s="31">
        <v>182.91956999999999</v>
      </c>
      <c r="N154" s="1"/>
      <c r="O154" s="1"/>
    </row>
    <row r="155" spans="1:15" ht="12.75" customHeight="1">
      <c r="A155" s="51">
        <v>146</v>
      </c>
      <c r="B155" s="53" t="s">
        <v>195</v>
      </c>
      <c r="C155" s="31">
        <v>36711.1</v>
      </c>
      <c r="D155" s="36">
        <v>36581.450000000004</v>
      </c>
      <c r="E155" s="36">
        <v>36368.250000000007</v>
      </c>
      <c r="F155" s="36">
        <v>36025.4</v>
      </c>
      <c r="G155" s="36">
        <v>35812.200000000004</v>
      </c>
      <c r="H155" s="36">
        <v>36924.30000000001</v>
      </c>
      <c r="I155" s="36">
        <v>37137.500000000007</v>
      </c>
      <c r="J155" s="36">
        <v>37480.350000000013</v>
      </c>
      <c r="K155" s="31">
        <v>36794.65</v>
      </c>
      <c r="L155" s="31">
        <v>36238.6</v>
      </c>
      <c r="M155" s="31">
        <v>0.19971</v>
      </c>
      <c r="N155" s="1"/>
      <c r="O155" s="1"/>
    </row>
    <row r="156" spans="1:15" ht="12.75" customHeight="1">
      <c r="A156" s="51">
        <v>147</v>
      </c>
      <c r="B156" s="53" t="s">
        <v>292</v>
      </c>
      <c r="C156" s="31">
        <v>1581.45</v>
      </c>
      <c r="D156" s="36">
        <v>1584.4833333333333</v>
      </c>
      <c r="E156" s="36">
        <v>1569.9666666666667</v>
      </c>
      <c r="F156" s="36">
        <v>1558.4833333333333</v>
      </c>
      <c r="G156" s="36">
        <v>1543.9666666666667</v>
      </c>
      <c r="H156" s="36">
        <v>1595.9666666666667</v>
      </c>
      <c r="I156" s="36">
        <v>1610.4833333333336</v>
      </c>
      <c r="J156" s="36">
        <v>1621.9666666666667</v>
      </c>
      <c r="K156" s="31">
        <v>1599</v>
      </c>
      <c r="L156" s="31">
        <v>1573</v>
      </c>
      <c r="M156" s="31">
        <v>3.4495100000000001</v>
      </c>
      <c r="N156" s="1"/>
      <c r="O156" s="1"/>
    </row>
    <row r="157" spans="1:15" ht="12.75" customHeight="1">
      <c r="A157" s="51">
        <v>148</v>
      </c>
      <c r="B157" s="53" t="s">
        <v>290</v>
      </c>
      <c r="C157" s="31">
        <v>763.05</v>
      </c>
      <c r="D157" s="36">
        <v>761.9666666666667</v>
      </c>
      <c r="E157" s="36">
        <v>756.23333333333335</v>
      </c>
      <c r="F157" s="36">
        <v>749.41666666666663</v>
      </c>
      <c r="G157" s="36">
        <v>743.68333333333328</v>
      </c>
      <c r="H157" s="36">
        <v>768.78333333333342</v>
      </c>
      <c r="I157" s="36">
        <v>774.51666666666677</v>
      </c>
      <c r="J157" s="36">
        <v>781.33333333333348</v>
      </c>
      <c r="K157" s="31">
        <v>767.7</v>
      </c>
      <c r="L157" s="31">
        <v>755.15</v>
      </c>
      <c r="M157" s="31">
        <v>22.975629999999999</v>
      </c>
      <c r="N157" s="1"/>
      <c r="O157" s="1"/>
    </row>
    <row r="158" spans="1:15" ht="12.75" customHeight="1">
      <c r="A158" s="51">
        <v>149</v>
      </c>
      <c r="B158" s="53" t="s">
        <v>196</v>
      </c>
      <c r="C158" s="31">
        <v>873.95</v>
      </c>
      <c r="D158" s="36">
        <v>874.2166666666667</v>
      </c>
      <c r="E158" s="36">
        <v>859.98333333333335</v>
      </c>
      <c r="F158" s="36">
        <v>846.01666666666665</v>
      </c>
      <c r="G158" s="36">
        <v>831.7833333333333</v>
      </c>
      <c r="H158" s="36">
        <v>888.18333333333339</v>
      </c>
      <c r="I158" s="36">
        <v>902.41666666666674</v>
      </c>
      <c r="J158" s="36">
        <v>916.38333333333344</v>
      </c>
      <c r="K158" s="31">
        <v>888.45</v>
      </c>
      <c r="L158" s="31">
        <v>860.25</v>
      </c>
      <c r="M158" s="31">
        <v>9.5735200000000003</v>
      </c>
      <c r="N158" s="1"/>
      <c r="O158" s="1"/>
    </row>
    <row r="159" spans="1:15" ht="12.75" customHeight="1">
      <c r="A159" s="51">
        <v>150</v>
      </c>
      <c r="B159" s="53" t="s">
        <v>197</v>
      </c>
      <c r="C159" s="31">
        <v>8378.75</v>
      </c>
      <c r="D159" s="36">
        <v>8399.0333333333328</v>
      </c>
      <c r="E159" s="36">
        <v>8257.0666666666657</v>
      </c>
      <c r="F159" s="36">
        <v>8135.3833333333332</v>
      </c>
      <c r="G159" s="36">
        <v>7993.4166666666661</v>
      </c>
      <c r="H159" s="36">
        <v>8520.7166666666653</v>
      </c>
      <c r="I159" s="36">
        <v>8662.6833333333325</v>
      </c>
      <c r="J159" s="36">
        <v>8784.366666666665</v>
      </c>
      <c r="K159" s="31">
        <v>8541</v>
      </c>
      <c r="L159" s="31">
        <v>8277.35</v>
      </c>
      <c r="M159" s="31">
        <v>2.6220300000000001</v>
      </c>
      <c r="N159" s="1"/>
      <c r="O159" s="1"/>
    </row>
    <row r="160" spans="1:15" ht="12.75" customHeight="1">
      <c r="A160" s="51">
        <v>151</v>
      </c>
      <c r="B160" s="53" t="s">
        <v>198</v>
      </c>
      <c r="C160" s="31">
        <v>256.60000000000002</v>
      </c>
      <c r="D160" s="36">
        <v>258.28333333333336</v>
      </c>
      <c r="E160" s="36">
        <v>253.81666666666672</v>
      </c>
      <c r="F160" s="36">
        <v>251.03333333333336</v>
      </c>
      <c r="G160" s="36">
        <v>246.56666666666672</v>
      </c>
      <c r="H160" s="36">
        <v>261.06666666666672</v>
      </c>
      <c r="I160" s="36">
        <v>265.5333333333333</v>
      </c>
      <c r="J160" s="36">
        <v>268.31666666666672</v>
      </c>
      <c r="K160" s="31">
        <v>262.75</v>
      </c>
      <c r="L160" s="31">
        <v>255.5</v>
      </c>
      <c r="M160" s="31">
        <v>67.813879999999997</v>
      </c>
      <c r="N160" s="1"/>
      <c r="O160" s="1"/>
    </row>
    <row r="161" spans="1:15" ht="12.75" customHeight="1">
      <c r="A161" s="51">
        <v>152</v>
      </c>
      <c r="B161" s="53" t="s">
        <v>199</v>
      </c>
      <c r="C161" s="31">
        <v>419</v>
      </c>
      <c r="D161" s="36">
        <v>419.59999999999997</v>
      </c>
      <c r="E161" s="36">
        <v>413.54999999999995</v>
      </c>
      <c r="F161" s="36">
        <v>408.09999999999997</v>
      </c>
      <c r="G161" s="36">
        <v>402.04999999999995</v>
      </c>
      <c r="H161" s="36">
        <v>425.04999999999995</v>
      </c>
      <c r="I161" s="36">
        <v>431.1</v>
      </c>
      <c r="J161" s="36">
        <v>436.54999999999995</v>
      </c>
      <c r="K161" s="31">
        <v>425.65</v>
      </c>
      <c r="L161" s="31">
        <v>414.15</v>
      </c>
      <c r="M161" s="31">
        <v>124.26317</v>
      </c>
      <c r="N161" s="1"/>
      <c r="O161" s="1"/>
    </row>
    <row r="162" spans="1:15" ht="12.75" customHeight="1">
      <c r="A162" s="51">
        <v>153</v>
      </c>
      <c r="B162" s="53" t="s">
        <v>295</v>
      </c>
      <c r="C162" s="31">
        <v>17083.5</v>
      </c>
      <c r="D162" s="36">
        <v>17127.850000000002</v>
      </c>
      <c r="E162" s="36">
        <v>16995.650000000005</v>
      </c>
      <c r="F162" s="36">
        <v>16907.800000000003</v>
      </c>
      <c r="G162" s="36">
        <v>16775.600000000006</v>
      </c>
      <c r="H162" s="36">
        <v>17215.700000000004</v>
      </c>
      <c r="I162" s="36">
        <v>17347.900000000001</v>
      </c>
      <c r="J162" s="36">
        <v>17435.750000000004</v>
      </c>
      <c r="K162" s="31">
        <v>17260.05</v>
      </c>
      <c r="L162" s="31">
        <v>17040</v>
      </c>
      <c r="M162" s="31">
        <v>2.35E-2</v>
      </c>
      <c r="N162" s="1"/>
      <c r="O162" s="1"/>
    </row>
    <row r="163" spans="1:15" ht="12.75" customHeight="1">
      <c r="A163" s="51">
        <v>154</v>
      </c>
      <c r="B163" s="53" t="s">
        <v>200</v>
      </c>
      <c r="C163" s="31">
        <v>2590.15</v>
      </c>
      <c r="D163" s="36">
        <v>2589.6999999999998</v>
      </c>
      <c r="E163" s="36">
        <v>2569.3999999999996</v>
      </c>
      <c r="F163" s="36">
        <v>2548.6499999999996</v>
      </c>
      <c r="G163" s="36">
        <v>2528.3499999999995</v>
      </c>
      <c r="H163" s="36">
        <v>2610.4499999999998</v>
      </c>
      <c r="I163" s="36">
        <v>2630.75</v>
      </c>
      <c r="J163" s="36">
        <v>2651.5</v>
      </c>
      <c r="K163" s="31">
        <v>2610</v>
      </c>
      <c r="L163" s="31">
        <v>2568.9499999999998</v>
      </c>
      <c r="M163" s="31">
        <v>7.5762799999999997</v>
      </c>
      <c r="N163" s="1"/>
      <c r="O163" s="1"/>
    </row>
    <row r="164" spans="1:15" ht="12.75" customHeight="1">
      <c r="A164" s="51">
        <v>155</v>
      </c>
      <c r="B164" s="53" t="s">
        <v>201</v>
      </c>
      <c r="C164" s="31">
        <v>3241.95</v>
      </c>
      <c r="D164" s="36">
        <v>3253.9833333333336</v>
      </c>
      <c r="E164" s="36">
        <v>3207.9666666666672</v>
      </c>
      <c r="F164" s="36">
        <v>3173.9833333333336</v>
      </c>
      <c r="G164" s="36">
        <v>3127.9666666666672</v>
      </c>
      <c r="H164" s="36">
        <v>3287.9666666666672</v>
      </c>
      <c r="I164" s="36">
        <v>3333.9833333333336</v>
      </c>
      <c r="J164" s="36">
        <v>3367.9666666666672</v>
      </c>
      <c r="K164" s="31">
        <v>3300</v>
      </c>
      <c r="L164" s="31">
        <v>3220</v>
      </c>
      <c r="M164" s="31">
        <v>2.41567</v>
      </c>
      <c r="N164" s="1"/>
      <c r="O164" s="1"/>
    </row>
    <row r="165" spans="1:15" ht="12.75" customHeight="1">
      <c r="A165" s="51">
        <v>156</v>
      </c>
      <c r="B165" s="53" t="s">
        <v>202</v>
      </c>
      <c r="C165" s="31">
        <v>104.5</v>
      </c>
      <c r="D165" s="36">
        <v>103.71666666666665</v>
      </c>
      <c r="E165" s="36">
        <v>101.43333333333331</v>
      </c>
      <c r="F165" s="36">
        <v>98.36666666666666</v>
      </c>
      <c r="G165" s="36">
        <v>96.083333333333314</v>
      </c>
      <c r="H165" s="36">
        <v>106.7833333333333</v>
      </c>
      <c r="I165" s="36">
        <v>109.06666666666663</v>
      </c>
      <c r="J165" s="36">
        <v>112.1333333333333</v>
      </c>
      <c r="K165" s="31">
        <v>106</v>
      </c>
      <c r="L165" s="31">
        <v>100.65</v>
      </c>
      <c r="M165" s="31">
        <v>1117.9153200000001</v>
      </c>
      <c r="N165" s="1"/>
      <c r="O165" s="1"/>
    </row>
    <row r="166" spans="1:15" ht="12.75" customHeight="1">
      <c r="A166" s="51">
        <v>157</v>
      </c>
      <c r="B166" s="53" t="s">
        <v>291</v>
      </c>
      <c r="C166" s="31">
        <v>888.15</v>
      </c>
      <c r="D166" s="36">
        <v>895.88333333333321</v>
      </c>
      <c r="E166" s="36">
        <v>873.81666666666638</v>
      </c>
      <c r="F166" s="36">
        <v>859.48333333333312</v>
      </c>
      <c r="G166" s="36">
        <v>837.41666666666629</v>
      </c>
      <c r="H166" s="36">
        <v>910.21666666666647</v>
      </c>
      <c r="I166" s="36">
        <v>932.2833333333333</v>
      </c>
      <c r="J166" s="36">
        <v>946.61666666666656</v>
      </c>
      <c r="K166" s="31">
        <v>917.95</v>
      </c>
      <c r="L166" s="31">
        <v>881.55</v>
      </c>
      <c r="M166" s="31">
        <v>8.9213799999999992</v>
      </c>
      <c r="N166" s="1"/>
      <c r="O166" s="1"/>
    </row>
    <row r="167" spans="1:15" ht="12.75" customHeight="1">
      <c r="A167" s="51">
        <v>158</v>
      </c>
      <c r="B167" s="53" t="s">
        <v>203</v>
      </c>
      <c r="C167" s="31">
        <v>4343.8500000000004</v>
      </c>
      <c r="D167" s="36">
        <v>4360.666666666667</v>
      </c>
      <c r="E167" s="36">
        <v>4266.3333333333339</v>
      </c>
      <c r="F167" s="36">
        <v>4188.8166666666666</v>
      </c>
      <c r="G167" s="36">
        <v>4094.4833333333336</v>
      </c>
      <c r="H167" s="36">
        <v>4438.1833333333343</v>
      </c>
      <c r="I167" s="36">
        <v>4532.5166666666682</v>
      </c>
      <c r="J167" s="36">
        <v>4610.0333333333347</v>
      </c>
      <c r="K167" s="31">
        <v>4455</v>
      </c>
      <c r="L167" s="31">
        <v>4283.1499999999996</v>
      </c>
      <c r="M167" s="31">
        <v>12.950340000000001</v>
      </c>
      <c r="N167" s="1"/>
      <c r="O167" s="1"/>
    </row>
    <row r="168" spans="1:15" ht="12.75" customHeight="1">
      <c r="A168" s="51">
        <v>159</v>
      </c>
      <c r="B168" s="53" t="s">
        <v>293</v>
      </c>
      <c r="C168" s="31">
        <v>477.7</v>
      </c>
      <c r="D168" s="36">
        <v>478.5333333333333</v>
      </c>
      <c r="E168" s="36">
        <v>472.26666666666659</v>
      </c>
      <c r="F168" s="36">
        <v>466.83333333333331</v>
      </c>
      <c r="G168" s="36">
        <v>460.56666666666661</v>
      </c>
      <c r="H168" s="36">
        <v>483.96666666666658</v>
      </c>
      <c r="I168" s="36">
        <v>490.23333333333323</v>
      </c>
      <c r="J168" s="36">
        <v>495.66666666666657</v>
      </c>
      <c r="K168" s="31">
        <v>484.8</v>
      </c>
      <c r="L168" s="31">
        <v>473.1</v>
      </c>
      <c r="M168" s="31">
        <v>13.46996</v>
      </c>
      <c r="N168" s="1"/>
      <c r="O168" s="1"/>
    </row>
    <row r="169" spans="1:15" ht="12.75" customHeight="1">
      <c r="A169" s="51">
        <v>160</v>
      </c>
      <c r="B169" s="53" t="s">
        <v>204</v>
      </c>
      <c r="C169" s="31">
        <v>245.5</v>
      </c>
      <c r="D169" s="36">
        <v>245.76666666666665</v>
      </c>
      <c r="E169" s="36">
        <v>242.83333333333331</v>
      </c>
      <c r="F169" s="36">
        <v>240.16666666666666</v>
      </c>
      <c r="G169" s="36">
        <v>237.23333333333332</v>
      </c>
      <c r="H169" s="36">
        <v>248.43333333333331</v>
      </c>
      <c r="I169" s="36">
        <v>251.36666666666665</v>
      </c>
      <c r="J169" s="36">
        <v>254.0333333333333</v>
      </c>
      <c r="K169" s="31">
        <v>248.7</v>
      </c>
      <c r="L169" s="31">
        <v>243.1</v>
      </c>
      <c r="M169" s="31">
        <v>206.51483999999999</v>
      </c>
      <c r="N169" s="1"/>
      <c r="O169" s="1"/>
    </row>
    <row r="170" spans="1:15" ht="12.75" customHeight="1">
      <c r="A170" s="51">
        <v>161</v>
      </c>
      <c r="B170" s="53" t="s">
        <v>294</v>
      </c>
      <c r="C170" s="31">
        <v>1204.7</v>
      </c>
      <c r="D170" s="36">
        <v>1202.25</v>
      </c>
      <c r="E170" s="36">
        <v>1147.5</v>
      </c>
      <c r="F170" s="36">
        <v>1090.3</v>
      </c>
      <c r="G170" s="36">
        <v>1035.55</v>
      </c>
      <c r="H170" s="36">
        <v>1259.45</v>
      </c>
      <c r="I170" s="36">
        <v>1314.2</v>
      </c>
      <c r="J170" s="36">
        <v>1371.4</v>
      </c>
      <c r="K170" s="31">
        <v>1257</v>
      </c>
      <c r="L170" s="31">
        <v>1145.05</v>
      </c>
      <c r="M170" s="31">
        <v>13.27051</v>
      </c>
      <c r="N170" s="1"/>
      <c r="O170" s="1"/>
    </row>
    <row r="171" spans="1:15" ht="12.75" customHeight="1">
      <c r="A171" s="51">
        <v>162</v>
      </c>
      <c r="B171" s="53" t="s">
        <v>208</v>
      </c>
      <c r="C171" s="31">
        <v>968.85</v>
      </c>
      <c r="D171" s="36">
        <v>965.35</v>
      </c>
      <c r="E171" s="36">
        <v>955.7</v>
      </c>
      <c r="F171" s="36">
        <v>942.55000000000007</v>
      </c>
      <c r="G171" s="36">
        <v>932.90000000000009</v>
      </c>
      <c r="H171" s="36">
        <v>978.5</v>
      </c>
      <c r="I171" s="36">
        <v>988.14999999999986</v>
      </c>
      <c r="J171" s="36">
        <v>1001.3</v>
      </c>
      <c r="K171" s="31">
        <v>975</v>
      </c>
      <c r="L171" s="31">
        <v>952.2</v>
      </c>
      <c r="M171" s="31">
        <v>2.72987</v>
      </c>
      <c r="N171" s="1"/>
      <c r="O171" s="1"/>
    </row>
    <row r="172" spans="1:15" ht="12.75" customHeight="1">
      <c r="A172" s="51">
        <v>163</v>
      </c>
      <c r="B172" s="53" t="s">
        <v>210</v>
      </c>
      <c r="C172" s="31">
        <v>470.15</v>
      </c>
      <c r="D172" s="36">
        <v>469.2</v>
      </c>
      <c r="E172" s="36">
        <v>463.5</v>
      </c>
      <c r="F172" s="36">
        <v>456.85</v>
      </c>
      <c r="G172" s="36">
        <v>451.15000000000003</v>
      </c>
      <c r="H172" s="36">
        <v>475.84999999999997</v>
      </c>
      <c r="I172" s="36">
        <v>481.5499999999999</v>
      </c>
      <c r="J172" s="36">
        <v>488.19999999999993</v>
      </c>
      <c r="K172" s="31">
        <v>474.9</v>
      </c>
      <c r="L172" s="31">
        <v>462.55</v>
      </c>
      <c r="M172" s="31">
        <v>123.11262000000001</v>
      </c>
      <c r="N172" s="1"/>
      <c r="O172" s="1"/>
    </row>
    <row r="173" spans="1:15" ht="12.75" customHeight="1">
      <c r="A173" s="51">
        <v>164</v>
      </c>
      <c r="B173" s="53" t="s">
        <v>211</v>
      </c>
      <c r="C173" s="31">
        <v>2706.15</v>
      </c>
      <c r="D173" s="36">
        <v>2701.6166666666668</v>
      </c>
      <c r="E173" s="36">
        <v>2674.9333333333334</v>
      </c>
      <c r="F173" s="36">
        <v>2643.7166666666667</v>
      </c>
      <c r="G173" s="36">
        <v>2617.0333333333333</v>
      </c>
      <c r="H173" s="36">
        <v>2732.8333333333335</v>
      </c>
      <c r="I173" s="36">
        <v>2759.5166666666669</v>
      </c>
      <c r="J173" s="36">
        <v>2790.7333333333336</v>
      </c>
      <c r="K173" s="31">
        <v>2728.3</v>
      </c>
      <c r="L173" s="31">
        <v>2670.4</v>
      </c>
      <c r="M173" s="31">
        <v>59.044359999999998</v>
      </c>
      <c r="N173" s="1"/>
      <c r="O173" s="1"/>
    </row>
    <row r="174" spans="1:15" ht="12.75" customHeight="1">
      <c r="A174" s="51">
        <v>165</v>
      </c>
      <c r="B174" s="53" t="s">
        <v>212</v>
      </c>
      <c r="C174" s="31">
        <v>119.1</v>
      </c>
      <c r="D174" s="36">
        <v>117.68333333333334</v>
      </c>
      <c r="E174" s="36">
        <v>115.41666666666667</v>
      </c>
      <c r="F174" s="36">
        <v>111.73333333333333</v>
      </c>
      <c r="G174" s="36">
        <v>109.46666666666667</v>
      </c>
      <c r="H174" s="36">
        <v>121.36666666666667</v>
      </c>
      <c r="I174" s="36">
        <v>123.63333333333333</v>
      </c>
      <c r="J174" s="36">
        <v>127.31666666666668</v>
      </c>
      <c r="K174" s="31">
        <v>119.95</v>
      </c>
      <c r="L174" s="31">
        <v>114</v>
      </c>
      <c r="M174" s="31">
        <v>628.50007000000005</v>
      </c>
      <c r="N174" s="1"/>
      <c r="O174" s="1"/>
    </row>
    <row r="175" spans="1:15" ht="12.75" customHeight="1">
      <c r="A175" s="51">
        <v>166</v>
      </c>
      <c r="B175" t="s">
        <v>213</v>
      </c>
      <c r="C175" s="31">
        <v>759.85</v>
      </c>
      <c r="D175" s="36">
        <v>751.94999999999993</v>
      </c>
      <c r="E175" s="36">
        <v>740.89999999999986</v>
      </c>
      <c r="F175" s="36">
        <v>721.94999999999993</v>
      </c>
      <c r="G175" s="36">
        <v>710.89999999999986</v>
      </c>
      <c r="H175" s="36">
        <v>770.89999999999986</v>
      </c>
      <c r="I175" s="36">
        <v>781.94999999999982</v>
      </c>
      <c r="J175" s="36">
        <v>800.89999999999986</v>
      </c>
      <c r="K175" s="31">
        <v>763</v>
      </c>
      <c r="L175" s="31">
        <v>733</v>
      </c>
      <c r="M175" s="31">
        <v>22.017240000000001</v>
      </c>
      <c r="N175" s="1"/>
      <c r="O175" s="1"/>
    </row>
    <row r="176" spans="1:15" ht="12.75" customHeight="1">
      <c r="A176" s="51">
        <v>167</v>
      </c>
      <c r="B176" s="53" t="s">
        <v>214</v>
      </c>
      <c r="C176" s="31">
        <v>1380.9</v>
      </c>
      <c r="D176" s="36">
        <v>1384.3166666666668</v>
      </c>
      <c r="E176" s="36">
        <v>1353.7333333333336</v>
      </c>
      <c r="F176" s="36">
        <v>1326.5666666666668</v>
      </c>
      <c r="G176" s="36">
        <v>1295.9833333333336</v>
      </c>
      <c r="H176" s="36">
        <v>1411.4833333333336</v>
      </c>
      <c r="I176" s="36">
        <v>1442.0666666666671</v>
      </c>
      <c r="J176" s="36">
        <v>1469.2333333333336</v>
      </c>
      <c r="K176" s="31">
        <v>1414.9</v>
      </c>
      <c r="L176" s="31">
        <v>1357.15</v>
      </c>
      <c r="M176" s="31">
        <v>32.302970000000002</v>
      </c>
      <c r="N176" s="1"/>
      <c r="O176" s="1"/>
    </row>
    <row r="177" spans="1:15" ht="12.75" customHeight="1">
      <c r="A177" s="51">
        <v>168</v>
      </c>
      <c r="B177" s="53" t="s">
        <v>215</v>
      </c>
      <c r="C177" s="31">
        <v>612.75</v>
      </c>
      <c r="D177" s="36">
        <v>614.26666666666665</v>
      </c>
      <c r="E177" s="36">
        <v>604.73333333333335</v>
      </c>
      <c r="F177" s="36">
        <v>596.7166666666667</v>
      </c>
      <c r="G177" s="36">
        <v>587.18333333333339</v>
      </c>
      <c r="H177" s="36">
        <v>622.2833333333333</v>
      </c>
      <c r="I177" s="36">
        <v>631.81666666666661</v>
      </c>
      <c r="J177" s="36">
        <v>639.83333333333326</v>
      </c>
      <c r="K177" s="31">
        <v>623.79999999999995</v>
      </c>
      <c r="L177" s="31">
        <v>606.25</v>
      </c>
      <c r="M177" s="31">
        <v>226.84904</v>
      </c>
      <c r="N177" s="1"/>
      <c r="O177" s="1"/>
    </row>
    <row r="178" spans="1:15" ht="12.75" customHeight="1">
      <c r="A178" s="51">
        <v>169</v>
      </c>
      <c r="B178" s="53" t="s">
        <v>216</v>
      </c>
      <c r="C178" s="31">
        <v>27948.799999999999</v>
      </c>
      <c r="D178" s="36">
        <v>27822.916666666668</v>
      </c>
      <c r="E178" s="36">
        <v>27396.333333333336</v>
      </c>
      <c r="F178" s="36">
        <v>26843.866666666669</v>
      </c>
      <c r="G178" s="36">
        <v>26417.283333333336</v>
      </c>
      <c r="H178" s="36">
        <v>28375.383333333335</v>
      </c>
      <c r="I178" s="36">
        <v>28801.966666666671</v>
      </c>
      <c r="J178" s="36">
        <v>29354.433333333334</v>
      </c>
      <c r="K178" s="31">
        <v>28249.5</v>
      </c>
      <c r="L178" s="31">
        <v>27270.45</v>
      </c>
      <c r="M178" s="31">
        <v>0.25490000000000002</v>
      </c>
      <c r="N178" s="1"/>
      <c r="O178" s="1"/>
    </row>
    <row r="179" spans="1:15" ht="12.75" customHeight="1">
      <c r="A179" s="51">
        <v>170</v>
      </c>
      <c r="B179" s="53" t="s">
        <v>219</v>
      </c>
      <c r="C179" s="31">
        <v>2307.15</v>
      </c>
      <c r="D179" s="36">
        <v>2317.3666666666668</v>
      </c>
      <c r="E179" s="36">
        <v>2281.7833333333338</v>
      </c>
      <c r="F179" s="36">
        <v>2256.416666666667</v>
      </c>
      <c r="G179" s="36">
        <v>2220.8333333333339</v>
      </c>
      <c r="H179" s="36">
        <v>2342.7333333333336</v>
      </c>
      <c r="I179" s="36">
        <v>2378.3166666666666</v>
      </c>
      <c r="J179" s="36">
        <v>2403.6833333333334</v>
      </c>
      <c r="K179" s="31">
        <v>2352.9499999999998</v>
      </c>
      <c r="L179" s="31">
        <v>2292</v>
      </c>
      <c r="M179" s="31">
        <v>10.65564</v>
      </c>
      <c r="N179" s="1"/>
      <c r="O179" s="1"/>
    </row>
    <row r="180" spans="1:15" ht="12.75" customHeight="1">
      <c r="A180" s="51">
        <v>171</v>
      </c>
      <c r="B180" s="53" t="s">
        <v>217</v>
      </c>
      <c r="C180" s="31">
        <v>4205.3999999999996</v>
      </c>
      <c r="D180" s="36">
        <v>4188.833333333333</v>
      </c>
      <c r="E180" s="36">
        <v>4156.5666666666657</v>
      </c>
      <c r="F180" s="36">
        <v>4107.7333333333327</v>
      </c>
      <c r="G180" s="36">
        <v>4075.4666666666653</v>
      </c>
      <c r="H180" s="36">
        <v>4237.6666666666661</v>
      </c>
      <c r="I180" s="36">
        <v>4269.9333333333343</v>
      </c>
      <c r="J180" s="36">
        <v>4318.7666666666664</v>
      </c>
      <c r="K180" s="31">
        <v>4221.1000000000004</v>
      </c>
      <c r="L180" s="31">
        <v>4140</v>
      </c>
      <c r="M180" s="31">
        <v>1.6396500000000001</v>
      </c>
      <c r="N180" s="1"/>
      <c r="O180" s="1"/>
    </row>
    <row r="181" spans="1:15" ht="12.75" customHeight="1">
      <c r="A181" s="51">
        <v>172</v>
      </c>
      <c r="B181" s="53" t="s">
        <v>296</v>
      </c>
      <c r="C181" s="31">
        <v>585.4</v>
      </c>
      <c r="D181" s="36">
        <v>584.81666666666661</v>
      </c>
      <c r="E181" s="36">
        <v>579.08333333333326</v>
      </c>
      <c r="F181" s="36">
        <v>572.76666666666665</v>
      </c>
      <c r="G181" s="36">
        <v>567.0333333333333</v>
      </c>
      <c r="H181" s="36">
        <v>591.13333333333321</v>
      </c>
      <c r="I181" s="36">
        <v>596.86666666666656</v>
      </c>
      <c r="J181" s="36">
        <v>603.18333333333317</v>
      </c>
      <c r="K181" s="31">
        <v>590.54999999999995</v>
      </c>
      <c r="L181" s="31">
        <v>578.5</v>
      </c>
      <c r="M181" s="31">
        <v>10.2995</v>
      </c>
      <c r="N181" s="1"/>
      <c r="O181" s="1"/>
    </row>
    <row r="182" spans="1:15" ht="12.75" customHeight="1">
      <c r="A182" s="51">
        <v>173</v>
      </c>
      <c r="B182" s="53" t="s">
        <v>218</v>
      </c>
      <c r="C182" s="31">
        <v>2268.9</v>
      </c>
      <c r="D182" s="36">
        <v>2278.1</v>
      </c>
      <c r="E182" s="36">
        <v>2254.1999999999998</v>
      </c>
      <c r="F182" s="36">
        <v>2239.5</v>
      </c>
      <c r="G182" s="36">
        <v>2215.6</v>
      </c>
      <c r="H182" s="36">
        <v>2292.7999999999997</v>
      </c>
      <c r="I182" s="36">
        <v>2316.7000000000003</v>
      </c>
      <c r="J182" s="36">
        <v>2331.3999999999996</v>
      </c>
      <c r="K182" s="31">
        <v>2302</v>
      </c>
      <c r="L182" s="31">
        <v>2263.4</v>
      </c>
      <c r="M182" s="31">
        <v>4.3258400000000004</v>
      </c>
      <c r="N182" s="1"/>
      <c r="O182" s="1"/>
    </row>
    <row r="183" spans="1:15" ht="12.75" customHeight="1">
      <c r="A183" s="51">
        <v>174</v>
      </c>
      <c r="B183" s="53" t="s">
        <v>220</v>
      </c>
      <c r="C183" s="31">
        <v>1368.3</v>
      </c>
      <c r="D183" s="36">
        <v>1368.9666666666665</v>
      </c>
      <c r="E183" s="36">
        <v>1347.833333333333</v>
      </c>
      <c r="F183" s="36">
        <v>1327.3666666666666</v>
      </c>
      <c r="G183" s="36">
        <v>1306.2333333333331</v>
      </c>
      <c r="H183" s="36">
        <v>1389.4333333333329</v>
      </c>
      <c r="I183" s="36">
        <v>1410.5666666666666</v>
      </c>
      <c r="J183" s="36">
        <v>1431.0333333333328</v>
      </c>
      <c r="K183" s="31">
        <v>1390.1</v>
      </c>
      <c r="L183" s="31">
        <v>1348.5</v>
      </c>
      <c r="M183" s="31">
        <v>18.709099999999999</v>
      </c>
      <c r="N183" s="1"/>
      <c r="O183" s="1"/>
    </row>
    <row r="184" spans="1:15" ht="12.75" customHeight="1">
      <c r="A184" s="51">
        <v>175</v>
      </c>
      <c r="B184" s="53" t="s">
        <v>221</v>
      </c>
      <c r="C184" s="31">
        <v>649.75</v>
      </c>
      <c r="D184" s="36">
        <v>649.58333333333337</v>
      </c>
      <c r="E184" s="36">
        <v>641.16666666666674</v>
      </c>
      <c r="F184" s="36">
        <v>632.58333333333337</v>
      </c>
      <c r="G184" s="36">
        <v>624.16666666666674</v>
      </c>
      <c r="H184" s="36">
        <v>658.16666666666674</v>
      </c>
      <c r="I184" s="36">
        <v>666.58333333333348</v>
      </c>
      <c r="J184" s="36">
        <v>675.16666666666674</v>
      </c>
      <c r="K184" s="31">
        <v>658</v>
      </c>
      <c r="L184" s="31">
        <v>641</v>
      </c>
      <c r="M184" s="31">
        <v>6.8422200000000002</v>
      </c>
      <c r="N184" s="1"/>
      <c r="O184" s="1"/>
    </row>
    <row r="185" spans="1:15" ht="12.75" customHeight="1">
      <c r="A185" s="51">
        <v>176</v>
      </c>
      <c r="B185" s="53" t="s">
        <v>222</v>
      </c>
      <c r="C185" s="31">
        <v>685.3</v>
      </c>
      <c r="D185" s="36">
        <v>688.35</v>
      </c>
      <c r="E185" s="36">
        <v>676.95</v>
      </c>
      <c r="F185" s="36">
        <v>668.6</v>
      </c>
      <c r="G185" s="36">
        <v>657.2</v>
      </c>
      <c r="H185" s="36">
        <v>696.7</v>
      </c>
      <c r="I185" s="36">
        <v>708.09999999999991</v>
      </c>
      <c r="J185" s="36">
        <v>716.45</v>
      </c>
      <c r="K185" s="31">
        <v>699.75</v>
      </c>
      <c r="L185" s="31">
        <v>680</v>
      </c>
      <c r="M185" s="31">
        <v>20.812460000000002</v>
      </c>
      <c r="N185" s="1"/>
      <c r="O185" s="1"/>
    </row>
    <row r="186" spans="1:15" ht="12.75" customHeight="1">
      <c r="A186" s="51">
        <v>177</v>
      </c>
      <c r="B186" s="53" t="s">
        <v>223</v>
      </c>
      <c r="C186" s="31">
        <v>1005.65</v>
      </c>
      <c r="D186" s="36">
        <v>1010.9166666666666</v>
      </c>
      <c r="E186" s="36">
        <v>995.83333333333326</v>
      </c>
      <c r="F186" s="36">
        <v>986.01666666666665</v>
      </c>
      <c r="G186" s="36">
        <v>970.93333333333328</v>
      </c>
      <c r="H186" s="36">
        <v>1020.7333333333332</v>
      </c>
      <c r="I186" s="36">
        <v>1035.8166666666666</v>
      </c>
      <c r="J186" s="36">
        <v>1045.6333333333332</v>
      </c>
      <c r="K186" s="31">
        <v>1026</v>
      </c>
      <c r="L186" s="31">
        <v>1001.1</v>
      </c>
      <c r="M186" s="31">
        <v>7.1368400000000003</v>
      </c>
      <c r="N186" s="1"/>
      <c r="O186" s="1"/>
    </row>
    <row r="187" spans="1:15" ht="12.75" customHeight="1">
      <c r="A187" s="51">
        <v>178</v>
      </c>
      <c r="B187" s="53" t="s">
        <v>224</v>
      </c>
      <c r="C187" s="31">
        <v>1716.6</v>
      </c>
      <c r="D187" s="36">
        <v>1717.2166666666665</v>
      </c>
      <c r="E187" s="36">
        <v>1702.883333333333</v>
      </c>
      <c r="F187" s="36">
        <v>1689.1666666666665</v>
      </c>
      <c r="G187" s="36">
        <v>1674.833333333333</v>
      </c>
      <c r="H187" s="36">
        <v>1730.9333333333329</v>
      </c>
      <c r="I187" s="36">
        <v>1745.2666666666664</v>
      </c>
      <c r="J187" s="36">
        <v>1758.9833333333329</v>
      </c>
      <c r="K187" s="31">
        <v>1731.55</v>
      </c>
      <c r="L187" s="31">
        <v>1703.5</v>
      </c>
      <c r="M187" s="31">
        <v>3.6559599999999999</v>
      </c>
      <c r="N187" s="1"/>
      <c r="O187" s="1"/>
    </row>
    <row r="188" spans="1:15" ht="12.75" customHeight="1">
      <c r="A188" s="51">
        <v>179</v>
      </c>
      <c r="B188" s="53" t="s">
        <v>225</v>
      </c>
      <c r="C188" s="31">
        <v>1136.75</v>
      </c>
      <c r="D188" s="36">
        <v>1144.25</v>
      </c>
      <c r="E188" s="36">
        <v>1124.8499999999999</v>
      </c>
      <c r="F188" s="36">
        <v>1112.9499999999998</v>
      </c>
      <c r="G188" s="36">
        <v>1093.5499999999997</v>
      </c>
      <c r="H188" s="36">
        <v>1156.1500000000001</v>
      </c>
      <c r="I188" s="36">
        <v>1175.5500000000002</v>
      </c>
      <c r="J188" s="36">
        <v>1187.4500000000003</v>
      </c>
      <c r="K188" s="31">
        <v>1163.6500000000001</v>
      </c>
      <c r="L188" s="31">
        <v>1132.3499999999999</v>
      </c>
      <c r="M188" s="31">
        <v>11.253209999999999</v>
      </c>
      <c r="N188" s="1"/>
      <c r="O188" s="1"/>
    </row>
    <row r="189" spans="1:15" ht="12.75" customHeight="1">
      <c r="A189" s="51">
        <v>180</v>
      </c>
      <c r="B189" s="53" t="s">
        <v>297</v>
      </c>
      <c r="C189" s="31">
        <v>7667.15</v>
      </c>
      <c r="D189" s="36">
        <v>7753.2</v>
      </c>
      <c r="E189" s="36">
        <v>7553.95</v>
      </c>
      <c r="F189" s="36">
        <v>7440.75</v>
      </c>
      <c r="G189" s="36">
        <v>7241.5</v>
      </c>
      <c r="H189" s="36">
        <v>7866.4</v>
      </c>
      <c r="I189" s="36">
        <v>8065.65</v>
      </c>
      <c r="J189" s="36">
        <v>8178.8499999999995</v>
      </c>
      <c r="K189" s="31">
        <v>7952.45</v>
      </c>
      <c r="L189" s="31">
        <v>7640</v>
      </c>
      <c r="M189" s="31">
        <v>1.8411299999999999</v>
      </c>
      <c r="N189" s="1"/>
      <c r="O189" s="1"/>
    </row>
    <row r="190" spans="1:15" ht="12.75" customHeight="1">
      <c r="A190" s="51">
        <v>181</v>
      </c>
      <c r="B190" s="53" t="s">
        <v>226</v>
      </c>
      <c r="C190" s="31">
        <v>811.85</v>
      </c>
      <c r="D190" s="36">
        <v>808.76666666666677</v>
      </c>
      <c r="E190" s="36">
        <v>803.38333333333355</v>
      </c>
      <c r="F190" s="36">
        <v>794.91666666666674</v>
      </c>
      <c r="G190" s="36">
        <v>789.53333333333353</v>
      </c>
      <c r="H190" s="36">
        <v>817.23333333333358</v>
      </c>
      <c r="I190" s="36">
        <v>822.61666666666679</v>
      </c>
      <c r="J190" s="36">
        <v>831.0833333333336</v>
      </c>
      <c r="K190" s="31">
        <v>814.15</v>
      </c>
      <c r="L190" s="31">
        <v>800.3</v>
      </c>
      <c r="M190" s="31">
        <v>101.0972</v>
      </c>
      <c r="N190" s="1"/>
      <c r="O190" s="1"/>
    </row>
    <row r="191" spans="1:15" ht="12.75" customHeight="1">
      <c r="A191" s="51">
        <v>182</v>
      </c>
      <c r="B191" s="53" t="s">
        <v>227</v>
      </c>
      <c r="C191" s="31">
        <v>365.1</v>
      </c>
      <c r="D191" s="36">
        <v>363.26666666666665</v>
      </c>
      <c r="E191" s="36">
        <v>359.83333333333331</v>
      </c>
      <c r="F191" s="36">
        <v>354.56666666666666</v>
      </c>
      <c r="G191" s="36">
        <v>351.13333333333333</v>
      </c>
      <c r="H191" s="36">
        <v>368.5333333333333</v>
      </c>
      <c r="I191" s="36">
        <v>371.9666666666667</v>
      </c>
      <c r="J191" s="36">
        <v>377.23333333333329</v>
      </c>
      <c r="K191" s="31">
        <v>366.7</v>
      </c>
      <c r="L191" s="31">
        <v>358</v>
      </c>
      <c r="M191" s="31">
        <v>199.49672000000001</v>
      </c>
      <c r="N191" s="1"/>
      <c r="O191" s="1"/>
    </row>
    <row r="192" spans="1:15" ht="12.75" customHeight="1">
      <c r="A192" s="51">
        <v>183</v>
      </c>
      <c r="B192" s="53" t="s">
        <v>228</v>
      </c>
      <c r="C192" s="31">
        <v>133.75</v>
      </c>
      <c r="D192" s="36">
        <v>134.08333333333334</v>
      </c>
      <c r="E192" s="36">
        <v>131.66666666666669</v>
      </c>
      <c r="F192" s="36">
        <v>129.58333333333334</v>
      </c>
      <c r="G192" s="36">
        <v>127.16666666666669</v>
      </c>
      <c r="H192" s="36">
        <v>136.16666666666669</v>
      </c>
      <c r="I192" s="36">
        <v>138.58333333333337</v>
      </c>
      <c r="J192" s="36">
        <v>140.66666666666669</v>
      </c>
      <c r="K192" s="31">
        <v>136.5</v>
      </c>
      <c r="L192" s="31">
        <v>132</v>
      </c>
      <c r="M192" s="31">
        <v>613.58839</v>
      </c>
      <c r="N192" s="1"/>
      <c r="O192" s="1"/>
    </row>
    <row r="193" spans="1:15" ht="12.75" customHeight="1">
      <c r="A193" s="51">
        <v>184</v>
      </c>
      <c r="B193" s="53" t="s">
        <v>229</v>
      </c>
      <c r="C193" s="31">
        <v>3810.3</v>
      </c>
      <c r="D193" s="36">
        <v>3816.6666666666665</v>
      </c>
      <c r="E193" s="36">
        <v>3772.333333333333</v>
      </c>
      <c r="F193" s="36">
        <v>3734.3666666666663</v>
      </c>
      <c r="G193" s="36">
        <v>3690.0333333333328</v>
      </c>
      <c r="H193" s="36">
        <v>3854.6333333333332</v>
      </c>
      <c r="I193" s="36">
        <v>3898.9666666666662</v>
      </c>
      <c r="J193" s="36">
        <v>3936.9333333333334</v>
      </c>
      <c r="K193" s="31">
        <v>3861</v>
      </c>
      <c r="L193" s="31">
        <v>3778.7</v>
      </c>
      <c r="M193" s="31">
        <v>22.051539999999999</v>
      </c>
      <c r="N193" s="1"/>
      <c r="O193" s="1"/>
    </row>
    <row r="194" spans="1:15" ht="12.75" customHeight="1">
      <c r="A194" s="51">
        <v>185</v>
      </c>
      <c r="B194" s="53" t="s">
        <v>230</v>
      </c>
      <c r="C194" s="31">
        <v>1322.05</v>
      </c>
      <c r="D194" s="36">
        <v>1330.1499999999999</v>
      </c>
      <c r="E194" s="36">
        <v>1303.9499999999998</v>
      </c>
      <c r="F194" s="36">
        <v>1285.8499999999999</v>
      </c>
      <c r="G194" s="36">
        <v>1259.6499999999999</v>
      </c>
      <c r="H194" s="36">
        <v>1348.2499999999998</v>
      </c>
      <c r="I194" s="36">
        <v>1374.45</v>
      </c>
      <c r="J194" s="36">
        <v>1392.5499999999997</v>
      </c>
      <c r="K194" s="31">
        <v>1356.35</v>
      </c>
      <c r="L194" s="31">
        <v>1312.05</v>
      </c>
      <c r="M194" s="31">
        <v>84.248620000000003</v>
      </c>
      <c r="N194" s="1"/>
      <c r="O194" s="1"/>
    </row>
    <row r="195" spans="1:15" ht="12.75" customHeight="1">
      <c r="A195" s="51">
        <v>186</v>
      </c>
      <c r="B195" s="53" t="s">
        <v>301</v>
      </c>
      <c r="C195" s="31">
        <v>3987.9</v>
      </c>
      <c r="D195" s="36">
        <v>3992.4166666666665</v>
      </c>
      <c r="E195" s="36">
        <v>3910.4833333333331</v>
      </c>
      <c r="F195" s="36">
        <v>3833.0666666666666</v>
      </c>
      <c r="G195" s="36">
        <v>3751.1333333333332</v>
      </c>
      <c r="H195" s="36">
        <v>4069.833333333333</v>
      </c>
      <c r="I195" s="36">
        <v>4151.7666666666664</v>
      </c>
      <c r="J195" s="36">
        <v>4229.1833333333325</v>
      </c>
      <c r="K195" s="31">
        <v>4074.35</v>
      </c>
      <c r="L195" s="31">
        <v>3915</v>
      </c>
      <c r="M195" s="31">
        <v>1.65063</v>
      </c>
      <c r="N195" s="1"/>
      <c r="O195" s="1"/>
    </row>
    <row r="196" spans="1:15" ht="12.75" customHeight="1">
      <c r="A196" s="51">
        <v>187</v>
      </c>
      <c r="B196" s="53" t="s">
        <v>231</v>
      </c>
      <c r="C196" s="31">
        <v>3770.2</v>
      </c>
      <c r="D196" s="36">
        <v>3765.75</v>
      </c>
      <c r="E196" s="36">
        <v>3734.55</v>
      </c>
      <c r="F196" s="36">
        <v>3698.9</v>
      </c>
      <c r="G196" s="36">
        <v>3667.7000000000003</v>
      </c>
      <c r="H196" s="36">
        <v>3801.4</v>
      </c>
      <c r="I196" s="36">
        <v>3832.6</v>
      </c>
      <c r="J196" s="36">
        <v>3868.25</v>
      </c>
      <c r="K196" s="31">
        <v>3796.95</v>
      </c>
      <c r="L196" s="31">
        <v>3730.1</v>
      </c>
      <c r="M196" s="31">
        <v>6.4613500000000004</v>
      </c>
      <c r="N196" s="1"/>
      <c r="O196" s="1"/>
    </row>
    <row r="197" spans="1:15" ht="12.75" customHeight="1">
      <c r="A197" s="51">
        <v>188</v>
      </c>
      <c r="B197" s="53" t="s">
        <v>232</v>
      </c>
      <c r="C197" s="31">
        <v>2473.4</v>
      </c>
      <c r="D197" s="36">
        <v>2480.9666666666667</v>
      </c>
      <c r="E197" s="36">
        <v>2450.9833333333336</v>
      </c>
      <c r="F197" s="36">
        <v>2428.5666666666671</v>
      </c>
      <c r="G197" s="36">
        <v>2398.5833333333339</v>
      </c>
      <c r="H197" s="36">
        <v>2503.3833333333332</v>
      </c>
      <c r="I197" s="36">
        <v>2533.3666666666659</v>
      </c>
      <c r="J197" s="36">
        <v>2555.7833333333328</v>
      </c>
      <c r="K197" s="31">
        <v>2510.9499999999998</v>
      </c>
      <c r="L197" s="31">
        <v>2458.5500000000002</v>
      </c>
      <c r="M197" s="31">
        <v>2.8704999999999998</v>
      </c>
      <c r="N197" s="1"/>
      <c r="O197" s="1"/>
    </row>
    <row r="198" spans="1:15" ht="12.75" customHeight="1">
      <c r="A198" s="51">
        <v>189</v>
      </c>
      <c r="B198" s="53" t="s">
        <v>299</v>
      </c>
      <c r="C198" s="31">
        <v>1000.8</v>
      </c>
      <c r="D198" s="36">
        <v>999.7166666666667</v>
      </c>
      <c r="E198" s="36">
        <v>992.48333333333335</v>
      </c>
      <c r="F198" s="36">
        <v>984.16666666666663</v>
      </c>
      <c r="G198" s="36">
        <v>976.93333333333328</v>
      </c>
      <c r="H198" s="36">
        <v>1008.0333333333334</v>
      </c>
      <c r="I198" s="36">
        <v>1015.2666666666668</v>
      </c>
      <c r="J198" s="36">
        <v>1023.5833333333335</v>
      </c>
      <c r="K198" s="31">
        <v>1006.95</v>
      </c>
      <c r="L198" s="31">
        <v>991.4</v>
      </c>
      <c r="M198" s="31">
        <v>1.9497899999999999</v>
      </c>
      <c r="N198" s="1"/>
      <c r="O198" s="1"/>
    </row>
    <row r="199" spans="1:15" ht="12.75" customHeight="1">
      <c r="A199" s="51">
        <v>190</v>
      </c>
      <c r="B199" s="53" t="s">
        <v>233</v>
      </c>
      <c r="C199" s="31">
        <v>3231.8</v>
      </c>
      <c r="D199" s="36">
        <v>3221.4333333333329</v>
      </c>
      <c r="E199" s="36">
        <v>3190.3666666666659</v>
      </c>
      <c r="F199" s="36">
        <v>3148.9333333333329</v>
      </c>
      <c r="G199" s="36">
        <v>3117.8666666666659</v>
      </c>
      <c r="H199" s="36">
        <v>3262.8666666666659</v>
      </c>
      <c r="I199" s="36">
        <v>3293.9333333333325</v>
      </c>
      <c r="J199" s="36">
        <v>3335.3666666666659</v>
      </c>
      <c r="K199" s="31">
        <v>3252.5</v>
      </c>
      <c r="L199" s="31">
        <v>3180</v>
      </c>
      <c r="M199" s="31">
        <v>4.8932099999999998</v>
      </c>
      <c r="N199" s="1"/>
      <c r="O199" s="1"/>
    </row>
    <row r="200" spans="1:15" ht="12.75" customHeight="1">
      <c r="A200" s="51">
        <v>191</v>
      </c>
      <c r="B200" s="53" t="s">
        <v>300</v>
      </c>
      <c r="C200" s="31">
        <v>45.4</v>
      </c>
      <c r="D200" s="36">
        <v>45.683333333333337</v>
      </c>
      <c r="E200" s="36">
        <v>44.866666666666674</v>
      </c>
      <c r="F200" s="36">
        <v>44.333333333333336</v>
      </c>
      <c r="G200" s="36">
        <v>43.516666666666673</v>
      </c>
      <c r="H200" s="36">
        <v>46.216666666666676</v>
      </c>
      <c r="I200" s="36">
        <v>47.033333333333339</v>
      </c>
      <c r="J200" s="36">
        <v>47.566666666666677</v>
      </c>
      <c r="K200" s="31">
        <v>46.5</v>
      </c>
      <c r="L200" s="31">
        <v>45.15</v>
      </c>
      <c r="M200" s="31">
        <v>200.071</v>
      </c>
      <c r="N200" s="1"/>
      <c r="O200" s="1"/>
    </row>
    <row r="201" spans="1:15" ht="12.75" customHeight="1">
      <c r="A201" s="51">
        <v>192</v>
      </c>
      <c r="B201" s="53" t="s">
        <v>298</v>
      </c>
      <c r="C201" s="31">
        <v>91</v>
      </c>
      <c r="D201" s="36">
        <v>91.316666666666677</v>
      </c>
      <c r="E201" s="36">
        <v>89.333333333333357</v>
      </c>
      <c r="F201" s="36">
        <v>87.666666666666686</v>
      </c>
      <c r="G201" s="36">
        <v>85.683333333333366</v>
      </c>
      <c r="H201" s="36">
        <v>92.983333333333348</v>
      </c>
      <c r="I201" s="36">
        <v>94.966666666666669</v>
      </c>
      <c r="J201" s="36">
        <v>96.63333333333334</v>
      </c>
      <c r="K201" s="31">
        <v>93.3</v>
      </c>
      <c r="L201" s="31">
        <v>89.65</v>
      </c>
      <c r="M201" s="31">
        <v>119.39538</v>
      </c>
      <c r="N201" s="1"/>
      <c r="O201" s="1"/>
    </row>
    <row r="202" spans="1:15" ht="12.75" customHeight="1">
      <c r="A202" s="51">
        <v>193</v>
      </c>
      <c r="B202" s="53" t="s">
        <v>234</v>
      </c>
      <c r="C202" s="31">
        <v>1941.1</v>
      </c>
      <c r="D202" s="36">
        <v>1973.05</v>
      </c>
      <c r="E202" s="36">
        <v>1891.1</v>
      </c>
      <c r="F202" s="36">
        <v>1841.1</v>
      </c>
      <c r="G202" s="36">
        <v>1759.1499999999999</v>
      </c>
      <c r="H202" s="36">
        <v>2023.05</v>
      </c>
      <c r="I202" s="36">
        <v>2105</v>
      </c>
      <c r="J202" s="36">
        <v>2155</v>
      </c>
      <c r="K202" s="31">
        <v>2055</v>
      </c>
      <c r="L202" s="31">
        <v>1923.05</v>
      </c>
      <c r="M202" s="31">
        <v>20.787009999999999</v>
      </c>
      <c r="N202" s="1"/>
      <c r="O202" s="1"/>
    </row>
    <row r="203" spans="1:15" ht="12.75" customHeight="1">
      <c r="A203" s="51">
        <v>194</v>
      </c>
      <c r="B203" s="53" t="s">
        <v>235</v>
      </c>
      <c r="C203" s="31">
        <v>1842.25</v>
      </c>
      <c r="D203" s="36">
        <v>1856.0833333333333</v>
      </c>
      <c r="E203" s="36">
        <v>1822.1666666666665</v>
      </c>
      <c r="F203" s="36">
        <v>1802.0833333333333</v>
      </c>
      <c r="G203" s="36">
        <v>1768.1666666666665</v>
      </c>
      <c r="H203" s="36">
        <v>1876.1666666666665</v>
      </c>
      <c r="I203" s="36">
        <v>1910.083333333333</v>
      </c>
      <c r="J203" s="36">
        <v>1930.1666666666665</v>
      </c>
      <c r="K203" s="31">
        <v>1890</v>
      </c>
      <c r="L203" s="31">
        <v>1836</v>
      </c>
      <c r="M203" s="31">
        <v>2.9914800000000001</v>
      </c>
      <c r="N203" s="1"/>
      <c r="O203" s="1"/>
    </row>
    <row r="204" spans="1:15" ht="12.75" customHeight="1">
      <c r="A204" s="51">
        <v>195</v>
      </c>
      <c r="B204" s="53" t="s">
        <v>236</v>
      </c>
      <c r="C204" s="31">
        <v>9969.35</v>
      </c>
      <c r="D204" s="36">
        <v>9966.2500000000018</v>
      </c>
      <c r="E204" s="36">
        <v>9884.3000000000029</v>
      </c>
      <c r="F204" s="36">
        <v>9799.2500000000018</v>
      </c>
      <c r="G204" s="36">
        <v>9717.3000000000029</v>
      </c>
      <c r="H204" s="36">
        <v>10051.300000000003</v>
      </c>
      <c r="I204" s="36">
        <v>10133.250000000004</v>
      </c>
      <c r="J204" s="36">
        <v>10218.300000000003</v>
      </c>
      <c r="K204" s="31">
        <v>10048.200000000001</v>
      </c>
      <c r="L204" s="31">
        <v>9881.2000000000007</v>
      </c>
      <c r="M204" s="31">
        <v>2.9626899999999998</v>
      </c>
      <c r="N204" s="1"/>
      <c r="O204" s="1"/>
    </row>
    <row r="205" spans="1:15" ht="12.75" customHeight="1">
      <c r="A205" s="51">
        <v>196</v>
      </c>
      <c r="B205" s="53" t="s">
        <v>302</v>
      </c>
      <c r="C205" s="31">
        <v>140.35</v>
      </c>
      <c r="D205" s="36">
        <v>141.45000000000002</v>
      </c>
      <c r="E205" s="36">
        <v>138.50000000000003</v>
      </c>
      <c r="F205" s="36">
        <v>136.65</v>
      </c>
      <c r="G205" s="36">
        <v>133.70000000000002</v>
      </c>
      <c r="H205" s="36">
        <v>143.30000000000004</v>
      </c>
      <c r="I205" s="36">
        <v>146.25000000000003</v>
      </c>
      <c r="J205" s="36">
        <v>148.10000000000005</v>
      </c>
      <c r="K205" s="31">
        <v>144.4</v>
      </c>
      <c r="L205" s="31">
        <v>139.6</v>
      </c>
      <c r="M205" s="31">
        <v>148.86698000000001</v>
      </c>
      <c r="N205" s="1"/>
      <c r="O205" s="1"/>
    </row>
    <row r="206" spans="1:15" ht="12.75" customHeight="1">
      <c r="A206" s="51">
        <v>197</v>
      </c>
      <c r="B206" s="53" t="s">
        <v>237</v>
      </c>
      <c r="C206" s="31">
        <v>537.29999999999995</v>
      </c>
      <c r="D206" s="36">
        <v>540.30000000000007</v>
      </c>
      <c r="E206" s="36">
        <v>533.00000000000011</v>
      </c>
      <c r="F206" s="36">
        <v>528.70000000000005</v>
      </c>
      <c r="G206" s="36">
        <v>521.40000000000009</v>
      </c>
      <c r="H206" s="36">
        <v>544.60000000000014</v>
      </c>
      <c r="I206" s="36">
        <v>551.90000000000009</v>
      </c>
      <c r="J206" s="36">
        <v>556.20000000000016</v>
      </c>
      <c r="K206" s="31">
        <v>547.6</v>
      </c>
      <c r="L206" s="31">
        <v>536</v>
      </c>
      <c r="M206" s="31">
        <v>17.236249999999998</v>
      </c>
      <c r="N206" s="1"/>
      <c r="O206" s="1"/>
    </row>
    <row r="207" spans="1:15" ht="12.75" customHeight="1">
      <c r="A207" s="51">
        <v>198</v>
      </c>
      <c r="B207" s="53" t="s">
        <v>303</v>
      </c>
      <c r="C207" s="31">
        <v>1257.4000000000001</v>
      </c>
      <c r="D207" s="36">
        <v>1247.8</v>
      </c>
      <c r="E207" s="36">
        <v>1230.5999999999999</v>
      </c>
      <c r="F207" s="36">
        <v>1203.8</v>
      </c>
      <c r="G207" s="36">
        <v>1186.5999999999999</v>
      </c>
      <c r="H207" s="36">
        <v>1274.5999999999999</v>
      </c>
      <c r="I207" s="36">
        <v>1291.8000000000002</v>
      </c>
      <c r="J207" s="36">
        <v>1318.6</v>
      </c>
      <c r="K207" s="31">
        <v>1265</v>
      </c>
      <c r="L207" s="31">
        <v>1221</v>
      </c>
      <c r="M207" s="31">
        <v>33.313949999999998</v>
      </c>
      <c r="N207" s="1"/>
      <c r="O207" s="1"/>
    </row>
    <row r="208" spans="1:15" ht="12.75" customHeight="1">
      <c r="A208" s="51">
        <v>199</v>
      </c>
      <c r="B208" s="53" t="s">
        <v>238</v>
      </c>
      <c r="C208" s="31">
        <v>263.60000000000002</v>
      </c>
      <c r="D208" s="36">
        <v>263.68333333333334</v>
      </c>
      <c r="E208" s="36">
        <v>260.56666666666666</v>
      </c>
      <c r="F208" s="36">
        <v>257.5333333333333</v>
      </c>
      <c r="G208" s="36">
        <v>254.41666666666663</v>
      </c>
      <c r="H208" s="36">
        <v>266.7166666666667</v>
      </c>
      <c r="I208" s="36">
        <v>269.83333333333337</v>
      </c>
      <c r="J208" s="36">
        <v>272.86666666666673</v>
      </c>
      <c r="K208" s="31">
        <v>266.8</v>
      </c>
      <c r="L208" s="31">
        <v>260.64999999999998</v>
      </c>
      <c r="M208" s="31">
        <v>51.950679999999998</v>
      </c>
      <c r="N208" s="1"/>
      <c r="O208" s="1"/>
    </row>
    <row r="209" spans="1:15" ht="12.75" customHeight="1">
      <c r="A209" s="51">
        <v>200</v>
      </c>
      <c r="B209" s="53" t="s">
        <v>239</v>
      </c>
      <c r="C209" s="31">
        <v>1005.2</v>
      </c>
      <c r="D209" s="36">
        <v>1011.5833333333334</v>
      </c>
      <c r="E209" s="36">
        <v>989.66666666666674</v>
      </c>
      <c r="F209" s="36">
        <v>974.13333333333333</v>
      </c>
      <c r="G209" s="36">
        <v>952.2166666666667</v>
      </c>
      <c r="H209" s="36">
        <v>1027.1166666666668</v>
      </c>
      <c r="I209" s="36">
        <v>1049.0333333333335</v>
      </c>
      <c r="J209" s="36">
        <v>1064.5666666666668</v>
      </c>
      <c r="K209" s="31">
        <v>1033.5</v>
      </c>
      <c r="L209" s="31">
        <v>996.05</v>
      </c>
      <c r="M209" s="31">
        <v>9.9223599999999994</v>
      </c>
      <c r="N209" s="1"/>
      <c r="O209" s="1"/>
    </row>
    <row r="210" spans="1:15" ht="12.75" customHeight="1">
      <c r="A210" s="51">
        <v>201</v>
      </c>
      <c r="B210" s="53" t="s">
        <v>304</v>
      </c>
      <c r="C210" s="31">
        <v>1317</v>
      </c>
      <c r="D210" s="36">
        <v>1326.0666666666666</v>
      </c>
      <c r="E210" s="36">
        <v>1305.9333333333332</v>
      </c>
      <c r="F210" s="36">
        <v>1294.8666666666666</v>
      </c>
      <c r="G210" s="36">
        <v>1274.7333333333331</v>
      </c>
      <c r="H210" s="36">
        <v>1337.1333333333332</v>
      </c>
      <c r="I210" s="36">
        <v>1357.2666666666664</v>
      </c>
      <c r="J210" s="36">
        <v>1368.3333333333333</v>
      </c>
      <c r="K210" s="31">
        <v>1346.2</v>
      </c>
      <c r="L210" s="31">
        <v>1315</v>
      </c>
      <c r="M210" s="31">
        <v>0.34337000000000001</v>
      </c>
      <c r="N210" s="1"/>
      <c r="O210" s="1"/>
    </row>
    <row r="211" spans="1:15" ht="12.75" customHeight="1">
      <c r="A211" s="51">
        <v>202</v>
      </c>
      <c r="B211" s="53" t="s">
        <v>240</v>
      </c>
      <c r="C211" s="31">
        <v>470</v>
      </c>
      <c r="D211" s="36">
        <v>472.63333333333338</v>
      </c>
      <c r="E211" s="36">
        <v>465.91666666666674</v>
      </c>
      <c r="F211" s="36">
        <v>461.83333333333337</v>
      </c>
      <c r="G211" s="36">
        <v>455.11666666666673</v>
      </c>
      <c r="H211" s="36">
        <v>476.71666666666675</v>
      </c>
      <c r="I211" s="36">
        <v>483.43333333333334</v>
      </c>
      <c r="J211" s="36">
        <v>487.51666666666677</v>
      </c>
      <c r="K211" s="31">
        <v>479.35</v>
      </c>
      <c r="L211" s="31">
        <v>468.55</v>
      </c>
      <c r="M211" s="31">
        <v>64.264899999999997</v>
      </c>
      <c r="N211" s="1"/>
      <c r="O211" s="1"/>
    </row>
    <row r="212" spans="1:15" ht="12.75" customHeight="1">
      <c r="A212" s="51">
        <v>203</v>
      </c>
      <c r="B212" s="53" t="s">
        <v>305</v>
      </c>
      <c r="C212" s="31">
        <v>24.85</v>
      </c>
      <c r="D212" s="36">
        <v>24.950000000000003</v>
      </c>
      <c r="E212" s="36">
        <v>24.600000000000005</v>
      </c>
      <c r="F212" s="36">
        <v>24.35</v>
      </c>
      <c r="G212" s="36">
        <v>24.000000000000004</v>
      </c>
      <c r="H212" s="36">
        <v>25.200000000000006</v>
      </c>
      <c r="I212" s="36">
        <v>25.55</v>
      </c>
      <c r="J212" s="36">
        <v>25.800000000000008</v>
      </c>
      <c r="K212" s="31">
        <v>25.3</v>
      </c>
      <c r="L212" s="31">
        <v>24.7</v>
      </c>
      <c r="M212" s="31">
        <v>2135.88805</v>
      </c>
      <c r="N212" s="1"/>
      <c r="O212" s="1"/>
    </row>
    <row r="213" spans="1:15" ht="12.75" customHeight="1">
      <c r="A213" s="51">
        <v>204</v>
      </c>
      <c r="B213" s="53" t="s">
        <v>241</v>
      </c>
      <c r="C213" s="31">
        <v>163.19999999999999</v>
      </c>
      <c r="D213" s="36">
        <v>163.1</v>
      </c>
      <c r="E213" s="36">
        <v>158.19999999999999</v>
      </c>
      <c r="F213" s="36">
        <v>153.19999999999999</v>
      </c>
      <c r="G213" s="36">
        <v>148.29999999999998</v>
      </c>
      <c r="H213" s="36">
        <v>168.1</v>
      </c>
      <c r="I213" s="36">
        <v>173.00000000000003</v>
      </c>
      <c r="J213" s="36">
        <v>178</v>
      </c>
      <c r="K213" s="31">
        <v>168</v>
      </c>
      <c r="L213" s="31">
        <v>158.1</v>
      </c>
      <c r="M213" s="31">
        <v>382.11763999999999</v>
      </c>
      <c r="N213" s="1"/>
      <c r="O213" s="1"/>
    </row>
    <row r="214" spans="1:15" ht="12.75" customHeight="1">
      <c r="A214" s="51">
        <v>205</v>
      </c>
      <c r="B214" s="53" t="s">
        <v>306</v>
      </c>
      <c r="C214" s="31">
        <v>136.15</v>
      </c>
      <c r="D214" s="36">
        <v>135.71666666666667</v>
      </c>
      <c r="E214" s="36">
        <v>133.23333333333335</v>
      </c>
      <c r="F214" s="36">
        <v>130.31666666666669</v>
      </c>
      <c r="G214" s="36">
        <v>127.83333333333337</v>
      </c>
      <c r="H214" s="36">
        <v>138.63333333333333</v>
      </c>
      <c r="I214" s="36">
        <v>141.11666666666662</v>
      </c>
      <c r="J214" s="36">
        <v>144.0333333333333</v>
      </c>
      <c r="K214" s="31">
        <v>138.19999999999999</v>
      </c>
      <c r="L214" s="31">
        <v>132.80000000000001</v>
      </c>
      <c r="M214" s="31">
        <v>606.82539999999995</v>
      </c>
      <c r="N214" s="1"/>
      <c r="O214" s="1"/>
    </row>
    <row r="215" spans="1:15" ht="12.75" customHeight="1">
      <c r="A215" s="51">
        <v>206</v>
      </c>
      <c r="B215" s="53" t="s">
        <v>242</v>
      </c>
      <c r="C215" s="31">
        <v>736.5</v>
      </c>
      <c r="D215" s="36">
        <v>740.93333333333339</v>
      </c>
      <c r="E215" s="36">
        <v>728.46666666666681</v>
      </c>
      <c r="F215" s="36">
        <v>720.43333333333339</v>
      </c>
      <c r="G215" s="36">
        <v>707.96666666666681</v>
      </c>
      <c r="H215" s="36">
        <v>748.96666666666681</v>
      </c>
      <c r="I215" s="36">
        <v>761.43333333333351</v>
      </c>
      <c r="J215" s="36">
        <v>769.46666666666681</v>
      </c>
      <c r="K215" s="31">
        <v>753.4</v>
      </c>
      <c r="L215" s="31">
        <v>732.9</v>
      </c>
      <c r="M215" s="31">
        <v>7.6808199999999998</v>
      </c>
      <c r="N215" s="1"/>
      <c r="O215" s="1"/>
    </row>
    <row r="216" spans="1:15" ht="12.75" customHeight="1">
      <c r="A216" s="54"/>
      <c r="B216" s="53"/>
      <c r="C216" s="31"/>
      <c r="D216" s="36"/>
      <c r="E216" s="36"/>
      <c r="F216" s="36"/>
      <c r="G216" s="36"/>
      <c r="H216" s="36"/>
      <c r="I216" s="36"/>
      <c r="J216" s="36"/>
      <c r="K216" s="31"/>
      <c r="L216" s="31"/>
      <c r="M216" s="31"/>
      <c r="N216" s="1"/>
      <c r="O216" s="1"/>
    </row>
    <row r="217" spans="1:15" ht="12.75" customHeight="1">
      <c r="A217" s="55"/>
      <c r="B217" s="56"/>
      <c r="C217" s="57"/>
      <c r="D217" s="57"/>
      <c r="E217" s="57"/>
      <c r="F217" s="57"/>
      <c r="G217" s="57"/>
      <c r="H217" s="57"/>
      <c r="I217" s="57"/>
      <c r="J217" s="57"/>
      <c r="K217" s="57"/>
      <c r="L217" s="58"/>
      <c r="M217" s="1"/>
      <c r="N217" s="1"/>
      <c r="O217" s="1"/>
    </row>
    <row r="218" spans="1:15" ht="12.75" customHeight="1">
      <c r="A218" s="55"/>
      <c r="B218" s="1"/>
      <c r="C218" s="57"/>
      <c r="D218" s="57"/>
      <c r="E218" s="57"/>
      <c r="F218" s="57"/>
      <c r="G218" s="57"/>
      <c r="H218" s="57"/>
      <c r="I218" s="57"/>
      <c r="J218" s="57"/>
      <c r="K218" s="57"/>
      <c r="L218" s="58"/>
      <c r="M218" s="1"/>
      <c r="N218" s="1"/>
      <c r="O218" s="1"/>
    </row>
    <row r="219" spans="1:15" ht="12.75" customHeight="1">
      <c r="A219" s="55"/>
      <c r="B219" s="1"/>
      <c r="C219" s="57"/>
      <c r="D219" s="57"/>
      <c r="E219" s="57"/>
      <c r="F219" s="57"/>
      <c r="G219" s="57"/>
      <c r="H219" s="57"/>
      <c r="I219" s="57"/>
      <c r="J219" s="57"/>
      <c r="K219" s="57"/>
      <c r="L219" s="58"/>
      <c r="M219" s="1"/>
      <c r="N219" s="1"/>
      <c r="O219" s="1"/>
    </row>
    <row r="220" spans="1:15" ht="12.75" customHeight="1">
      <c r="A220" s="59" t="s">
        <v>307</v>
      </c>
      <c r="B220" s="1"/>
      <c r="C220" s="57"/>
      <c r="D220" s="57"/>
      <c r="E220" s="57"/>
      <c r="F220" s="57"/>
      <c r="G220" s="57"/>
      <c r="H220" s="57"/>
      <c r="I220" s="57"/>
      <c r="J220" s="57"/>
      <c r="K220" s="57"/>
      <c r="L220" s="58"/>
      <c r="M220" s="1"/>
      <c r="N220" s="1"/>
      <c r="O220" s="1"/>
    </row>
    <row r="221" spans="1:15" ht="12.75" customHeight="1">
      <c r="A221" s="1"/>
      <c r="B221" s="1"/>
      <c r="C221" s="57"/>
      <c r="D221" s="57"/>
      <c r="E221" s="57"/>
      <c r="F221" s="57"/>
      <c r="G221" s="57"/>
      <c r="H221" s="57"/>
      <c r="I221" s="57"/>
      <c r="J221" s="57"/>
      <c r="K221" s="57"/>
      <c r="L221" s="58"/>
      <c r="M221" s="1"/>
      <c r="N221" s="1"/>
      <c r="O221" s="1"/>
    </row>
    <row r="222" spans="1:15" ht="12.75" customHeight="1">
      <c r="A222" s="1"/>
      <c r="B222" s="1"/>
      <c r="C222" s="57"/>
      <c r="D222" s="57"/>
      <c r="E222" s="57"/>
      <c r="F222" s="57"/>
      <c r="G222" s="57"/>
      <c r="H222" s="57"/>
      <c r="I222" s="57"/>
      <c r="J222" s="57"/>
      <c r="K222" s="57"/>
      <c r="L222" s="58"/>
      <c r="M222" s="1"/>
      <c r="N222" s="1"/>
      <c r="O222" s="1"/>
    </row>
    <row r="223" spans="1:15" ht="12.75" customHeight="1">
      <c r="A223" s="60" t="s">
        <v>308</v>
      </c>
      <c r="B223" s="1"/>
      <c r="C223" s="57"/>
      <c r="D223" s="57"/>
      <c r="E223" s="57"/>
      <c r="F223" s="57"/>
      <c r="G223" s="57"/>
      <c r="H223" s="57"/>
      <c r="I223" s="57"/>
      <c r="J223" s="57"/>
      <c r="K223" s="57"/>
      <c r="L223" s="58"/>
      <c r="M223" s="1"/>
      <c r="N223" s="1"/>
      <c r="O223" s="1"/>
    </row>
    <row r="224" spans="1:15" ht="12.75" customHeight="1">
      <c r="A224" s="61"/>
      <c r="B224" s="1"/>
      <c r="C224" s="57"/>
      <c r="D224" s="57"/>
      <c r="E224" s="57"/>
      <c r="F224" s="57"/>
      <c r="G224" s="57"/>
      <c r="H224" s="57"/>
      <c r="I224" s="57"/>
      <c r="J224" s="57"/>
      <c r="K224" s="57"/>
      <c r="L224" s="58"/>
      <c r="M224" s="1"/>
      <c r="N224" s="1"/>
      <c r="O224" s="1"/>
    </row>
    <row r="225" spans="1:15" ht="12.75" customHeight="1">
      <c r="A225" s="62" t="s">
        <v>309</v>
      </c>
      <c r="B225" s="1"/>
      <c r="C225" s="57"/>
      <c r="D225" s="57"/>
      <c r="E225" s="57"/>
      <c r="F225" s="57"/>
      <c r="G225" s="57"/>
      <c r="H225" s="57"/>
      <c r="I225" s="57"/>
      <c r="J225" s="57"/>
      <c r="K225" s="57"/>
      <c r="L225" s="58"/>
      <c r="M225" s="1"/>
      <c r="N225" s="1"/>
      <c r="O225" s="1"/>
    </row>
    <row r="226" spans="1:15" ht="12.75" customHeight="1">
      <c r="A226" s="44" t="s">
        <v>243</v>
      </c>
      <c r="B226" s="1"/>
      <c r="C226" s="57"/>
      <c r="D226" s="57"/>
      <c r="E226" s="57"/>
      <c r="F226" s="57"/>
      <c r="G226" s="57"/>
      <c r="H226" s="57"/>
      <c r="I226" s="57"/>
      <c r="J226" s="57"/>
      <c r="K226" s="57"/>
      <c r="L226" s="58"/>
      <c r="M226" s="1"/>
      <c r="N226" s="1"/>
      <c r="O226" s="1"/>
    </row>
    <row r="227" spans="1:15" ht="12.75" customHeight="1">
      <c r="A227" s="44" t="s">
        <v>244</v>
      </c>
      <c r="B227" s="1"/>
      <c r="C227" s="57"/>
      <c r="D227" s="57"/>
      <c r="E227" s="57"/>
      <c r="F227" s="57"/>
      <c r="G227" s="57"/>
      <c r="H227" s="57"/>
      <c r="I227" s="57"/>
      <c r="J227" s="57"/>
      <c r="K227" s="57"/>
      <c r="L227" s="58"/>
      <c r="M227" s="1"/>
      <c r="N227" s="1"/>
      <c r="O227" s="1"/>
    </row>
    <row r="228" spans="1:15" ht="12.75" customHeight="1">
      <c r="A228" s="44" t="s">
        <v>245</v>
      </c>
      <c r="B228" s="1"/>
      <c r="C228" s="63"/>
      <c r="D228" s="63"/>
      <c r="E228" s="63"/>
      <c r="F228" s="63"/>
      <c r="G228" s="63"/>
      <c r="H228" s="63"/>
      <c r="I228" s="63"/>
      <c r="J228" s="63"/>
      <c r="K228" s="63"/>
      <c r="L228" s="58"/>
      <c r="M228" s="1"/>
      <c r="N228" s="1"/>
      <c r="O228" s="1"/>
    </row>
    <row r="229" spans="1:15" ht="12.75" customHeight="1">
      <c r="A229" s="44" t="s">
        <v>246</v>
      </c>
      <c r="B229" s="1"/>
      <c r="C229" s="57"/>
      <c r="D229" s="57"/>
      <c r="E229" s="57"/>
      <c r="F229" s="57"/>
      <c r="G229" s="57"/>
      <c r="H229" s="57"/>
      <c r="I229" s="57"/>
      <c r="J229" s="57"/>
      <c r="K229" s="57"/>
      <c r="L229" s="58"/>
      <c r="M229" s="1"/>
      <c r="N229" s="1"/>
      <c r="O229" s="1"/>
    </row>
    <row r="230" spans="1:15" ht="12.75" customHeight="1">
      <c r="A230" s="44" t="s">
        <v>247</v>
      </c>
      <c r="B230" s="1"/>
      <c r="C230" s="57"/>
      <c r="D230" s="57"/>
      <c r="E230" s="57"/>
      <c r="F230" s="57"/>
      <c r="G230" s="57"/>
      <c r="H230" s="57"/>
      <c r="I230" s="57"/>
      <c r="J230" s="57"/>
      <c r="K230" s="57"/>
      <c r="L230" s="58"/>
      <c r="M230" s="1"/>
      <c r="N230" s="1"/>
      <c r="O230" s="1"/>
    </row>
    <row r="231" spans="1:15" ht="12.75" customHeight="1">
      <c r="A231" s="64"/>
      <c r="B231" s="1"/>
      <c r="C231" s="57"/>
      <c r="D231" s="57"/>
      <c r="E231" s="57"/>
      <c r="F231" s="57"/>
      <c r="G231" s="57"/>
      <c r="H231" s="57"/>
      <c r="I231" s="57"/>
      <c r="J231" s="57"/>
      <c r="K231" s="57"/>
      <c r="L231" s="58"/>
      <c r="M231" s="1"/>
      <c r="N231" s="1"/>
      <c r="O231" s="1"/>
    </row>
    <row r="232" spans="1:15" ht="12.75" customHeight="1">
      <c r="A232" s="1"/>
      <c r="B232" s="1"/>
      <c r="C232" s="57"/>
      <c r="D232" s="57"/>
      <c r="E232" s="57"/>
      <c r="F232" s="57"/>
      <c r="G232" s="57"/>
      <c r="H232" s="57"/>
      <c r="I232" s="57"/>
      <c r="J232" s="57"/>
      <c r="K232" s="57"/>
      <c r="L232" s="58"/>
      <c r="M232" s="1"/>
      <c r="N232" s="1"/>
      <c r="O232" s="1"/>
    </row>
    <row r="233" spans="1:15" ht="12.75" customHeight="1">
      <c r="A233" s="1"/>
      <c r="B233" s="1"/>
      <c r="C233" s="57"/>
      <c r="D233" s="57"/>
      <c r="E233" s="57"/>
      <c r="F233" s="57"/>
      <c r="G233" s="57"/>
      <c r="H233" s="57"/>
      <c r="I233" s="57"/>
      <c r="J233" s="57"/>
      <c r="K233" s="57"/>
      <c r="L233" s="58"/>
      <c r="M233" s="1"/>
      <c r="N233" s="1"/>
      <c r="O233" s="1"/>
    </row>
    <row r="234" spans="1:15" ht="12.75" customHeight="1">
      <c r="A234" s="1"/>
      <c r="B234" s="1"/>
      <c r="C234" s="57"/>
      <c r="D234" s="57"/>
      <c r="E234" s="57"/>
      <c r="F234" s="57"/>
      <c r="G234" s="57"/>
      <c r="H234" s="57"/>
      <c r="I234" s="57"/>
      <c r="J234" s="57"/>
      <c r="K234" s="57"/>
      <c r="L234" s="58"/>
      <c r="M234" s="1"/>
      <c r="N234" s="1"/>
      <c r="O234" s="1"/>
    </row>
    <row r="235" spans="1:15" ht="12.75" customHeight="1">
      <c r="A235" s="1"/>
      <c r="B235" s="1"/>
      <c r="C235" s="57"/>
      <c r="D235" s="57"/>
      <c r="E235" s="57"/>
      <c r="F235" s="57"/>
      <c r="G235" s="57"/>
      <c r="H235" s="57"/>
      <c r="I235" s="57"/>
      <c r="J235" s="57"/>
      <c r="K235" s="57"/>
      <c r="L235" s="58"/>
      <c r="M235" s="1"/>
      <c r="N235" s="1"/>
      <c r="O235" s="1"/>
    </row>
    <row r="236" spans="1:15" ht="12.75" customHeight="1">
      <c r="A236" s="65" t="s">
        <v>248</v>
      </c>
      <c r="B236" s="1"/>
      <c r="C236" s="57"/>
      <c r="D236" s="57"/>
      <c r="E236" s="57"/>
      <c r="F236" s="57"/>
      <c r="G236" s="57"/>
      <c r="H236" s="57"/>
      <c r="I236" s="57"/>
      <c r="J236" s="57"/>
      <c r="K236" s="57"/>
      <c r="L236" s="58"/>
      <c r="M236" s="1"/>
      <c r="N236" s="1"/>
      <c r="O236" s="1"/>
    </row>
    <row r="237" spans="1:15" ht="12.75" customHeight="1">
      <c r="A237" s="66" t="s">
        <v>249</v>
      </c>
      <c r="B237" s="1"/>
      <c r="C237" s="57"/>
      <c r="D237" s="57"/>
      <c r="E237" s="57"/>
      <c r="F237" s="57"/>
      <c r="G237" s="57"/>
      <c r="H237" s="57"/>
      <c r="I237" s="57"/>
      <c r="J237" s="57"/>
      <c r="K237" s="57"/>
      <c r="L237" s="58"/>
      <c r="M237" s="1"/>
      <c r="N237" s="1"/>
      <c r="O237" s="1"/>
    </row>
    <row r="238" spans="1:15" ht="12.75" customHeight="1">
      <c r="A238" s="66" t="s">
        <v>250</v>
      </c>
      <c r="B238" s="1"/>
      <c r="C238" s="57"/>
      <c r="D238" s="57"/>
      <c r="E238" s="57"/>
      <c r="F238" s="57"/>
      <c r="G238" s="57"/>
      <c r="H238" s="57"/>
      <c r="I238" s="57"/>
      <c r="J238" s="57"/>
      <c r="K238" s="57"/>
      <c r="L238" s="58"/>
      <c r="M238" s="1"/>
      <c r="N238" s="1"/>
      <c r="O238" s="1"/>
    </row>
    <row r="239" spans="1:15" ht="12.75" customHeight="1">
      <c r="A239" s="66" t="s">
        <v>251</v>
      </c>
      <c r="B239" s="1"/>
      <c r="C239" s="57"/>
      <c r="D239" s="57"/>
      <c r="E239" s="57"/>
      <c r="F239" s="57"/>
      <c r="G239" s="57"/>
      <c r="H239" s="57"/>
      <c r="I239" s="57"/>
      <c r="J239" s="57"/>
      <c r="K239" s="57"/>
      <c r="L239" s="58"/>
      <c r="M239" s="1"/>
      <c r="N239" s="1"/>
      <c r="O239" s="1"/>
    </row>
    <row r="240" spans="1:15" ht="12.75" customHeight="1">
      <c r="A240" s="66" t="s">
        <v>252</v>
      </c>
      <c r="B240" s="1"/>
      <c r="C240" s="57"/>
      <c r="D240" s="57"/>
      <c r="E240" s="57"/>
      <c r="F240" s="57"/>
      <c r="G240" s="57"/>
      <c r="H240" s="57"/>
      <c r="I240" s="57"/>
      <c r="J240" s="57"/>
      <c r="K240" s="57"/>
      <c r="L240" s="58"/>
      <c r="M240" s="1"/>
      <c r="N240" s="1"/>
      <c r="O240" s="1"/>
    </row>
    <row r="241" spans="1:15" ht="12.75" customHeight="1">
      <c r="A241" s="66" t="s">
        <v>253</v>
      </c>
      <c r="B241" s="1"/>
      <c r="C241" s="57"/>
      <c r="D241" s="57"/>
      <c r="E241" s="57"/>
      <c r="F241" s="57"/>
      <c r="G241" s="57"/>
      <c r="H241" s="57"/>
      <c r="I241" s="57"/>
      <c r="J241" s="57"/>
      <c r="K241" s="57"/>
      <c r="L241" s="58"/>
      <c r="M241" s="1"/>
      <c r="N241" s="1"/>
      <c r="O241" s="1"/>
    </row>
    <row r="242" spans="1:15" ht="12.75" customHeight="1">
      <c r="A242" s="66" t="s">
        <v>254</v>
      </c>
      <c r="B242" s="1"/>
      <c r="C242" s="57"/>
      <c r="D242" s="57"/>
      <c r="E242" s="57"/>
      <c r="F242" s="57"/>
      <c r="G242" s="57"/>
      <c r="H242" s="57"/>
      <c r="I242" s="57"/>
      <c r="J242" s="57"/>
      <c r="K242" s="57"/>
      <c r="L242" s="58"/>
      <c r="M242" s="1"/>
      <c r="N242" s="1"/>
      <c r="O242" s="1"/>
    </row>
    <row r="243" spans="1:15" ht="12.75" customHeight="1">
      <c r="A243" s="66" t="s">
        <v>255</v>
      </c>
      <c r="B243" s="1"/>
      <c r="C243" s="57"/>
      <c r="D243" s="57"/>
      <c r="E243" s="57"/>
      <c r="F243" s="57"/>
      <c r="G243" s="57"/>
      <c r="H243" s="57"/>
      <c r="I243" s="57"/>
      <c r="J243" s="57"/>
      <c r="K243" s="57"/>
      <c r="L243" s="58"/>
      <c r="M243" s="1"/>
      <c r="N243" s="1"/>
      <c r="O243" s="1"/>
    </row>
    <row r="244" spans="1:15" ht="12.75" customHeight="1">
      <c r="A244" s="66" t="s">
        <v>256</v>
      </c>
      <c r="B244" s="1"/>
      <c r="C244" s="57"/>
      <c r="D244" s="57"/>
      <c r="E244" s="57"/>
      <c r="F244" s="57"/>
      <c r="G244" s="57"/>
      <c r="H244" s="57"/>
      <c r="I244" s="57"/>
      <c r="J244" s="57"/>
      <c r="K244" s="57"/>
      <c r="L244" s="58"/>
      <c r="M244" s="1"/>
      <c r="N244" s="1"/>
      <c r="O244" s="1"/>
    </row>
    <row r="245" spans="1:15" ht="12.75" customHeight="1">
      <c r="A245" s="66" t="s">
        <v>257</v>
      </c>
      <c r="B245" s="1"/>
      <c r="C245" s="63"/>
      <c r="D245" s="63"/>
      <c r="E245" s="63"/>
      <c r="F245" s="63"/>
      <c r="G245" s="63"/>
      <c r="H245" s="63"/>
      <c r="I245" s="63"/>
      <c r="J245" s="63"/>
      <c r="K245" s="63"/>
      <c r="L245" s="58"/>
      <c r="M245" s="1"/>
      <c r="N245" s="1"/>
      <c r="O245" s="1"/>
    </row>
    <row r="246" spans="1:15" ht="12.75" customHeight="1">
      <c r="A246" s="1"/>
      <c r="B246" s="1"/>
      <c r="C246" s="57"/>
      <c r="D246" s="57"/>
      <c r="E246" s="57"/>
      <c r="F246" s="57"/>
      <c r="G246" s="57"/>
      <c r="H246" s="57"/>
      <c r="I246" s="57"/>
      <c r="J246" s="57"/>
      <c r="K246" s="57"/>
      <c r="L246" s="58"/>
      <c r="M246" s="1"/>
      <c r="N246" s="1"/>
      <c r="O246" s="1"/>
    </row>
    <row r="247" spans="1:15" ht="12.75" customHeight="1">
      <c r="A247" s="1"/>
      <c r="B247" s="1"/>
      <c r="C247" s="57"/>
      <c r="D247" s="57"/>
      <c r="E247" s="57"/>
      <c r="F247" s="57"/>
      <c r="G247" s="57"/>
      <c r="H247" s="57"/>
      <c r="I247" s="57"/>
      <c r="J247" s="57"/>
      <c r="K247" s="57"/>
      <c r="L247" s="58"/>
      <c r="M247" s="1"/>
      <c r="N247" s="1"/>
      <c r="O247" s="1"/>
    </row>
    <row r="248" spans="1:15" ht="12.75" customHeight="1">
      <c r="A248" s="1"/>
      <c r="B248" s="1"/>
      <c r="C248" s="57"/>
      <c r="D248" s="57"/>
      <c r="E248" s="57"/>
      <c r="F248" s="57"/>
      <c r="G248" s="57"/>
      <c r="H248" s="57"/>
      <c r="I248" s="57"/>
      <c r="J248" s="57"/>
      <c r="K248" s="57"/>
      <c r="L248" s="58"/>
      <c r="M248" s="1"/>
      <c r="N248" s="1"/>
      <c r="O248" s="1"/>
    </row>
    <row r="249" spans="1:15" ht="12.75" customHeight="1">
      <c r="A249" s="1"/>
      <c r="B249" s="1"/>
      <c r="C249" s="57"/>
      <c r="D249" s="57"/>
      <c r="E249" s="57"/>
      <c r="F249" s="57"/>
      <c r="G249" s="57"/>
      <c r="H249" s="57"/>
      <c r="I249" s="57"/>
      <c r="J249" s="57"/>
      <c r="K249" s="57"/>
      <c r="L249" s="58"/>
      <c r="M249" s="1"/>
      <c r="N249" s="1"/>
      <c r="O249" s="1"/>
    </row>
    <row r="250" spans="1:15" ht="12.75" customHeight="1">
      <c r="A250" s="1"/>
      <c r="B250" s="1"/>
      <c r="C250" s="57"/>
      <c r="D250" s="57"/>
      <c r="E250" s="57"/>
      <c r="F250" s="57"/>
      <c r="G250" s="57"/>
      <c r="H250" s="57"/>
      <c r="I250" s="57"/>
      <c r="J250" s="57"/>
      <c r="K250" s="57"/>
      <c r="L250" s="58"/>
      <c r="M250" s="1"/>
      <c r="N250" s="1"/>
      <c r="O250" s="1"/>
    </row>
    <row r="251" spans="1:15" ht="12.75" customHeight="1">
      <c r="A251" s="1"/>
      <c r="B251" s="1"/>
      <c r="C251" s="57"/>
      <c r="D251" s="57"/>
      <c r="E251" s="57"/>
      <c r="F251" s="57"/>
      <c r="G251" s="57"/>
      <c r="H251" s="57"/>
      <c r="I251" s="57"/>
      <c r="J251" s="57"/>
      <c r="K251" s="57"/>
      <c r="L251" s="58"/>
      <c r="M251" s="1"/>
      <c r="N251" s="1"/>
      <c r="O251" s="1"/>
    </row>
    <row r="252" spans="1:15" ht="12.75" customHeight="1">
      <c r="A252" s="1"/>
      <c r="B252" s="1"/>
      <c r="C252" s="57"/>
      <c r="D252" s="57"/>
      <c r="E252" s="57"/>
      <c r="F252" s="57"/>
      <c r="G252" s="57"/>
      <c r="H252" s="57"/>
      <c r="I252" s="57"/>
      <c r="J252" s="57"/>
      <c r="K252" s="57"/>
      <c r="L252" s="58"/>
      <c r="M252" s="1"/>
      <c r="N252" s="1"/>
      <c r="O252" s="1"/>
    </row>
    <row r="253" spans="1:15" ht="12.75" customHeight="1">
      <c r="A253" s="1"/>
      <c r="B253" s="1"/>
      <c r="C253" s="57"/>
      <c r="D253" s="57"/>
      <c r="E253" s="57"/>
      <c r="F253" s="57"/>
      <c r="G253" s="57"/>
      <c r="H253" s="57"/>
      <c r="I253" s="57"/>
      <c r="J253" s="57"/>
      <c r="K253" s="57"/>
      <c r="L253" s="58"/>
      <c r="M253" s="1"/>
      <c r="N253" s="1"/>
      <c r="O253" s="1"/>
    </row>
    <row r="254" spans="1:15" ht="12.75" customHeight="1">
      <c r="A254" s="1"/>
      <c r="B254" s="1"/>
      <c r="C254" s="57"/>
      <c r="D254" s="57"/>
      <c r="E254" s="57"/>
      <c r="F254" s="57"/>
      <c r="G254" s="57"/>
      <c r="H254" s="57"/>
      <c r="I254" s="57"/>
      <c r="J254" s="57"/>
      <c r="K254" s="57"/>
      <c r="L254" s="58"/>
      <c r="M254" s="1"/>
      <c r="N254" s="1"/>
      <c r="O254" s="1"/>
    </row>
    <row r="255" spans="1:15" ht="12.75" customHeight="1">
      <c r="A255" s="1"/>
      <c r="B255" s="1"/>
      <c r="C255" s="57"/>
      <c r="D255" s="57"/>
      <c r="E255" s="57"/>
      <c r="F255" s="57"/>
      <c r="G255" s="57"/>
      <c r="H255" s="57"/>
      <c r="I255" s="57"/>
      <c r="J255" s="57"/>
      <c r="K255" s="57"/>
      <c r="L255" s="58"/>
      <c r="M255" s="1"/>
      <c r="N255" s="1"/>
      <c r="O255" s="1"/>
    </row>
    <row r="256" spans="1:15" ht="12.75" customHeight="1">
      <c r="A256" s="1"/>
      <c r="B256" s="1"/>
      <c r="C256" s="57"/>
      <c r="D256" s="57"/>
      <c r="E256" s="57"/>
      <c r="F256" s="57"/>
      <c r="G256" s="57"/>
      <c r="H256" s="57"/>
      <c r="I256" s="57"/>
      <c r="J256" s="57"/>
      <c r="K256" s="57"/>
      <c r="L256" s="58"/>
      <c r="M256" s="1"/>
      <c r="N256" s="1"/>
      <c r="O256" s="1"/>
    </row>
    <row r="257" spans="1:15" ht="12.75" customHeight="1">
      <c r="A257" s="1"/>
      <c r="B257" s="1"/>
      <c r="C257" s="57"/>
      <c r="D257" s="57"/>
      <c r="E257" s="57"/>
      <c r="F257" s="57"/>
      <c r="G257" s="57"/>
      <c r="H257" s="57"/>
      <c r="I257" s="57"/>
      <c r="J257" s="57"/>
      <c r="K257" s="57"/>
      <c r="L257" s="58"/>
      <c r="M257" s="1"/>
      <c r="N257" s="1"/>
      <c r="O257" s="1"/>
    </row>
    <row r="258" spans="1:15" ht="12.75" customHeight="1">
      <c r="A258" s="1"/>
      <c r="B258" s="1"/>
      <c r="C258" s="57"/>
      <c r="D258" s="57"/>
      <c r="E258" s="57"/>
      <c r="F258" s="57"/>
      <c r="G258" s="57"/>
      <c r="H258" s="57"/>
      <c r="I258" s="57"/>
      <c r="J258" s="57"/>
      <c r="K258" s="57"/>
      <c r="L258" s="58"/>
      <c r="M258" s="1"/>
      <c r="N258" s="1"/>
      <c r="O258" s="1"/>
    </row>
    <row r="259" spans="1:15" ht="12.75" customHeight="1">
      <c r="A259" s="1"/>
      <c r="B259" s="1"/>
      <c r="C259" s="57"/>
      <c r="D259" s="57"/>
      <c r="E259" s="57"/>
      <c r="F259" s="57"/>
      <c r="G259" s="57"/>
      <c r="H259" s="57"/>
      <c r="I259" s="57"/>
      <c r="J259" s="57"/>
      <c r="K259" s="57"/>
      <c r="L259" s="58"/>
      <c r="M259" s="1"/>
      <c r="N259" s="1"/>
      <c r="O259" s="1"/>
    </row>
    <row r="260" spans="1:15" ht="12.75" customHeight="1">
      <c r="A260" s="1"/>
      <c r="B260" s="1"/>
      <c r="C260" s="57"/>
      <c r="D260" s="57"/>
      <c r="E260" s="57"/>
      <c r="F260" s="57"/>
      <c r="G260" s="57"/>
      <c r="H260" s="57"/>
      <c r="I260" s="57"/>
      <c r="J260" s="57"/>
      <c r="K260" s="57"/>
      <c r="L260" s="58"/>
      <c r="M260" s="1"/>
      <c r="N260" s="1"/>
      <c r="O260" s="1"/>
    </row>
    <row r="261" spans="1:15" ht="12.75" customHeight="1">
      <c r="A261" s="1"/>
      <c r="B261" s="1"/>
      <c r="C261" s="57"/>
      <c r="D261" s="57"/>
      <c r="E261" s="57"/>
      <c r="F261" s="57"/>
      <c r="G261" s="57"/>
      <c r="H261" s="57"/>
      <c r="I261" s="57"/>
      <c r="J261" s="57"/>
      <c r="K261" s="57"/>
      <c r="L261" s="58"/>
      <c r="M261" s="1"/>
      <c r="N261" s="1"/>
      <c r="O261" s="1"/>
    </row>
    <row r="262" spans="1:15" ht="12.75" customHeight="1">
      <c r="A262" s="1"/>
      <c r="B262" s="1"/>
      <c r="C262" s="57"/>
      <c r="D262" s="57"/>
      <c r="E262" s="57"/>
      <c r="F262" s="57"/>
      <c r="G262" s="57"/>
      <c r="H262" s="57"/>
      <c r="I262" s="57"/>
      <c r="J262" s="57"/>
      <c r="K262" s="57"/>
      <c r="L262" s="58"/>
      <c r="M262" s="1"/>
      <c r="N262" s="1"/>
      <c r="O262" s="1"/>
    </row>
    <row r="263" spans="1:15" ht="12.75" customHeight="1">
      <c r="A263" s="1"/>
      <c r="B263" s="1"/>
      <c r="C263" s="57"/>
      <c r="D263" s="57"/>
      <c r="E263" s="57"/>
      <c r="F263" s="57"/>
      <c r="G263" s="57"/>
      <c r="H263" s="57"/>
      <c r="I263" s="57"/>
      <c r="J263" s="57"/>
      <c r="K263" s="57"/>
      <c r="L263" s="58"/>
      <c r="M263" s="1"/>
      <c r="N263" s="1"/>
      <c r="O263" s="1"/>
    </row>
    <row r="264" spans="1:15" ht="12.75" customHeight="1">
      <c r="A264" s="1"/>
      <c r="B264" s="1"/>
      <c r="C264" s="57"/>
      <c r="D264" s="57"/>
      <c r="E264" s="57"/>
      <c r="F264" s="57"/>
      <c r="G264" s="57"/>
      <c r="H264" s="57"/>
      <c r="I264" s="57"/>
      <c r="J264" s="57"/>
      <c r="K264" s="57"/>
      <c r="L264" s="58"/>
      <c r="M264" s="1"/>
      <c r="N264" s="1"/>
      <c r="O264" s="1"/>
    </row>
    <row r="265" spans="1:15" ht="12.75" customHeight="1">
      <c r="A265" s="1"/>
      <c r="B265" s="1"/>
      <c r="C265" s="57"/>
      <c r="D265" s="57"/>
      <c r="E265" s="57"/>
      <c r="F265" s="57"/>
      <c r="G265" s="57"/>
      <c r="H265" s="57"/>
      <c r="I265" s="57"/>
      <c r="J265" s="57"/>
      <c r="K265" s="57"/>
      <c r="L265" s="58"/>
      <c r="M265" s="1"/>
      <c r="N265" s="1"/>
      <c r="O265" s="1"/>
    </row>
    <row r="266" spans="1:15" ht="12.75" customHeight="1">
      <c r="A266" s="1"/>
      <c r="B266" s="1"/>
      <c r="C266" s="57"/>
      <c r="D266" s="57"/>
      <c r="E266" s="57"/>
      <c r="F266" s="57"/>
      <c r="G266" s="57"/>
      <c r="H266" s="57"/>
      <c r="I266" s="57"/>
      <c r="J266" s="57"/>
      <c r="K266" s="57"/>
      <c r="L266" s="58"/>
      <c r="M266" s="1"/>
      <c r="N266" s="1"/>
      <c r="O266" s="1"/>
    </row>
    <row r="267" spans="1:15" ht="12.75" customHeight="1">
      <c r="A267" s="1"/>
      <c r="B267" s="1"/>
      <c r="C267" s="57"/>
      <c r="D267" s="57"/>
      <c r="E267" s="57"/>
      <c r="F267" s="57"/>
      <c r="G267" s="57"/>
      <c r="H267" s="57"/>
      <c r="I267" s="57"/>
      <c r="J267" s="57"/>
      <c r="K267" s="57"/>
      <c r="L267" s="58"/>
      <c r="M267" s="1"/>
      <c r="N267" s="1"/>
      <c r="O267" s="1"/>
    </row>
    <row r="268" spans="1:15" ht="12.75" customHeight="1">
      <c r="A268" s="1"/>
      <c r="B268" s="1"/>
      <c r="C268" s="57"/>
      <c r="D268" s="57"/>
      <c r="E268" s="57"/>
      <c r="F268" s="57"/>
      <c r="G268" s="57"/>
      <c r="H268" s="57"/>
      <c r="I268" s="57"/>
      <c r="J268" s="57"/>
      <c r="K268" s="57"/>
      <c r="L268" s="58"/>
      <c r="M268" s="1"/>
      <c r="N268" s="1"/>
      <c r="O268" s="1"/>
    </row>
    <row r="269" spans="1:15" ht="12.75" customHeight="1">
      <c r="A269" s="1"/>
      <c r="B269" s="1"/>
      <c r="C269" s="57"/>
      <c r="D269" s="57"/>
      <c r="E269" s="57"/>
      <c r="F269" s="57"/>
      <c r="G269" s="57"/>
      <c r="H269" s="57"/>
      <c r="I269" s="57"/>
      <c r="J269" s="57"/>
      <c r="K269" s="57"/>
      <c r="L269" s="58"/>
      <c r="M269" s="1"/>
      <c r="N269" s="1"/>
      <c r="O269" s="1"/>
    </row>
    <row r="270" spans="1:15" ht="12.75" customHeight="1">
      <c r="A270" s="1"/>
      <c r="B270" s="1"/>
      <c r="C270" s="57"/>
      <c r="D270" s="57"/>
      <c r="E270" s="57"/>
      <c r="F270" s="57"/>
      <c r="G270" s="57"/>
      <c r="H270" s="57"/>
      <c r="I270" s="57"/>
      <c r="J270" s="57"/>
      <c r="K270" s="57"/>
      <c r="L270" s="58"/>
      <c r="M270" s="1"/>
      <c r="N270" s="1"/>
      <c r="O270" s="1"/>
    </row>
    <row r="271" spans="1:15" ht="12.75" customHeight="1">
      <c r="A271" s="1"/>
      <c r="B271" s="1"/>
      <c r="C271" s="57"/>
      <c r="D271" s="57"/>
      <c r="E271" s="57"/>
      <c r="F271" s="57"/>
      <c r="G271" s="57"/>
      <c r="H271" s="57"/>
      <c r="I271" s="57"/>
      <c r="J271" s="57"/>
      <c r="K271" s="57"/>
      <c r="L271" s="58"/>
      <c r="M271" s="1"/>
      <c r="N271" s="1"/>
      <c r="O271" s="1"/>
    </row>
    <row r="272" spans="1:15" ht="12.75" customHeight="1">
      <c r="A272" s="1"/>
      <c r="B272" s="1"/>
      <c r="C272" s="57"/>
      <c r="D272" s="57"/>
      <c r="E272" s="57"/>
      <c r="F272" s="57"/>
      <c r="G272" s="57"/>
      <c r="H272" s="57"/>
      <c r="I272" s="57"/>
      <c r="J272" s="57"/>
      <c r="K272" s="57"/>
      <c r="L272" s="58"/>
      <c r="M272" s="1"/>
      <c r="N272" s="1"/>
      <c r="O272" s="1"/>
    </row>
    <row r="273" spans="1:15" ht="12.75" customHeight="1">
      <c r="A273" s="1"/>
      <c r="B273" s="1"/>
      <c r="C273" s="57"/>
      <c r="D273" s="57"/>
      <c r="E273" s="57"/>
      <c r="F273" s="57"/>
      <c r="G273" s="57"/>
      <c r="H273" s="57"/>
      <c r="I273" s="57"/>
      <c r="J273" s="57"/>
      <c r="K273" s="57"/>
      <c r="L273" s="58"/>
      <c r="M273" s="1"/>
      <c r="N273" s="1"/>
      <c r="O273" s="1"/>
    </row>
    <row r="274" spans="1:15" ht="12.75" customHeight="1">
      <c r="A274" s="1"/>
      <c r="B274" s="1"/>
      <c r="C274" s="57"/>
      <c r="D274" s="57"/>
      <c r="E274" s="57"/>
      <c r="F274" s="57"/>
      <c r="G274" s="57"/>
      <c r="H274" s="57"/>
      <c r="I274" s="57"/>
      <c r="J274" s="57"/>
      <c r="K274" s="57"/>
      <c r="L274" s="58"/>
      <c r="M274" s="1"/>
      <c r="N274" s="1"/>
      <c r="O274" s="1"/>
    </row>
    <row r="275" spans="1:15" ht="12.75" customHeight="1">
      <c r="A275" s="1"/>
      <c r="B275" s="1"/>
      <c r="C275" s="57"/>
      <c r="D275" s="57"/>
      <c r="E275" s="57"/>
      <c r="F275" s="57"/>
      <c r="G275" s="57"/>
      <c r="H275" s="57"/>
      <c r="I275" s="57"/>
      <c r="J275" s="57"/>
      <c r="K275" s="57"/>
      <c r="L275" s="58"/>
      <c r="M275" s="1"/>
      <c r="N275" s="1"/>
      <c r="O275" s="1"/>
    </row>
    <row r="276" spans="1:15" ht="12.75" customHeight="1">
      <c r="A276" s="1"/>
      <c r="B276" s="1"/>
      <c r="C276" s="57"/>
      <c r="D276" s="57"/>
      <c r="E276" s="57"/>
      <c r="F276" s="57"/>
      <c r="G276" s="57"/>
      <c r="H276" s="57"/>
      <c r="I276" s="57"/>
      <c r="J276" s="57"/>
      <c r="K276" s="57"/>
      <c r="L276" s="58"/>
      <c r="M276" s="1"/>
      <c r="N276" s="1"/>
      <c r="O276" s="1"/>
    </row>
    <row r="277" spans="1:15" ht="12.75" customHeight="1">
      <c r="A277" s="1"/>
      <c r="B277" s="1"/>
      <c r="C277" s="57"/>
      <c r="D277" s="57"/>
      <c r="E277" s="57"/>
      <c r="F277" s="57"/>
      <c r="G277" s="57"/>
      <c r="H277" s="57"/>
      <c r="I277" s="57"/>
      <c r="J277" s="57"/>
      <c r="K277" s="57"/>
      <c r="L277" s="58"/>
      <c r="M277" s="1"/>
      <c r="N277" s="1"/>
      <c r="O277" s="1"/>
    </row>
    <row r="278" spans="1:15" ht="12.75" customHeight="1">
      <c r="A278" s="1"/>
      <c r="B278" s="1"/>
      <c r="C278" s="57"/>
      <c r="D278" s="57"/>
      <c r="E278" s="57"/>
      <c r="F278" s="57"/>
      <c r="G278" s="57"/>
      <c r="H278" s="57"/>
      <c r="I278" s="57"/>
      <c r="J278" s="57"/>
      <c r="K278" s="57"/>
      <c r="L278" s="58"/>
      <c r="M278" s="1"/>
      <c r="N278" s="1"/>
      <c r="O278" s="1"/>
    </row>
    <row r="279" spans="1:15" ht="12.75" customHeight="1">
      <c r="A279" s="1"/>
      <c r="B279" s="1"/>
      <c r="C279" s="57"/>
      <c r="D279" s="57"/>
      <c r="E279" s="57"/>
      <c r="F279" s="57"/>
      <c r="G279" s="57"/>
      <c r="H279" s="57"/>
      <c r="I279" s="57"/>
      <c r="J279" s="57"/>
      <c r="K279" s="57"/>
      <c r="L279" s="58"/>
      <c r="M279" s="1"/>
      <c r="N279" s="1"/>
      <c r="O279" s="1"/>
    </row>
    <row r="280" spans="1:15" ht="12.75" customHeight="1">
      <c r="A280" s="1"/>
      <c r="B280" s="1"/>
      <c r="C280" s="57"/>
      <c r="D280" s="57"/>
      <c r="E280" s="57"/>
      <c r="F280" s="57"/>
      <c r="G280" s="57"/>
      <c r="H280" s="57"/>
      <c r="I280" s="57"/>
      <c r="J280" s="57"/>
      <c r="K280" s="57"/>
      <c r="L280" s="58"/>
      <c r="M280" s="1"/>
      <c r="N280" s="1"/>
      <c r="O280" s="1"/>
    </row>
    <row r="281" spans="1:15" ht="12.75" customHeight="1">
      <c r="A281" s="1"/>
      <c r="B281" s="1"/>
      <c r="C281" s="57"/>
      <c r="D281" s="57"/>
      <c r="E281" s="57"/>
      <c r="F281" s="57"/>
      <c r="G281" s="57"/>
      <c r="H281" s="57"/>
      <c r="I281" s="57"/>
      <c r="J281" s="57"/>
      <c r="K281" s="57"/>
      <c r="L281" s="58"/>
      <c r="M281" s="1"/>
      <c r="N281" s="1"/>
      <c r="O281" s="1"/>
    </row>
    <row r="282" spans="1:15" ht="12.75" customHeight="1">
      <c r="A282" s="1"/>
      <c r="B282" s="1"/>
      <c r="C282" s="57"/>
      <c r="D282" s="57"/>
      <c r="E282" s="57"/>
      <c r="F282" s="57"/>
      <c r="G282" s="57"/>
      <c r="H282" s="57"/>
      <c r="I282" s="57"/>
      <c r="J282" s="57"/>
      <c r="K282" s="57"/>
      <c r="L282" s="58"/>
      <c r="M282" s="1"/>
      <c r="N282" s="1"/>
      <c r="O282" s="1"/>
    </row>
    <row r="283" spans="1:15" ht="12.75" customHeight="1">
      <c r="A283" s="1"/>
      <c r="B283" s="1"/>
      <c r="C283" s="57"/>
      <c r="D283" s="57"/>
      <c r="E283" s="57"/>
      <c r="F283" s="57"/>
      <c r="G283" s="57"/>
      <c r="H283" s="57"/>
      <c r="I283" s="57"/>
      <c r="J283" s="57"/>
      <c r="K283" s="57"/>
      <c r="L283" s="58"/>
      <c r="M283" s="1"/>
      <c r="N283" s="1"/>
      <c r="O283" s="1"/>
    </row>
    <row r="284" spans="1:15" ht="12.75" customHeight="1">
      <c r="A284" s="1"/>
      <c r="B284" s="1"/>
      <c r="C284" s="57"/>
      <c r="D284" s="57"/>
      <c r="E284" s="57"/>
      <c r="F284" s="57"/>
      <c r="G284" s="57"/>
      <c r="H284" s="57"/>
      <c r="I284" s="57"/>
      <c r="J284" s="57"/>
      <c r="K284" s="57"/>
      <c r="L284" s="58"/>
      <c r="M284" s="1"/>
      <c r="N284" s="1"/>
      <c r="O284" s="1"/>
    </row>
    <row r="285" spans="1:15" ht="12.75" customHeight="1">
      <c r="A285" s="1"/>
      <c r="B285" s="1"/>
      <c r="C285" s="57"/>
      <c r="D285" s="57"/>
      <c r="E285" s="57"/>
      <c r="F285" s="57"/>
      <c r="G285" s="57"/>
      <c r="H285" s="57"/>
      <c r="I285" s="57"/>
      <c r="J285" s="57"/>
      <c r="K285" s="57"/>
      <c r="L285" s="58"/>
      <c r="M285" s="1"/>
      <c r="N285" s="1"/>
      <c r="O285" s="1"/>
    </row>
    <row r="286" spans="1:15" ht="12.75" customHeight="1">
      <c r="A286" s="1"/>
      <c r="B286" s="1"/>
      <c r="C286" s="57"/>
      <c r="D286" s="57"/>
      <c r="E286" s="57"/>
      <c r="F286" s="57"/>
      <c r="G286" s="57"/>
      <c r="H286" s="57"/>
      <c r="I286" s="57"/>
      <c r="J286" s="57"/>
      <c r="K286" s="57"/>
      <c r="L286" s="58"/>
      <c r="M286" s="1"/>
      <c r="N286" s="1"/>
      <c r="O286" s="1"/>
    </row>
    <row r="287" spans="1:15" ht="12.75" customHeight="1">
      <c r="A287" s="1"/>
      <c r="B287" s="1"/>
      <c r="C287" s="57"/>
      <c r="D287" s="57"/>
      <c r="E287" s="57"/>
      <c r="F287" s="57"/>
      <c r="G287" s="57"/>
      <c r="H287" s="57"/>
      <c r="I287" s="57"/>
      <c r="J287" s="57"/>
      <c r="K287" s="57"/>
      <c r="L287" s="58"/>
      <c r="M287" s="1"/>
      <c r="N287" s="1"/>
      <c r="O287" s="1"/>
    </row>
    <row r="288" spans="1:15" ht="12.75" customHeight="1">
      <c r="A288" s="1"/>
      <c r="B288" s="1"/>
      <c r="C288" s="57"/>
      <c r="D288" s="57"/>
      <c r="E288" s="57"/>
      <c r="F288" s="57"/>
      <c r="G288" s="57"/>
      <c r="H288" s="57"/>
      <c r="I288" s="57"/>
      <c r="J288" s="57"/>
      <c r="K288" s="57"/>
      <c r="L288" s="58"/>
      <c r="M288" s="1"/>
      <c r="N288" s="1"/>
      <c r="O288" s="1"/>
    </row>
    <row r="289" spans="1:15" ht="12.75" customHeight="1">
      <c r="A289" s="1"/>
      <c r="B289" s="1"/>
      <c r="C289" s="57"/>
      <c r="D289" s="57"/>
      <c r="E289" s="57"/>
      <c r="F289" s="57"/>
      <c r="G289" s="57"/>
      <c r="H289" s="57"/>
      <c r="I289" s="57"/>
      <c r="J289" s="57"/>
      <c r="K289" s="57"/>
      <c r="L289" s="58"/>
      <c r="M289" s="1"/>
      <c r="N289" s="1"/>
      <c r="O289" s="1"/>
    </row>
    <row r="290" spans="1:15" ht="12.75" customHeight="1">
      <c r="A290" s="1"/>
      <c r="B290" s="1"/>
      <c r="C290" s="57"/>
      <c r="D290" s="57"/>
      <c r="E290" s="57"/>
      <c r="F290" s="57"/>
      <c r="G290" s="57"/>
      <c r="H290" s="57"/>
      <c r="I290" s="57"/>
      <c r="J290" s="57"/>
      <c r="K290" s="57"/>
      <c r="L290" s="58"/>
      <c r="M290" s="1"/>
      <c r="N290" s="1"/>
      <c r="O290" s="1"/>
    </row>
    <row r="291" spans="1:15" ht="12.75" customHeight="1">
      <c r="A291" s="1"/>
      <c r="B291" s="1"/>
      <c r="C291" s="57"/>
      <c r="D291" s="57"/>
      <c r="E291" s="57"/>
      <c r="F291" s="57"/>
      <c r="G291" s="57"/>
      <c r="H291" s="57"/>
      <c r="I291" s="57"/>
      <c r="J291" s="57"/>
      <c r="K291" s="57"/>
      <c r="L291" s="58"/>
      <c r="M291" s="1"/>
      <c r="N291" s="1"/>
      <c r="O291" s="1"/>
    </row>
    <row r="292" spans="1:15" ht="12.75" customHeight="1">
      <c r="A292" s="1"/>
      <c r="B292" s="1"/>
      <c r="C292" s="57"/>
      <c r="D292" s="57"/>
      <c r="E292" s="57"/>
      <c r="F292" s="57"/>
      <c r="G292" s="57"/>
      <c r="H292" s="57"/>
      <c r="I292" s="57"/>
      <c r="J292" s="57"/>
      <c r="K292" s="57"/>
      <c r="L292" s="58"/>
      <c r="M292" s="1"/>
      <c r="N292" s="1"/>
      <c r="O292" s="1"/>
    </row>
    <row r="293" spans="1:15" ht="12.75" customHeight="1">
      <c r="A293" s="1"/>
      <c r="B293" s="1"/>
      <c r="C293" s="63"/>
      <c r="D293" s="63"/>
      <c r="E293" s="63"/>
      <c r="F293" s="63"/>
      <c r="G293" s="63"/>
      <c r="H293" s="63"/>
      <c r="I293" s="63"/>
      <c r="J293" s="63"/>
      <c r="K293" s="63"/>
      <c r="L293" s="58"/>
      <c r="M293" s="1"/>
      <c r="N293" s="1"/>
      <c r="O293" s="1"/>
    </row>
    <row r="294" spans="1:15" ht="12.75" customHeight="1">
      <c r="A294" s="1"/>
      <c r="B294" s="1"/>
      <c r="C294" s="57"/>
      <c r="D294" s="57"/>
      <c r="E294" s="57"/>
      <c r="F294" s="57"/>
      <c r="G294" s="57"/>
      <c r="H294" s="57"/>
      <c r="I294" s="57"/>
      <c r="J294" s="57"/>
      <c r="K294" s="57"/>
      <c r="L294" s="58"/>
      <c r="M294" s="1"/>
      <c r="N294" s="1"/>
      <c r="O294" s="1"/>
    </row>
    <row r="295" spans="1:15" ht="12.75" customHeight="1">
      <c r="A295" s="1"/>
      <c r="B295" s="1"/>
      <c r="C295" s="57"/>
      <c r="D295" s="57"/>
      <c r="E295" s="57"/>
      <c r="F295" s="57"/>
      <c r="G295" s="57"/>
      <c r="H295" s="57"/>
      <c r="I295" s="57"/>
      <c r="J295" s="57"/>
      <c r="K295" s="57"/>
      <c r="L295" s="58"/>
      <c r="M295" s="1"/>
      <c r="N295" s="1"/>
      <c r="O295" s="1"/>
    </row>
    <row r="296" spans="1:15" ht="12.75" customHeight="1">
      <c r="A296" s="1"/>
      <c r="B296" s="1"/>
      <c r="C296" s="57"/>
      <c r="D296" s="57"/>
      <c r="E296" s="57"/>
      <c r="F296" s="57"/>
      <c r="G296" s="57"/>
      <c r="H296" s="57"/>
      <c r="I296" s="57"/>
      <c r="J296" s="57"/>
      <c r="K296" s="57"/>
      <c r="L296" s="58"/>
      <c r="M296" s="1"/>
      <c r="N296" s="1"/>
      <c r="O296" s="1"/>
    </row>
    <row r="297" spans="1:15" ht="12.75" customHeight="1">
      <c r="A297" s="1"/>
      <c r="B297" s="1"/>
      <c r="C297" s="57"/>
      <c r="D297" s="57"/>
      <c r="E297" s="57"/>
      <c r="F297" s="57"/>
      <c r="G297" s="57"/>
      <c r="H297" s="57"/>
      <c r="I297" s="57"/>
      <c r="J297" s="57"/>
      <c r="K297" s="57"/>
      <c r="L297" s="58"/>
      <c r="M297" s="1"/>
      <c r="N297" s="1"/>
      <c r="O297" s="1"/>
    </row>
    <row r="298" spans="1:15" ht="12.75" customHeight="1">
      <c r="A298" s="1"/>
      <c r="B298" s="1"/>
      <c r="C298" s="57"/>
      <c r="D298" s="57"/>
      <c r="E298" s="57"/>
      <c r="F298" s="57"/>
      <c r="G298" s="57"/>
      <c r="H298" s="57"/>
      <c r="I298" s="57"/>
      <c r="J298" s="57"/>
      <c r="K298" s="57"/>
      <c r="L298" s="58"/>
      <c r="M298" s="1"/>
      <c r="N298" s="1"/>
      <c r="O298" s="1"/>
    </row>
    <row r="299" spans="1:15" ht="12.75" customHeight="1">
      <c r="A299" s="1"/>
      <c r="B299" s="1"/>
      <c r="C299" s="57"/>
      <c r="D299" s="57"/>
      <c r="E299" s="57"/>
      <c r="F299" s="57"/>
      <c r="G299" s="57"/>
      <c r="H299" s="57"/>
      <c r="I299" s="57"/>
      <c r="J299" s="57"/>
      <c r="K299" s="57"/>
      <c r="L299" s="58"/>
      <c r="M299" s="1"/>
      <c r="N299" s="1"/>
      <c r="O299" s="1"/>
    </row>
    <row r="300" spans="1:15" ht="12.75" customHeight="1">
      <c r="A300" s="1"/>
      <c r="B300" s="1"/>
      <c r="C300" s="57"/>
      <c r="D300" s="57"/>
      <c r="E300" s="57"/>
      <c r="F300" s="57"/>
      <c r="G300" s="57"/>
      <c r="H300" s="57"/>
      <c r="I300" s="57"/>
      <c r="J300" s="57"/>
      <c r="K300" s="57"/>
      <c r="L300" s="58"/>
      <c r="M300" s="1"/>
      <c r="N300" s="1"/>
      <c r="O300" s="1"/>
    </row>
    <row r="301" spans="1:15" ht="12.75" customHeight="1">
      <c r="A301" s="1"/>
      <c r="B301" s="1"/>
      <c r="C301" s="57"/>
      <c r="D301" s="57"/>
      <c r="E301" s="57"/>
      <c r="F301" s="57"/>
      <c r="G301" s="57"/>
      <c r="H301" s="57"/>
      <c r="I301" s="57"/>
      <c r="J301" s="57"/>
      <c r="K301" s="57"/>
      <c r="L301" s="58"/>
      <c r="M301" s="1"/>
      <c r="N301" s="1"/>
      <c r="O301" s="1"/>
    </row>
    <row r="302" spans="1:15" ht="12.75" customHeight="1">
      <c r="A302" s="1"/>
      <c r="B302" s="1"/>
      <c r="C302" s="57"/>
      <c r="D302" s="57"/>
      <c r="E302" s="57"/>
      <c r="F302" s="57"/>
      <c r="G302" s="57"/>
      <c r="H302" s="57"/>
      <c r="I302" s="57"/>
      <c r="J302" s="57"/>
      <c r="K302" s="57"/>
      <c r="L302" s="58"/>
      <c r="M302" s="1"/>
      <c r="N302" s="1"/>
      <c r="O302" s="1"/>
    </row>
    <row r="303" spans="1:15" ht="12.75" customHeight="1">
      <c r="A303" s="1"/>
      <c r="B303" s="1"/>
      <c r="C303" s="57"/>
      <c r="D303" s="57"/>
      <c r="E303" s="57"/>
      <c r="F303" s="57"/>
      <c r="G303" s="57"/>
      <c r="H303" s="57"/>
      <c r="I303" s="57"/>
      <c r="J303" s="57"/>
      <c r="K303" s="57"/>
      <c r="L303" s="58"/>
      <c r="M303" s="1"/>
      <c r="N303" s="1"/>
      <c r="O303" s="1"/>
    </row>
    <row r="304" spans="1:15" ht="12.75" customHeight="1">
      <c r="A304" s="1"/>
      <c r="B304" s="1"/>
      <c r="C304" s="57"/>
      <c r="D304" s="57"/>
      <c r="E304" s="57"/>
      <c r="F304" s="57"/>
      <c r="G304" s="57"/>
      <c r="H304" s="57"/>
      <c r="I304" s="57"/>
      <c r="J304" s="57"/>
      <c r="K304" s="57"/>
      <c r="L304" s="58"/>
      <c r="M304" s="1"/>
      <c r="N304" s="1"/>
      <c r="O304" s="1"/>
    </row>
    <row r="305" spans="1:15" ht="12.75" customHeight="1">
      <c r="A305" s="1"/>
      <c r="B305" s="1"/>
      <c r="C305" s="57"/>
      <c r="D305" s="57"/>
      <c r="E305" s="57"/>
      <c r="F305" s="57"/>
      <c r="G305" s="57"/>
      <c r="H305" s="57"/>
      <c r="I305" s="57"/>
      <c r="J305" s="57"/>
      <c r="K305" s="57"/>
      <c r="L305" s="58"/>
      <c r="M305" s="1"/>
      <c r="N305" s="1"/>
      <c r="O305" s="1"/>
    </row>
    <row r="306" spans="1:15" ht="12.75" customHeight="1">
      <c r="A306" s="1"/>
      <c r="B306" s="1"/>
      <c r="C306" s="57"/>
      <c r="D306" s="57"/>
      <c r="E306" s="57"/>
      <c r="F306" s="57"/>
      <c r="G306" s="57"/>
      <c r="H306" s="57"/>
      <c r="I306" s="57"/>
      <c r="J306" s="57"/>
      <c r="K306" s="57"/>
      <c r="L306" s="58"/>
      <c r="M306" s="1"/>
      <c r="N306" s="1"/>
      <c r="O306" s="1"/>
    </row>
    <row r="307" spans="1:15" ht="12.75" customHeight="1">
      <c r="A307" s="1"/>
      <c r="B307" s="1"/>
      <c r="C307" s="57"/>
      <c r="D307" s="57"/>
      <c r="E307" s="57"/>
      <c r="F307" s="57"/>
      <c r="G307" s="57"/>
      <c r="H307" s="57"/>
      <c r="I307" s="57"/>
      <c r="J307" s="57"/>
      <c r="K307" s="57"/>
      <c r="L307" s="58"/>
      <c r="M307" s="1"/>
      <c r="N307" s="1"/>
      <c r="O307" s="1"/>
    </row>
    <row r="308" spans="1:15" ht="12.75" customHeight="1">
      <c r="A308" s="1"/>
      <c r="B308" s="1"/>
      <c r="C308" s="57"/>
      <c r="D308" s="57"/>
      <c r="E308" s="57"/>
      <c r="F308" s="57"/>
      <c r="G308" s="57"/>
      <c r="H308" s="57"/>
      <c r="I308" s="57"/>
      <c r="J308" s="57"/>
      <c r="K308" s="57"/>
      <c r="L308" s="58"/>
      <c r="M308" s="1"/>
      <c r="N308" s="1"/>
      <c r="O308" s="1"/>
    </row>
    <row r="309" spans="1:15" ht="12.75" customHeight="1">
      <c r="A309" s="1"/>
      <c r="B309" s="1"/>
      <c r="C309" s="57"/>
      <c r="D309" s="57"/>
      <c r="E309" s="57"/>
      <c r="F309" s="57"/>
      <c r="G309" s="57"/>
      <c r="H309" s="57"/>
      <c r="I309" s="57"/>
      <c r="J309" s="57"/>
      <c r="K309" s="57"/>
      <c r="L309" s="58"/>
      <c r="M309" s="1"/>
      <c r="N309" s="1"/>
      <c r="O309" s="1"/>
    </row>
    <row r="310" spans="1:15" ht="12.75" customHeight="1">
      <c r="A310" s="1"/>
      <c r="B310" s="1"/>
      <c r="C310" s="57"/>
      <c r="D310" s="57"/>
      <c r="E310" s="57"/>
      <c r="F310" s="57"/>
      <c r="G310" s="57"/>
      <c r="H310" s="57"/>
      <c r="I310" s="57"/>
      <c r="J310" s="57"/>
      <c r="K310" s="57"/>
      <c r="L310" s="58"/>
      <c r="M310" s="1"/>
      <c r="N310" s="1"/>
      <c r="O310" s="1"/>
    </row>
    <row r="311" spans="1:15" ht="12.75" customHeight="1">
      <c r="A311" s="1"/>
      <c r="B311" s="1"/>
      <c r="C311" s="57"/>
      <c r="D311" s="57"/>
      <c r="E311" s="57"/>
      <c r="F311" s="57"/>
      <c r="G311" s="57"/>
      <c r="H311" s="57"/>
      <c r="I311" s="57"/>
      <c r="J311" s="57"/>
      <c r="K311" s="57"/>
      <c r="L311" s="58"/>
      <c r="M311" s="1"/>
      <c r="N311" s="1"/>
      <c r="O311" s="1"/>
    </row>
    <row r="312" spans="1:15" ht="12.75" customHeight="1">
      <c r="A312" s="1"/>
      <c r="B312" s="1"/>
      <c r="C312" s="57"/>
      <c r="D312" s="57"/>
      <c r="E312" s="57"/>
      <c r="F312" s="57"/>
      <c r="G312" s="57"/>
      <c r="H312" s="57"/>
      <c r="I312" s="57"/>
      <c r="J312" s="57"/>
      <c r="K312" s="57"/>
      <c r="L312" s="58"/>
      <c r="M312" s="1"/>
      <c r="N312" s="1"/>
      <c r="O312" s="1"/>
    </row>
    <row r="313" spans="1:15" ht="12.75" customHeight="1">
      <c r="A313" s="1"/>
      <c r="B313" s="1"/>
      <c r="C313" s="57"/>
      <c r="D313" s="57"/>
      <c r="E313" s="57"/>
      <c r="F313" s="57"/>
      <c r="G313" s="57"/>
      <c r="H313" s="57"/>
      <c r="I313" s="57"/>
      <c r="J313" s="57"/>
      <c r="K313" s="57"/>
      <c r="L313" s="58"/>
      <c r="M313" s="1"/>
      <c r="N313" s="1"/>
      <c r="O313" s="1"/>
    </row>
    <row r="314" spans="1:15" ht="12.75" customHeight="1">
      <c r="A314" s="1"/>
      <c r="B314" s="1"/>
      <c r="C314" s="57"/>
      <c r="D314" s="57"/>
      <c r="E314" s="57"/>
      <c r="F314" s="57"/>
      <c r="G314" s="57"/>
      <c r="H314" s="57"/>
      <c r="I314" s="57"/>
      <c r="J314" s="57"/>
      <c r="K314" s="57"/>
      <c r="L314" s="58"/>
      <c r="M314" s="1"/>
      <c r="N314" s="1"/>
      <c r="O314" s="1"/>
    </row>
    <row r="315" spans="1:15" ht="12.75" customHeight="1">
      <c r="A315" s="1"/>
      <c r="B315" s="1"/>
      <c r="C315" s="57"/>
      <c r="D315" s="57"/>
      <c r="E315" s="57"/>
      <c r="F315" s="57"/>
      <c r="G315" s="57"/>
      <c r="H315" s="57"/>
      <c r="I315" s="57"/>
      <c r="J315" s="57"/>
      <c r="K315" s="57"/>
      <c r="L315" s="58"/>
      <c r="M315" s="1"/>
      <c r="N315" s="1"/>
      <c r="O315" s="1"/>
    </row>
    <row r="316" spans="1:15" ht="12.75" customHeight="1">
      <c r="A316" s="1"/>
      <c r="B316" s="1"/>
      <c r="C316" s="57"/>
      <c r="D316" s="57"/>
      <c r="E316" s="57"/>
      <c r="F316" s="57"/>
      <c r="G316" s="57"/>
      <c r="H316" s="57"/>
      <c r="I316" s="57"/>
      <c r="J316" s="57"/>
      <c r="K316" s="57"/>
      <c r="L316" s="58"/>
      <c r="M316" s="1"/>
      <c r="N316" s="1"/>
      <c r="O316" s="1"/>
    </row>
    <row r="317" spans="1:15" ht="12.75" customHeight="1">
      <c r="A317" s="1"/>
      <c r="B317" s="1"/>
      <c r="C317" s="57"/>
      <c r="D317" s="57"/>
      <c r="E317" s="57"/>
      <c r="F317" s="57"/>
      <c r="G317" s="57"/>
      <c r="H317" s="57"/>
      <c r="I317" s="57"/>
      <c r="J317" s="57"/>
      <c r="K317" s="57"/>
      <c r="L317" s="58"/>
      <c r="M317" s="1"/>
      <c r="N317" s="1"/>
      <c r="O317" s="1"/>
    </row>
    <row r="318" spans="1:15" ht="12.75" customHeight="1">
      <c r="A318" s="1"/>
      <c r="B318" s="1"/>
      <c r="C318" s="57"/>
      <c r="D318" s="57"/>
      <c r="E318" s="57"/>
      <c r="F318" s="57"/>
      <c r="G318" s="57"/>
      <c r="H318" s="57"/>
      <c r="I318" s="57"/>
      <c r="J318" s="57"/>
      <c r="K318" s="57"/>
      <c r="L318" s="58"/>
      <c r="M318" s="1"/>
      <c r="N318" s="1"/>
      <c r="O318" s="1"/>
    </row>
    <row r="319" spans="1:15" ht="12.75" customHeight="1">
      <c r="A319" s="1"/>
      <c r="B319" s="1"/>
      <c r="C319" s="57"/>
      <c r="D319" s="57"/>
      <c r="E319" s="57"/>
      <c r="F319" s="57"/>
      <c r="G319" s="57"/>
      <c r="H319" s="57"/>
      <c r="I319" s="57"/>
      <c r="J319" s="57"/>
      <c r="K319" s="57"/>
      <c r="L319" s="58"/>
      <c r="M319" s="1"/>
      <c r="N319" s="1"/>
      <c r="O319" s="1"/>
    </row>
    <row r="320" spans="1:15" ht="12.75" customHeight="1">
      <c r="A320" s="1"/>
      <c r="B320" s="1"/>
      <c r="C320" s="57"/>
      <c r="D320" s="57"/>
      <c r="E320" s="57"/>
      <c r="F320" s="57"/>
      <c r="G320" s="57"/>
      <c r="H320" s="57"/>
      <c r="I320" s="57"/>
      <c r="J320" s="57"/>
      <c r="K320" s="57"/>
      <c r="L320" s="58"/>
      <c r="M320" s="1"/>
      <c r="N320" s="1"/>
      <c r="O320" s="1"/>
    </row>
    <row r="321" spans="1:15" ht="12.75" customHeight="1">
      <c r="A321" s="1"/>
      <c r="B321" s="1"/>
      <c r="C321" s="57"/>
      <c r="D321" s="57"/>
      <c r="E321" s="57"/>
      <c r="F321" s="57"/>
      <c r="G321" s="57"/>
      <c r="H321" s="57"/>
      <c r="I321" s="57"/>
      <c r="J321" s="57"/>
      <c r="K321" s="57"/>
      <c r="L321" s="58"/>
      <c r="M321" s="1"/>
      <c r="N321" s="1"/>
      <c r="O321" s="1"/>
    </row>
    <row r="322" spans="1:15" ht="12.75" customHeight="1">
      <c r="A322" s="1"/>
      <c r="B322" s="1"/>
      <c r="C322" s="57"/>
      <c r="D322" s="57"/>
      <c r="E322" s="57"/>
      <c r="F322" s="57"/>
      <c r="G322" s="57"/>
      <c r="H322" s="57"/>
      <c r="I322" s="57"/>
      <c r="J322" s="57"/>
      <c r="K322" s="57"/>
      <c r="L322" s="58"/>
      <c r="M322" s="1"/>
      <c r="N322" s="1"/>
      <c r="O322" s="1"/>
    </row>
    <row r="323" spans="1:15" ht="12.75" customHeight="1">
      <c r="A323" s="1"/>
      <c r="B323" s="1"/>
      <c r="C323" s="57"/>
      <c r="D323" s="57"/>
      <c r="E323" s="57"/>
      <c r="F323" s="57"/>
      <c r="G323" s="57"/>
      <c r="H323" s="57"/>
      <c r="I323" s="57"/>
      <c r="J323" s="57"/>
      <c r="K323" s="57"/>
      <c r="L323" s="58"/>
      <c r="M323" s="1"/>
      <c r="N323" s="1"/>
      <c r="O323" s="1"/>
    </row>
    <row r="324" spans="1:15" ht="12.75" customHeight="1">
      <c r="A324" s="1"/>
      <c r="B324" s="1"/>
      <c r="C324" s="57"/>
      <c r="D324" s="57"/>
      <c r="E324" s="57"/>
      <c r="F324" s="57"/>
      <c r="G324" s="57"/>
      <c r="H324" s="57"/>
      <c r="I324" s="57"/>
      <c r="J324" s="57"/>
      <c r="K324" s="57"/>
      <c r="L324" s="58"/>
      <c r="M324" s="1"/>
      <c r="N324" s="1"/>
      <c r="O324" s="1"/>
    </row>
    <row r="325" spans="1:15" ht="12.75" customHeight="1">
      <c r="A325" s="1"/>
      <c r="B325" s="1"/>
      <c r="C325" s="57"/>
      <c r="D325" s="57"/>
      <c r="E325" s="57"/>
      <c r="F325" s="57"/>
      <c r="G325" s="57"/>
      <c r="H325" s="57"/>
      <c r="I325" s="57"/>
      <c r="J325" s="57"/>
      <c r="K325" s="57"/>
      <c r="L325" s="58"/>
      <c r="M325" s="1"/>
      <c r="N325" s="1"/>
      <c r="O325" s="1"/>
    </row>
    <row r="326" spans="1:15" ht="12.75" customHeight="1">
      <c r="A326" s="1"/>
      <c r="B326" s="1"/>
      <c r="C326" s="57"/>
      <c r="D326" s="57"/>
      <c r="E326" s="57"/>
      <c r="F326" s="57"/>
      <c r="G326" s="57"/>
      <c r="H326" s="57"/>
      <c r="I326" s="57"/>
      <c r="J326" s="57"/>
      <c r="K326" s="57"/>
      <c r="L326" s="58"/>
      <c r="M326" s="1"/>
      <c r="N326" s="1"/>
      <c r="O326" s="1"/>
    </row>
    <row r="327" spans="1:15" ht="12.75" customHeight="1">
      <c r="A327" s="1"/>
      <c r="B327" s="1"/>
      <c r="C327" s="57"/>
      <c r="D327" s="57"/>
      <c r="E327" s="57"/>
      <c r="F327" s="57"/>
      <c r="G327" s="57"/>
      <c r="H327" s="57"/>
      <c r="I327" s="57"/>
      <c r="J327" s="57"/>
      <c r="K327" s="57"/>
      <c r="L327" s="58"/>
      <c r="M327" s="1"/>
      <c r="N327" s="1"/>
      <c r="O327" s="1"/>
    </row>
    <row r="328" spans="1:15" ht="12.75" customHeight="1">
      <c r="A328" s="1"/>
      <c r="B328" s="1"/>
      <c r="C328" s="57"/>
      <c r="D328" s="57"/>
      <c r="E328" s="57"/>
      <c r="F328" s="57"/>
      <c r="G328" s="57"/>
      <c r="H328" s="57"/>
      <c r="I328" s="57"/>
      <c r="J328" s="57"/>
      <c r="K328" s="57"/>
      <c r="L328" s="58"/>
      <c r="M328" s="1"/>
      <c r="N328" s="1"/>
      <c r="O328" s="1"/>
    </row>
    <row r="329" spans="1:15" ht="12.75" customHeight="1">
      <c r="A329" s="1"/>
      <c r="B329" s="1"/>
      <c r="C329" s="57"/>
      <c r="D329" s="57"/>
      <c r="E329" s="57"/>
      <c r="F329" s="57"/>
      <c r="G329" s="57"/>
      <c r="H329" s="57"/>
      <c r="I329" s="57"/>
      <c r="J329" s="57"/>
      <c r="K329" s="57"/>
      <c r="L329" s="58"/>
      <c r="M329" s="1"/>
      <c r="N329" s="1"/>
      <c r="O329" s="1"/>
    </row>
    <row r="330" spans="1:15" ht="12.75" customHeight="1">
      <c r="A330" s="1"/>
      <c r="B330" s="1"/>
      <c r="C330" s="57"/>
      <c r="D330" s="57"/>
      <c r="E330" s="57"/>
      <c r="F330" s="57"/>
      <c r="G330" s="57"/>
      <c r="H330" s="57"/>
      <c r="I330" s="57"/>
      <c r="J330" s="57"/>
      <c r="K330" s="57"/>
      <c r="L330" s="58"/>
      <c r="M330" s="1"/>
      <c r="N330" s="1"/>
      <c r="O330" s="1"/>
    </row>
    <row r="331" spans="1:15" ht="12.75" customHeight="1">
      <c r="A331" s="1"/>
      <c r="B331" s="1"/>
      <c r="C331" s="57"/>
      <c r="D331" s="57"/>
      <c r="E331" s="57"/>
      <c r="F331" s="57"/>
      <c r="G331" s="57"/>
      <c r="H331" s="57"/>
      <c r="I331" s="57"/>
      <c r="J331" s="57"/>
      <c r="K331" s="57"/>
      <c r="L331" s="58"/>
      <c r="M331" s="1"/>
      <c r="N331" s="1"/>
      <c r="O331" s="1"/>
    </row>
    <row r="332" spans="1:15" ht="12.75" customHeight="1">
      <c r="A332" s="1"/>
      <c r="B332" s="1"/>
      <c r="C332" s="57"/>
      <c r="D332" s="57"/>
      <c r="E332" s="57"/>
      <c r="F332" s="57"/>
      <c r="G332" s="57"/>
      <c r="H332" s="57"/>
      <c r="I332" s="57"/>
      <c r="J332" s="57"/>
      <c r="K332" s="57"/>
      <c r="L332" s="58"/>
      <c r="M332" s="1"/>
      <c r="N332" s="1"/>
      <c r="O332" s="1"/>
    </row>
    <row r="333" spans="1:15" ht="12.75" customHeight="1">
      <c r="A333" s="1"/>
      <c r="B333" s="1"/>
      <c r="C333" s="57"/>
      <c r="D333" s="57"/>
      <c r="E333" s="57"/>
      <c r="F333" s="57"/>
      <c r="G333" s="57"/>
      <c r="H333" s="57"/>
      <c r="I333" s="57"/>
      <c r="J333" s="57"/>
      <c r="K333" s="57"/>
      <c r="L333" s="58"/>
      <c r="M333" s="1"/>
      <c r="N333" s="1"/>
      <c r="O333" s="1"/>
    </row>
    <row r="334" spans="1:15" ht="12.75" customHeight="1">
      <c r="A334" s="1"/>
      <c r="B334" s="1"/>
      <c r="C334" s="63"/>
      <c r="D334" s="63"/>
      <c r="E334" s="57"/>
      <c r="F334" s="57"/>
      <c r="G334" s="57"/>
      <c r="H334" s="63"/>
      <c r="I334" s="63"/>
      <c r="J334" s="63"/>
      <c r="K334" s="63"/>
      <c r="L334" s="58"/>
      <c r="M334" s="1"/>
      <c r="N334" s="1"/>
      <c r="O334" s="1"/>
    </row>
    <row r="335" spans="1:15" ht="12.75" customHeight="1">
      <c r="A335" s="1"/>
      <c r="B335" s="1"/>
      <c r="C335" s="57"/>
      <c r="D335" s="57"/>
      <c r="E335" s="57"/>
      <c r="F335" s="57"/>
      <c r="G335" s="57"/>
      <c r="H335" s="57"/>
      <c r="I335" s="57"/>
      <c r="J335" s="57"/>
      <c r="K335" s="57"/>
      <c r="L335" s="58"/>
      <c r="M335" s="1"/>
      <c r="N335" s="1"/>
      <c r="O335" s="1"/>
    </row>
    <row r="336" spans="1:15" ht="12.75" customHeight="1">
      <c r="A336" s="1"/>
      <c r="B336" s="1"/>
      <c r="C336" s="57"/>
      <c r="D336" s="57"/>
      <c r="E336" s="57"/>
      <c r="F336" s="57"/>
      <c r="G336" s="57"/>
      <c r="H336" s="57"/>
      <c r="I336" s="57"/>
      <c r="J336" s="57"/>
      <c r="K336" s="57"/>
      <c r="L336" s="58"/>
      <c r="M336" s="1"/>
      <c r="N336" s="1"/>
      <c r="O336" s="1"/>
    </row>
    <row r="337" spans="1:15" ht="12.75" customHeight="1">
      <c r="A337" s="1"/>
      <c r="B337" s="1"/>
      <c r="C337" s="57"/>
      <c r="D337" s="57"/>
      <c r="E337" s="57"/>
      <c r="F337" s="57"/>
      <c r="G337" s="57"/>
      <c r="H337" s="57"/>
      <c r="I337" s="57"/>
      <c r="J337" s="57"/>
      <c r="K337" s="57"/>
      <c r="L337" s="58"/>
      <c r="M337" s="1"/>
      <c r="N337" s="1"/>
      <c r="O337" s="1"/>
    </row>
    <row r="338" spans="1:15" ht="12.75" customHeight="1">
      <c r="A338" s="1"/>
      <c r="B338" s="1"/>
      <c r="C338" s="57"/>
      <c r="D338" s="57"/>
      <c r="E338" s="57"/>
      <c r="F338" s="57"/>
      <c r="G338" s="57"/>
      <c r="H338" s="57"/>
      <c r="I338" s="57"/>
      <c r="J338" s="57"/>
      <c r="K338" s="57"/>
      <c r="L338" s="58"/>
      <c r="M338" s="1"/>
      <c r="N338" s="1"/>
      <c r="O338" s="1"/>
    </row>
    <row r="339" spans="1:15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46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6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6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6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6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6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6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6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6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6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6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6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6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6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6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6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6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6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6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6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6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6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6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6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6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6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6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6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6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6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6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6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6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6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6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6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6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6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6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6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6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6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6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6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6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6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6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6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6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6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6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6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6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6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6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6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6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6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6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6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6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6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6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6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6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6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6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6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6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6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6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6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6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6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6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6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6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6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6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6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6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6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6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6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6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6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6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6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6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6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6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6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6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6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6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6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6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6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6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6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6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6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6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6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6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6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6"/>
      <c r="M445" s="1"/>
      <c r="N445" s="1"/>
      <c r="O445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 xr:uid="{00000000-0004-0000-0200-000000000000}"/>
  </hyperlinks>
  <pageMargins left="0.7" right="0.7" top="0.75" bottom="0.75" header="0" footer="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530"/>
  <sheetViews>
    <sheetView zoomScale="85" zoomScaleNormal="85" workbookViewId="0">
      <pane ySplit="10" topLeftCell="A11" activePane="bottomLeft" state="frozen"/>
      <selection pane="bottomLeft" activeCell="B11" sqref="B11"/>
    </sheetView>
  </sheetViews>
  <sheetFormatPr defaultColWidth="14.425781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360"/>
      <c r="B1" s="361"/>
      <c r="C1" s="67"/>
      <c r="D1" s="67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3" t="s">
        <v>310</v>
      </c>
      <c r="M5" s="1"/>
      <c r="N5" s="1"/>
      <c r="O5" s="1"/>
    </row>
    <row r="6" spans="1:15" ht="12.75" customHeight="1">
      <c r="A6" s="68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45320</v>
      </c>
      <c r="L6" s="1"/>
      <c r="M6" s="1"/>
      <c r="N6" s="1"/>
      <c r="O6" s="1"/>
    </row>
    <row r="7" spans="1:15" ht="12.75" customHeight="1">
      <c r="B7" s="1"/>
      <c r="C7" s="1" t="s">
        <v>311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5"/>
      <c r="B8" s="5"/>
      <c r="C8" s="5"/>
      <c r="D8" s="5"/>
      <c r="E8" s="5"/>
      <c r="F8" s="5"/>
      <c r="G8" s="69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354" t="s">
        <v>16</v>
      </c>
      <c r="B9" s="356" t="s">
        <v>18</v>
      </c>
      <c r="C9" s="359" t="s">
        <v>20</v>
      </c>
      <c r="D9" s="359" t="s">
        <v>21</v>
      </c>
      <c r="E9" s="351" t="s">
        <v>22</v>
      </c>
      <c r="F9" s="352"/>
      <c r="G9" s="353"/>
      <c r="H9" s="351" t="s">
        <v>23</v>
      </c>
      <c r="I9" s="352"/>
      <c r="J9" s="353"/>
      <c r="K9" s="26"/>
      <c r="L9" s="27"/>
      <c r="M9" s="48"/>
      <c r="N9" s="1"/>
      <c r="O9" s="1"/>
    </row>
    <row r="10" spans="1:15" ht="42.75" customHeight="1">
      <c r="A10" s="355"/>
      <c r="B10" s="358"/>
      <c r="C10" s="358"/>
      <c r="D10" s="358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9" t="s">
        <v>32</v>
      </c>
      <c r="M10" s="50" t="s">
        <v>258</v>
      </c>
      <c r="N10" s="1"/>
      <c r="O10" s="1"/>
    </row>
    <row r="11" spans="1:15" ht="12" customHeight="1">
      <c r="A11" s="33">
        <v>1</v>
      </c>
      <c r="B11" s="53" t="s">
        <v>312</v>
      </c>
      <c r="C11" s="31">
        <v>630.20000000000005</v>
      </c>
      <c r="D11" s="36">
        <v>627.51666666666665</v>
      </c>
      <c r="E11" s="36">
        <v>617.63333333333333</v>
      </c>
      <c r="F11" s="36">
        <v>605.06666666666672</v>
      </c>
      <c r="G11" s="36">
        <v>595.18333333333339</v>
      </c>
      <c r="H11" s="36">
        <v>640.08333333333326</v>
      </c>
      <c r="I11" s="36">
        <v>649.96666666666647</v>
      </c>
      <c r="J11" s="36">
        <v>662.53333333333319</v>
      </c>
      <c r="K11" s="31">
        <v>637.4</v>
      </c>
      <c r="L11" s="31">
        <v>614.95000000000005</v>
      </c>
      <c r="M11" s="31">
        <v>2.4410500000000002</v>
      </c>
      <c r="N11" s="1"/>
      <c r="O11" s="1"/>
    </row>
    <row r="12" spans="1:15" ht="12" customHeight="1">
      <c r="A12" s="33">
        <v>2</v>
      </c>
      <c r="B12" s="53" t="s">
        <v>313</v>
      </c>
      <c r="C12" s="31">
        <v>34048.25</v>
      </c>
      <c r="D12" s="36">
        <v>34251.450000000004</v>
      </c>
      <c r="E12" s="36">
        <v>33746.80000000001</v>
      </c>
      <c r="F12" s="36">
        <v>33445.350000000006</v>
      </c>
      <c r="G12" s="36">
        <v>32940.700000000012</v>
      </c>
      <c r="H12" s="36">
        <v>34552.900000000009</v>
      </c>
      <c r="I12" s="36">
        <v>35057.550000000003</v>
      </c>
      <c r="J12" s="36">
        <v>35359.000000000007</v>
      </c>
      <c r="K12" s="31">
        <v>34756.1</v>
      </c>
      <c r="L12" s="31">
        <v>33950</v>
      </c>
      <c r="M12" s="31">
        <v>2.7709999999999999E-2</v>
      </c>
      <c r="N12" s="1"/>
      <c r="O12" s="1"/>
    </row>
    <row r="13" spans="1:15" ht="12" customHeight="1">
      <c r="A13" s="33">
        <v>3</v>
      </c>
      <c r="B13" s="53" t="s">
        <v>316</v>
      </c>
      <c r="C13" s="31">
        <v>504.55</v>
      </c>
      <c r="D13" s="36">
        <v>508.58333333333331</v>
      </c>
      <c r="E13" s="36">
        <v>497.16666666666663</v>
      </c>
      <c r="F13" s="36">
        <v>489.7833333333333</v>
      </c>
      <c r="G13" s="36">
        <v>478.36666666666662</v>
      </c>
      <c r="H13" s="36">
        <v>515.9666666666667</v>
      </c>
      <c r="I13" s="36">
        <v>527.38333333333321</v>
      </c>
      <c r="J13" s="36">
        <v>534.76666666666665</v>
      </c>
      <c r="K13" s="31">
        <v>520</v>
      </c>
      <c r="L13" s="31">
        <v>501.2</v>
      </c>
      <c r="M13" s="31">
        <v>8.32545</v>
      </c>
      <c r="N13" s="1"/>
      <c r="O13" s="1"/>
    </row>
    <row r="14" spans="1:15" ht="12" customHeight="1">
      <c r="A14" s="33">
        <v>4</v>
      </c>
      <c r="B14" s="53" t="s">
        <v>40</v>
      </c>
      <c r="C14" s="31">
        <v>634.1</v>
      </c>
      <c r="D14" s="36">
        <v>637.18333333333339</v>
      </c>
      <c r="E14" s="36">
        <v>626.91666666666674</v>
      </c>
      <c r="F14" s="36">
        <v>619.73333333333335</v>
      </c>
      <c r="G14" s="36">
        <v>609.4666666666667</v>
      </c>
      <c r="H14" s="36">
        <v>644.36666666666679</v>
      </c>
      <c r="I14" s="36">
        <v>654.63333333333344</v>
      </c>
      <c r="J14" s="36">
        <v>661.81666666666683</v>
      </c>
      <c r="K14" s="31">
        <v>647.45000000000005</v>
      </c>
      <c r="L14" s="31">
        <v>630</v>
      </c>
      <c r="M14" s="31">
        <v>10.78328</v>
      </c>
      <c r="N14" s="1"/>
      <c r="O14" s="1"/>
    </row>
    <row r="15" spans="1:15" ht="12" customHeight="1">
      <c r="A15" s="33">
        <v>5</v>
      </c>
      <c r="B15" s="53" t="s">
        <v>317</v>
      </c>
      <c r="C15" s="31">
        <v>1508.25</v>
      </c>
      <c r="D15" s="36">
        <v>1508.8999999999999</v>
      </c>
      <c r="E15" s="36">
        <v>1492.8499999999997</v>
      </c>
      <c r="F15" s="36">
        <v>1477.4499999999998</v>
      </c>
      <c r="G15" s="36">
        <v>1461.3999999999996</v>
      </c>
      <c r="H15" s="36">
        <v>1524.2999999999997</v>
      </c>
      <c r="I15" s="36">
        <v>1540.35</v>
      </c>
      <c r="J15" s="36">
        <v>1555.7499999999998</v>
      </c>
      <c r="K15" s="31">
        <v>1524.95</v>
      </c>
      <c r="L15" s="31">
        <v>1493.5</v>
      </c>
      <c r="M15" s="31">
        <v>4.3255800000000004</v>
      </c>
      <c r="N15" s="1"/>
      <c r="O15" s="1"/>
    </row>
    <row r="16" spans="1:15" ht="12" customHeight="1">
      <c r="A16" s="33">
        <v>6</v>
      </c>
      <c r="B16" s="53" t="s">
        <v>42</v>
      </c>
      <c r="C16" s="31">
        <v>4739.3</v>
      </c>
      <c r="D16" s="36">
        <v>4733.083333333333</v>
      </c>
      <c r="E16" s="36">
        <v>4671.2166666666662</v>
      </c>
      <c r="F16" s="36">
        <v>4603.1333333333332</v>
      </c>
      <c r="G16" s="36">
        <v>4541.2666666666664</v>
      </c>
      <c r="H16" s="36">
        <v>4801.1666666666661</v>
      </c>
      <c r="I16" s="36">
        <v>4863.0333333333328</v>
      </c>
      <c r="J16" s="36">
        <v>4931.1166666666659</v>
      </c>
      <c r="K16" s="31">
        <v>4794.95</v>
      </c>
      <c r="L16" s="31">
        <v>4665</v>
      </c>
      <c r="M16" s="31">
        <v>1.14581</v>
      </c>
      <c r="N16" s="1"/>
      <c r="O16" s="1"/>
    </row>
    <row r="17" spans="1:15" ht="12" customHeight="1">
      <c r="A17" s="33">
        <v>7</v>
      </c>
      <c r="B17" s="53" t="s">
        <v>44</v>
      </c>
      <c r="C17" s="31">
        <v>25060.75</v>
      </c>
      <c r="D17" s="36">
        <v>25225.283333333336</v>
      </c>
      <c r="E17" s="36">
        <v>24704.166666666672</v>
      </c>
      <c r="F17" s="36">
        <v>24347.583333333336</v>
      </c>
      <c r="G17" s="36">
        <v>23826.466666666671</v>
      </c>
      <c r="H17" s="36">
        <v>25581.866666666672</v>
      </c>
      <c r="I17" s="36">
        <v>26102.983333333334</v>
      </c>
      <c r="J17" s="36">
        <v>26459.566666666673</v>
      </c>
      <c r="K17" s="31">
        <v>25746.400000000001</v>
      </c>
      <c r="L17" s="31">
        <v>24868.7</v>
      </c>
      <c r="M17" s="31">
        <v>0.27324999999999999</v>
      </c>
      <c r="N17" s="1"/>
      <c r="O17" s="1"/>
    </row>
    <row r="18" spans="1:15" ht="12" customHeight="1">
      <c r="A18" s="33">
        <v>8</v>
      </c>
      <c r="B18" s="53" t="s">
        <v>50</v>
      </c>
      <c r="C18" s="31">
        <v>2467.65</v>
      </c>
      <c r="D18" s="36">
        <v>2423.4166666666665</v>
      </c>
      <c r="E18" s="36">
        <v>2283.083333333333</v>
      </c>
      <c r="F18" s="36">
        <v>2098.5166666666664</v>
      </c>
      <c r="G18" s="36">
        <v>1958.1833333333329</v>
      </c>
      <c r="H18" s="36">
        <v>2607.9833333333331</v>
      </c>
      <c r="I18" s="36">
        <v>2748.3166666666662</v>
      </c>
      <c r="J18" s="36">
        <v>2932.8833333333332</v>
      </c>
      <c r="K18" s="31">
        <v>2563.75</v>
      </c>
      <c r="L18" s="31">
        <v>2238.85</v>
      </c>
      <c r="M18" s="31">
        <v>30.081700000000001</v>
      </c>
      <c r="N18" s="1"/>
      <c r="O18" s="1"/>
    </row>
    <row r="19" spans="1:15" ht="12" customHeight="1">
      <c r="A19" s="33">
        <v>9</v>
      </c>
      <c r="B19" s="53" t="s">
        <v>51</v>
      </c>
      <c r="C19" s="31">
        <v>2893.6</v>
      </c>
      <c r="D19" s="36">
        <v>2874.7833333333333</v>
      </c>
      <c r="E19" s="36">
        <v>2823.2166666666667</v>
      </c>
      <c r="F19" s="36">
        <v>2752.8333333333335</v>
      </c>
      <c r="G19" s="36">
        <v>2701.2666666666669</v>
      </c>
      <c r="H19" s="36">
        <v>2945.1666666666665</v>
      </c>
      <c r="I19" s="36">
        <v>2996.7333333333331</v>
      </c>
      <c r="J19" s="36">
        <v>3067.1166666666663</v>
      </c>
      <c r="K19" s="31">
        <v>2926.35</v>
      </c>
      <c r="L19" s="31">
        <v>2804.4</v>
      </c>
      <c r="M19" s="31">
        <v>26.019690000000001</v>
      </c>
      <c r="N19" s="1"/>
      <c r="O19" s="1"/>
    </row>
    <row r="20" spans="1:15" ht="12" customHeight="1">
      <c r="A20" s="33">
        <v>10</v>
      </c>
      <c r="B20" s="53" t="s">
        <v>266</v>
      </c>
      <c r="C20" s="31">
        <v>1664.8</v>
      </c>
      <c r="D20" s="36">
        <v>1659.2833333333335</v>
      </c>
      <c r="E20" s="36">
        <v>1641.5666666666671</v>
      </c>
      <c r="F20" s="36">
        <v>1618.3333333333335</v>
      </c>
      <c r="G20" s="36">
        <v>1600.616666666667</v>
      </c>
      <c r="H20" s="36">
        <v>1682.5166666666671</v>
      </c>
      <c r="I20" s="36">
        <v>1700.2333333333338</v>
      </c>
      <c r="J20" s="36">
        <v>1723.4666666666672</v>
      </c>
      <c r="K20" s="31">
        <v>1677</v>
      </c>
      <c r="L20" s="31">
        <v>1636.05</v>
      </c>
      <c r="M20" s="31">
        <v>10.888719999999999</v>
      </c>
      <c r="N20" s="1"/>
      <c r="O20" s="1"/>
    </row>
    <row r="21" spans="1:15" ht="12" customHeight="1">
      <c r="A21" s="33">
        <v>11</v>
      </c>
      <c r="B21" s="53" t="s">
        <v>52</v>
      </c>
      <c r="C21" s="31">
        <v>1146.3</v>
      </c>
      <c r="D21" s="36">
        <v>1137.8833333333334</v>
      </c>
      <c r="E21" s="36">
        <v>1120.0166666666669</v>
      </c>
      <c r="F21" s="36">
        <v>1093.7333333333333</v>
      </c>
      <c r="G21" s="36">
        <v>1075.8666666666668</v>
      </c>
      <c r="H21" s="36">
        <v>1164.166666666667</v>
      </c>
      <c r="I21" s="36">
        <v>1182.0333333333333</v>
      </c>
      <c r="J21" s="36">
        <v>1208.3166666666671</v>
      </c>
      <c r="K21" s="31">
        <v>1155.75</v>
      </c>
      <c r="L21" s="31">
        <v>1111.5999999999999</v>
      </c>
      <c r="M21" s="31">
        <v>43.050420000000003</v>
      </c>
      <c r="N21" s="1"/>
      <c r="O21" s="1"/>
    </row>
    <row r="22" spans="1:15" ht="12" customHeight="1">
      <c r="A22" s="33">
        <v>12</v>
      </c>
      <c r="B22" s="53" t="s">
        <v>840</v>
      </c>
      <c r="C22" s="31">
        <v>543.29999999999995</v>
      </c>
      <c r="D22" s="36">
        <v>536.43333333333328</v>
      </c>
      <c r="E22" s="36">
        <v>527.86666666666656</v>
      </c>
      <c r="F22" s="36">
        <v>512.43333333333328</v>
      </c>
      <c r="G22" s="36">
        <v>503.86666666666656</v>
      </c>
      <c r="H22" s="36">
        <v>551.86666666666656</v>
      </c>
      <c r="I22" s="36">
        <v>560.43333333333339</v>
      </c>
      <c r="J22" s="36">
        <v>575.86666666666656</v>
      </c>
      <c r="K22" s="31">
        <v>545</v>
      </c>
      <c r="L22" s="31">
        <v>521</v>
      </c>
      <c r="M22" s="31">
        <v>21.757259999999999</v>
      </c>
      <c r="N22" s="1"/>
      <c r="O22" s="1"/>
    </row>
    <row r="23" spans="1:15" ht="12.75" customHeight="1">
      <c r="A23" s="33">
        <v>13</v>
      </c>
      <c r="B23" s="53" t="s">
        <v>267</v>
      </c>
      <c r="C23" s="31">
        <v>1002.95</v>
      </c>
      <c r="D23" s="36">
        <v>1005.0166666666668</v>
      </c>
      <c r="E23" s="36">
        <v>993.13333333333355</v>
      </c>
      <c r="F23" s="36">
        <v>983.31666666666683</v>
      </c>
      <c r="G23" s="36">
        <v>971.43333333333362</v>
      </c>
      <c r="H23" s="36">
        <v>1014.8333333333335</v>
      </c>
      <c r="I23" s="36">
        <v>1026.7166666666667</v>
      </c>
      <c r="J23" s="36">
        <v>1036.5333333333333</v>
      </c>
      <c r="K23" s="31">
        <v>1016.9</v>
      </c>
      <c r="L23" s="31">
        <v>995.2</v>
      </c>
      <c r="M23" s="31">
        <v>8.2494599999999991</v>
      </c>
      <c r="N23" s="1"/>
      <c r="O23" s="1"/>
    </row>
    <row r="24" spans="1:15" ht="12.75" customHeight="1">
      <c r="A24" s="33">
        <v>14</v>
      </c>
      <c r="B24" s="53" t="s">
        <v>268</v>
      </c>
      <c r="C24" s="31">
        <v>351</v>
      </c>
      <c r="D24" s="36">
        <v>352.0333333333333</v>
      </c>
      <c r="E24" s="36">
        <v>349.06666666666661</v>
      </c>
      <c r="F24" s="36">
        <v>347.13333333333333</v>
      </c>
      <c r="G24" s="36">
        <v>344.16666666666663</v>
      </c>
      <c r="H24" s="36">
        <v>353.96666666666658</v>
      </c>
      <c r="I24" s="36">
        <v>356.93333333333328</v>
      </c>
      <c r="J24" s="36">
        <v>358.86666666666656</v>
      </c>
      <c r="K24" s="31">
        <v>355</v>
      </c>
      <c r="L24" s="31">
        <v>350.1</v>
      </c>
      <c r="M24" s="31">
        <v>10.181480000000001</v>
      </c>
      <c r="N24" s="1"/>
      <c r="O24" s="1"/>
    </row>
    <row r="25" spans="1:15" ht="12.75" customHeight="1">
      <c r="A25" s="33">
        <v>15</v>
      </c>
      <c r="B25" s="53" t="s">
        <v>46</v>
      </c>
      <c r="C25" s="31">
        <v>165.75</v>
      </c>
      <c r="D25" s="36">
        <v>165.63333333333335</v>
      </c>
      <c r="E25" s="36">
        <v>164.16666666666671</v>
      </c>
      <c r="F25" s="36">
        <v>162.58333333333337</v>
      </c>
      <c r="G25" s="36">
        <v>161.11666666666673</v>
      </c>
      <c r="H25" s="36">
        <v>167.2166666666667</v>
      </c>
      <c r="I25" s="36">
        <v>168.68333333333334</v>
      </c>
      <c r="J25" s="36">
        <v>170.26666666666668</v>
      </c>
      <c r="K25" s="31">
        <v>167.1</v>
      </c>
      <c r="L25" s="31">
        <v>164.05</v>
      </c>
      <c r="M25" s="31">
        <v>24.56757</v>
      </c>
      <c r="N25" s="1"/>
      <c r="O25" s="1"/>
    </row>
    <row r="26" spans="1:15" ht="12.75" customHeight="1">
      <c r="A26" s="33">
        <v>16</v>
      </c>
      <c r="B26" s="53" t="s">
        <v>48</v>
      </c>
      <c r="C26" s="31">
        <v>241.6</v>
      </c>
      <c r="D26" s="36">
        <v>239.61666666666665</v>
      </c>
      <c r="E26" s="36">
        <v>236.0333333333333</v>
      </c>
      <c r="F26" s="36">
        <v>230.46666666666667</v>
      </c>
      <c r="G26" s="36">
        <v>226.88333333333333</v>
      </c>
      <c r="H26" s="36">
        <v>245.18333333333328</v>
      </c>
      <c r="I26" s="36">
        <v>248.76666666666659</v>
      </c>
      <c r="J26" s="36">
        <v>254.33333333333326</v>
      </c>
      <c r="K26" s="31">
        <v>243.2</v>
      </c>
      <c r="L26" s="31">
        <v>234.05</v>
      </c>
      <c r="M26" s="31">
        <v>65.314279999999997</v>
      </c>
      <c r="N26" s="1"/>
      <c r="O26" s="1"/>
    </row>
    <row r="27" spans="1:15" ht="12.75" customHeight="1">
      <c r="A27" s="33">
        <v>17</v>
      </c>
      <c r="B27" s="53" t="s">
        <v>318</v>
      </c>
      <c r="C27" s="31">
        <v>388.45</v>
      </c>
      <c r="D27" s="36">
        <v>387.14999999999992</v>
      </c>
      <c r="E27" s="36">
        <v>382.44999999999982</v>
      </c>
      <c r="F27" s="36">
        <v>376.44999999999987</v>
      </c>
      <c r="G27" s="36">
        <v>371.74999999999977</v>
      </c>
      <c r="H27" s="36">
        <v>393.14999999999986</v>
      </c>
      <c r="I27" s="36">
        <v>397.85</v>
      </c>
      <c r="J27" s="36">
        <v>403.84999999999991</v>
      </c>
      <c r="K27" s="31">
        <v>391.85</v>
      </c>
      <c r="L27" s="31">
        <v>381.15</v>
      </c>
      <c r="M27" s="31">
        <v>3.4096799999999998</v>
      </c>
      <c r="N27" s="1"/>
      <c r="O27" s="1"/>
    </row>
    <row r="28" spans="1:15" ht="12.75" customHeight="1">
      <c r="A28" s="33">
        <v>18</v>
      </c>
      <c r="B28" s="53" t="s">
        <v>319</v>
      </c>
      <c r="C28" s="31">
        <v>847.25</v>
      </c>
      <c r="D28" s="36">
        <v>849.36666666666667</v>
      </c>
      <c r="E28" s="36">
        <v>841.43333333333339</v>
      </c>
      <c r="F28" s="36">
        <v>835.61666666666667</v>
      </c>
      <c r="G28" s="36">
        <v>827.68333333333339</v>
      </c>
      <c r="H28" s="36">
        <v>855.18333333333339</v>
      </c>
      <c r="I28" s="36">
        <v>863.11666666666656</v>
      </c>
      <c r="J28" s="36">
        <v>868.93333333333339</v>
      </c>
      <c r="K28" s="31">
        <v>857.3</v>
      </c>
      <c r="L28" s="31">
        <v>843.55</v>
      </c>
      <c r="M28" s="31">
        <v>0.39176</v>
      </c>
      <c r="N28" s="1"/>
      <c r="O28" s="1"/>
    </row>
    <row r="29" spans="1:15" ht="12.75" customHeight="1">
      <c r="A29" s="33">
        <v>19</v>
      </c>
      <c r="B29" s="53" t="s">
        <v>320</v>
      </c>
      <c r="C29" s="31">
        <v>1219.6500000000001</v>
      </c>
      <c r="D29" s="36">
        <v>1225.7166666666667</v>
      </c>
      <c r="E29" s="36">
        <v>1208.9333333333334</v>
      </c>
      <c r="F29" s="36">
        <v>1198.2166666666667</v>
      </c>
      <c r="G29" s="36">
        <v>1181.4333333333334</v>
      </c>
      <c r="H29" s="36">
        <v>1236.4333333333334</v>
      </c>
      <c r="I29" s="36">
        <v>1253.2166666666667</v>
      </c>
      <c r="J29" s="36">
        <v>1263.9333333333334</v>
      </c>
      <c r="K29" s="31">
        <v>1242.5</v>
      </c>
      <c r="L29" s="31">
        <v>1215</v>
      </c>
      <c r="M29" s="31">
        <v>1.1155999999999999</v>
      </c>
      <c r="N29" s="1"/>
      <c r="O29" s="1"/>
    </row>
    <row r="30" spans="1:15" ht="12.75" customHeight="1">
      <c r="A30" s="33">
        <v>20</v>
      </c>
      <c r="B30" s="53" t="s">
        <v>314</v>
      </c>
      <c r="C30" s="31">
        <v>3894.9</v>
      </c>
      <c r="D30" s="36">
        <v>3902.9666666666667</v>
      </c>
      <c r="E30" s="36">
        <v>3816.9333333333334</v>
      </c>
      <c r="F30" s="36">
        <v>3738.9666666666667</v>
      </c>
      <c r="G30" s="36">
        <v>3652.9333333333334</v>
      </c>
      <c r="H30" s="36">
        <v>3980.9333333333334</v>
      </c>
      <c r="I30" s="36">
        <v>4066.9666666666672</v>
      </c>
      <c r="J30" s="36">
        <v>4144.9333333333334</v>
      </c>
      <c r="K30" s="31">
        <v>3989</v>
      </c>
      <c r="L30" s="31">
        <v>3825</v>
      </c>
      <c r="M30" s="31">
        <v>1.4540299999999999</v>
      </c>
      <c r="N30" s="1"/>
      <c r="O30" s="1"/>
    </row>
    <row r="31" spans="1:15" ht="12.75" customHeight="1">
      <c r="A31" s="33">
        <v>21</v>
      </c>
      <c r="B31" s="53" t="s">
        <v>321</v>
      </c>
      <c r="C31" s="31">
        <v>2185.0500000000002</v>
      </c>
      <c r="D31" s="36">
        <v>2196.5166666666669</v>
      </c>
      <c r="E31" s="36">
        <v>2150.0333333333338</v>
      </c>
      <c r="F31" s="36">
        <v>2115.0166666666669</v>
      </c>
      <c r="G31" s="36">
        <v>2068.5333333333338</v>
      </c>
      <c r="H31" s="36">
        <v>2231.5333333333338</v>
      </c>
      <c r="I31" s="36">
        <v>2278.0166666666664</v>
      </c>
      <c r="J31" s="36">
        <v>2313.0333333333338</v>
      </c>
      <c r="K31" s="31">
        <v>2243</v>
      </c>
      <c r="L31" s="31">
        <v>2161.5</v>
      </c>
      <c r="M31" s="31">
        <v>0.54039000000000004</v>
      </c>
      <c r="N31" s="1"/>
      <c r="O31" s="1"/>
    </row>
    <row r="32" spans="1:15" ht="12.75" customHeight="1">
      <c r="A32" s="33">
        <v>22</v>
      </c>
      <c r="B32" s="53" t="s">
        <v>322</v>
      </c>
      <c r="C32" s="31">
        <v>941.7</v>
      </c>
      <c r="D32" s="36">
        <v>954.88333333333321</v>
      </c>
      <c r="E32" s="36">
        <v>924.86666666666645</v>
      </c>
      <c r="F32" s="36">
        <v>908.03333333333319</v>
      </c>
      <c r="G32" s="36">
        <v>878.01666666666642</v>
      </c>
      <c r="H32" s="36">
        <v>971.71666666666647</v>
      </c>
      <c r="I32" s="36">
        <v>1001.7333333333333</v>
      </c>
      <c r="J32" s="36">
        <v>1018.5666666666665</v>
      </c>
      <c r="K32" s="31">
        <v>984.9</v>
      </c>
      <c r="L32" s="31">
        <v>938.05</v>
      </c>
      <c r="M32" s="31">
        <v>1.9453100000000001</v>
      </c>
      <c r="N32" s="1"/>
      <c r="O32" s="1"/>
    </row>
    <row r="33" spans="1:15" ht="12.75" customHeight="1">
      <c r="A33" s="33">
        <v>23</v>
      </c>
      <c r="B33" s="53" t="s">
        <v>53</v>
      </c>
      <c r="C33" s="31">
        <v>4971.75</v>
      </c>
      <c r="D33" s="36">
        <v>4983.7333333333336</v>
      </c>
      <c r="E33" s="36">
        <v>4922.6166666666668</v>
      </c>
      <c r="F33" s="36">
        <v>4873.4833333333336</v>
      </c>
      <c r="G33" s="36">
        <v>4812.3666666666668</v>
      </c>
      <c r="H33" s="36">
        <v>5032.8666666666668</v>
      </c>
      <c r="I33" s="36">
        <v>5093.9833333333336</v>
      </c>
      <c r="J33" s="36">
        <v>5143.1166666666668</v>
      </c>
      <c r="K33" s="31">
        <v>5044.8500000000004</v>
      </c>
      <c r="L33" s="31">
        <v>4934.6000000000004</v>
      </c>
      <c r="M33" s="31">
        <v>2.1370200000000001</v>
      </c>
      <c r="N33" s="1"/>
      <c r="O33" s="1"/>
    </row>
    <row r="34" spans="1:15" ht="12.75" customHeight="1">
      <c r="A34" s="33">
        <v>24</v>
      </c>
      <c r="B34" s="53" t="s">
        <v>323</v>
      </c>
      <c r="C34" s="31">
        <v>2254.15</v>
      </c>
      <c r="D34" s="36">
        <v>2269.4166666666665</v>
      </c>
      <c r="E34" s="36">
        <v>2230.833333333333</v>
      </c>
      <c r="F34" s="36">
        <v>2207.5166666666664</v>
      </c>
      <c r="G34" s="36">
        <v>2168.9333333333329</v>
      </c>
      <c r="H34" s="36">
        <v>2292.7333333333331</v>
      </c>
      <c r="I34" s="36">
        <v>2331.3166666666662</v>
      </c>
      <c r="J34" s="36">
        <v>2354.6333333333332</v>
      </c>
      <c r="K34" s="31">
        <v>2308</v>
      </c>
      <c r="L34" s="31">
        <v>2246.1</v>
      </c>
      <c r="M34" s="31">
        <v>0.63839000000000001</v>
      </c>
      <c r="N34" s="1"/>
      <c r="O34" s="1"/>
    </row>
    <row r="35" spans="1:15" ht="12.75" customHeight="1">
      <c r="A35" s="33">
        <v>25</v>
      </c>
      <c r="B35" s="53" t="s">
        <v>873</v>
      </c>
      <c r="C35" s="31">
        <v>813.1</v>
      </c>
      <c r="D35" s="36">
        <v>810.38333333333321</v>
      </c>
      <c r="E35" s="36">
        <v>804.76666666666642</v>
      </c>
      <c r="F35" s="36">
        <v>796.43333333333317</v>
      </c>
      <c r="G35" s="36">
        <v>790.81666666666638</v>
      </c>
      <c r="H35" s="36">
        <v>818.71666666666647</v>
      </c>
      <c r="I35" s="36">
        <v>824.33333333333326</v>
      </c>
      <c r="J35" s="36">
        <v>832.66666666666652</v>
      </c>
      <c r="K35" s="31">
        <v>816</v>
      </c>
      <c r="L35" s="31">
        <v>802.05</v>
      </c>
      <c r="M35" s="31">
        <v>5.3263400000000001</v>
      </c>
      <c r="N35" s="1"/>
      <c r="O35" s="1"/>
    </row>
    <row r="36" spans="1:15" ht="12.75" customHeight="1">
      <c r="A36" s="33">
        <v>26</v>
      </c>
      <c r="B36" s="53" t="s">
        <v>324</v>
      </c>
      <c r="C36" s="31">
        <v>4103.1499999999996</v>
      </c>
      <c r="D36" s="36">
        <v>4043.7333333333331</v>
      </c>
      <c r="E36" s="36">
        <v>3869.5166666666664</v>
      </c>
      <c r="F36" s="36">
        <v>3635.8833333333332</v>
      </c>
      <c r="G36" s="36">
        <v>3461.6666666666665</v>
      </c>
      <c r="H36" s="36">
        <v>4277.3666666666668</v>
      </c>
      <c r="I36" s="36">
        <v>4451.5833333333321</v>
      </c>
      <c r="J36" s="36">
        <v>4685.2166666666662</v>
      </c>
      <c r="K36" s="31">
        <v>4217.95</v>
      </c>
      <c r="L36" s="31">
        <v>3810.1</v>
      </c>
      <c r="M36" s="31">
        <v>4.0130699999999999</v>
      </c>
      <c r="N36" s="1"/>
      <c r="O36" s="1"/>
    </row>
    <row r="37" spans="1:15" ht="12.75" customHeight="1">
      <c r="A37" s="33">
        <v>27</v>
      </c>
      <c r="B37" s="53" t="s">
        <v>54</v>
      </c>
      <c r="C37" s="31">
        <v>560.15</v>
      </c>
      <c r="D37" s="36">
        <v>550.83333333333337</v>
      </c>
      <c r="E37" s="36">
        <v>535.66666666666674</v>
      </c>
      <c r="F37" s="36">
        <v>511.18333333333339</v>
      </c>
      <c r="G37" s="36">
        <v>496.01666666666677</v>
      </c>
      <c r="H37" s="36">
        <v>575.31666666666672</v>
      </c>
      <c r="I37" s="36">
        <v>590.48333333333346</v>
      </c>
      <c r="J37" s="36">
        <v>614.9666666666667</v>
      </c>
      <c r="K37" s="31">
        <v>566</v>
      </c>
      <c r="L37" s="31">
        <v>526.35</v>
      </c>
      <c r="M37" s="31">
        <v>80.19238</v>
      </c>
      <c r="N37" s="1"/>
      <c r="O37" s="1"/>
    </row>
    <row r="38" spans="1:15" ht="12.75" customHeight="1">
      <c r="A38" s="33">
        <v>28</v>
      </c>
      <c r="B38" s="53" t="s">
        <v>325</v>
      </c>
      <c r="C38" s="31">
        <v>2921.2</v>
      </c>
      <c r="D38" s="36">
        <v>2915.2333333333336</v>
      </c>
      <c r="E38" s="36">
        <v>2849.4666666666672</v>
      </c>
      <c r="F38" s="36">
        <v>2777.7333333333336</v>
      </c>
      <c r="G38" s="36">
        <v>2711.9666666666672</v>
      </c>
      <c r="H38" s="36">
        <v>2986.9666666666672</v>
      </c>
      <c r="I38" s="36">
        <v>3052.7333333333336</v>
      </c>
      <c r="J38" s="36">
        <v>3124.4666666666672</v>
      </c>
      <c r="K38" s="31">
        <v>2981</v>
      </c>
      <c r="L38" s="31">
        <v>2843.5</v>
      </c>
      <c r="M38" s="31">
        <v>6.5877100000000004</v>
      </c>
      <c r="N38" s="1"/>
      <c r="O38" s="1"/>
    </row>
    <row r="39" spans="1:15" ht="12.75" customHeight="1">
      <c r="A39" s="33">
        <v>29</v>
      </c>
      <c r="B39" s="53" t="s">
        <v>326</v>
      </c>
      <c r="C39" s="31">
        <v>964.5</v>
      </c>
      <c r="D39" s="36">
        <v>960.43333333333339</v>
      </c>
      <c r="E39" s="36">
        <v>950.86666666666679</v>
      </c>
      <c r="F39" s="36">
        <v>937.23333333333335</v>
      </c>
      <c r="G39" s="36">
        <v>927.66666666666674</v>
      </c>
      <c r="H39" s="36">
        <v>974.06666666666683</v>
      </c>
      <c r="I39" s="36">
        <v>983.63333333333344</v>
      </c>
      <c r="J39" s="36">
        <v>997.26666666666688</v>
      </c>
      <c r="K39" s="31">
        <v>970</v>
      </c>
      <c r="L39" s="31">
        <v>946.8</v>
      </c>
      <c r="M39" s="31">
        <v>0.67276000000000002</v>
      </c>
      <c r="N39" s="1"/>
      <c r="O39" s="1"/>
    </row>
    <row r="40" spans="1:15" ht="12.75" customHeight="1">
      <c r="A40" s="33">
        <v>30</v>
      </c>
      <c r="B40" s="53" t="s">
        <v>842</v>
      </c>
      <c r="C40" s="31">
        <v>5466.05</v>
      </c>
      <c r="D40" s="36">
        <v>5522.3499999999995</v>
      </c>
      <c r="E40" s="36">
        <v>5374.6999999999989</v>
      </c>
      <c r="F40" s="36">
        <v>5283.3499999999995</v>
      </c>
      <c r="G40" s="36">
        <v>5135.6999999999989</v>
      </c>
      <c r="H40" s="36">
        <v>5613.6999999999989</v>
      </c>
      <c r="I40" s="36">
        <v>5761.3499999999985</v>
      </c>
      <c r="J40" s="36">
        <v>5852.6999999999989</v>
      </c>
      <c r="K40" s="31">
        <v>5670</v>
      </c>
      <c r="L40" s="31">
        <v>5431</v>
      </c>
      <c r="M40" s="31">
        <v>0.56806999999999996</v>
      </c>
      <c r="N40" s="1"/>
      <c r="O40" s="1"/>
    </row>
    <row r="41" spans="1:15" ht="12.75" customHeight="1">
      <c r="A41" s="33">
        <v>31</v>
      </c>
      <c r="B41" s="53" t="s">
        <v>315</v>
      </c>
      <c r="C41" s="31">
        <v>1489.85</v>
      </c>
      <c r="D41" s="36">
        <v>1494.7833333333335</v>
      </c>
      <c r="E41" s="36">
        <v>1478.0666666666671</v>
      </c>
      <c r="F41" s="36">
        <v>1466.2833333333335</v>
      </c>
      <c r="G41" s="36">
        <v>1449.5666666666671</v>
      </c>
      <c r="H41" s="36">
        <v>1506.5666666666671</v>
      </c>
      <c r="I41" s="36">
        <v>1523.2833333333338</v>
      </c>
      <c r="J41" s="36">
        <v>1535.0666666666671</v>
      </c>
      <c r="K41" s="31">
        <v>1511.5</v>
      </c>
      <c r="L41" s="31">
        <v>1483</v>
      </c>
      <c r="M41" s="31">
        <v>5.5785900000000002</v>
      </c>
      <c r="N41" s="1"/>
      <c r="O41" s="1"/>
    </row>
    <row r="42" spans="1:15" ht="12.75" customHeight="1">
      <c r="A42" s="33">
        <v>32</v>
      </c>
      <c r="B42" s="53" t="s">
        <v>55</v>
      </c>
      <c r="C42" s="31">
        <v>6168.85</v>
      </c>
      <c r="D42" s="36">
        <v>6175.3833333333341</v>
      </c>
      <c r="E42" s="36">
        <v>6112.5666666666684</v>
      </c>
      <c r="F42" s="36">
        <v>6056.2833333333347</v>
      </c>
      <c r="G42" s="36">
        <v>5993.466666666669</v>
      </c>
      <c r="H42" s="36">
        <v>6231.6666666666679</v>
      </c>
      <c r="I42" s="36">
        <v>6294.4833333333336</v>
      </c>
      <c r="J42" s="36">
        <v>6350.7666666666673</v>
      </c>
      <c r="K42" s="31">
        <v>6238.2</v>
      </c>
      <c r="L42" s="31">
        <v>6119.1</v>
      </c>
      <c r="M42" s="31">
        <v>3.37391</v>
      </c>
      <c r="N42" s="1"/>
      <c r="O42" s="1"/>
    </row>
    <row r="43" spans="1:15" ht="12.75" customHeight="1">
      <c r="A43" s="33">
        <v>33</v>
      </c>
      <c r="B43" s="53" t="s">
        <v>57</v>
      </c>
      <c r="C43" s="31">
        <v>517.6</v>
      </c>
      <c r="D43" s="36">
        <v>519.69999999999993</v>
      </c>
      <c r="E43" s="36">
        <v>510.74999999999989</v>
      </c>
      <c r="F43" s="36">
        <v>503.9</v>
      </c>
      <c r="G43" s="36">
        <v>494.94999999999993</v>
      </c>
      <c r="H43" s="36">
        <v>526.54999999999984</v>
      </c>
      <c r="I43" s="36">
        <v>535.49999999999989</v>
      </c>
      <c r="J43" s="36">
        <v>542.3499999999998</v>
      </c>
      <c r="K43" s="31">
        <v>528.65</v>
      </c>
      <c r="L43" s="31">
        <v>512.85</v>
      </c>
      <c r="M43" s="31">
        <v>16.234369999999998</v>
      </c>
      <c r="N43" s="1"/>
      <c r="O43" s="1"/>
    </row>
    <row r="44" spans="1:15" ht="12.75" customHeight="1">
      <c r="A44" s="33">
        <v>34</v>
      </c>
      <c r="B44" s="53" t="s">
        <v>327</v>
      </c>
      <c r="C44" s="31">
        <v>369.4</v>
      </c>
      <c r="D44" s="36">
        <v>367.81666666666666</v>
      </c>
      <c r="E44" s="36">
        <v>364.63333333333333</v>
      </c>
      <c r="F44" s="36">
        <v>359.86666666666667</v>
      </c>
      <c r="G44" s="36">
        <v>356.68333333333334</v>
      </c>
      <c r="H44" s="36">
        <v>372.58333333333331</v>
      </c>
      <c r="I44" s="36">
        <v>375.76666666666659</v>
      </c>
      <c r="J44" s="36">
        <v>380.5333333333333</v>
      </c>
      <c r="K44" s="31">
        <v>371</v>
      </c>
      <c r="L44" s="31">
        <v>363.05</v>
      </c>
      <c r="M44" s="31">
        <v>3.0612300000000001</v>
      </c>
      <c r="N44" s="1"/>
      <c r="O44" s="1"/>
    </row>
    <row r="45" spans="1:15" ht="12.75" customHeight="1">
      <c r="A45" s="33">
        <v>35</v>
      </c>
      <c r="B45" s="53" t="s">
        <v>841</v>
      </c>
      <c r="C45" s="31">
        <v>621.6</v>
      </c>
      <c r="D45" s="36">
        <v>618.81666666666661</v>
      </c>
      <c r="E45" s="36">
        <v>613.13333333333321</v>
      </c>
      <c r="F45" s="36">
        <v>604.66666666666663</v>
      </c>
      <c r="G45" s="36">
        <v>598.98333333333323</v>
      </c>
      <c r="H45" s="36">
        <v>627.28333333333319</v>
      </c>
      <c r="I45" s="36">
        <v>632.96666666666658</v>
      </c>
      <c r="J45" s="36">
        <v>641.43333333333317</v>
      </c>
      <c r="K45" s="31">
        <v>624.5</v>
      </c>
      <c r="L45" s="31">
        <v>610.35</v>
      </c>
      <c r="M45" s="31">
        <v>1.31602</v>
      </c>
      <c r="N45" s="1"/>
      <c r="O45" s="1"/>
    </row>
    <row r="46" spans="1:15" ht="12.75" customHeight="1">
      <c r="A46" s="33">
        <v>36</v>
      </c>
      <c r="B46" s="53" t="s">
        <v>328</v>
      </c>
      <c r="C46" s="31">
        <v>569.54999999999995</v>
      </c>
      <c r="D46" s="36">
        <v>574.85</v>
      </c>
      <c r="E46" s="36">
        <v>553.70000000000005</v>
      </c>
      <c r="F46" s="36">
        <v>537.85</v>
      </c>
      <c r="G46" s="36">
        <v>516.70000000000005</v>
      </c>
      <c r="H46" s="36">
        <v>590.70000000000005</v>
      </c>
      <c r="I46" s="36">
        <v>611.84999999999991</v>
      </c>
      <c r="J46" s="36">
        <v>627.70000000000005</v>
      </c>
      <c r="K46" s="31">
        <v>596</v>
      </c>
      <c r="L46" s="31">
        <v>559</v>
      </c>
      <c r="M46" s="31">
        <v>4.67706</v>
      </c>
      <c r="N46" s="1"/>
      <c r="O46" s="1"/>
    </row>
    <row r="47" spans="1:15" ht="12.75" customHeight="1">
      <c r="A47" s="33">
        <v>37</v>
      </c>
      <c r="B47" s="53" t="s">
        <v>58</v>
      </c>
      <c r="C47" s="31">
        <v>169.75</v>
      </c>
      <c r="D47" s="36">
        <v>170.33333333333334</v>
      </c>
      <c r="E47" s="36">
        <v>167.9666666666667</v>
      </c>
      <c r="F47" s="36">
        <v>166.18333333333337</v>
      </c>
      <c r="G47" s="36">
        <v>163.81666666666672</v>
      </c>
      <c r="H47" s="36">
        <v>172.11666666666667</v>
      </c>
      <c r="I47" s="36">
        <v>174.48333333333329</v>
      </c>
      <c r="J47" s="36">
        <v>176.26666666666665</v>
      </c>
      <c r="K47" s="31">
        <v>172.7</v>
      </c>
      <c r="L47" s="31">
        <v>168.55</v>
      </c>
      <c r="M47" s="31">
        <v>108.40926</v>
      </c>
      <c r="N47" s="1"/>
      <c r="O47" s="1"/>
    </row>
    <row r="48" spans="1:15" ht="12.75" customHeight="1">
      <c r="A48" s="33">
        <v>38</v>
      </c>
      <c r="B48" s="53" t="s">
        <v>60</v>
      </c>
      <c r="C48" s="31">
        <v>2949.2</v>
      </c>
      <c r="D48" s="36">
        <v>2969.1666666666665</v>
      </c>
      <c r="E48" s="36">
        <v>2922.333333333333</v>
      </c>
      <c r="F48" s="36">
        <v>2895.4666666666667</v>
      </c>
      <c r="G48" s="36">
        <v>2848.6333333333332</v>
      </c>
      <c r="H48" s="36">
        <v>2996.0333333333328</v>
      </c>
      <c r="I48" s="36">
        <v>3042.8666666666659</v>
      </c>
      <c r="J48" s="36">
        <v>3069.7333333333327</v>
      </c>
      <c r="K48" s="31">
        <v>3016</v>
      </c>
      <c r="L48" s="31">
        <v>2942.3</v>
      </c>
      <c r="M48" s="31">
        <v>20.01961</v>
      </c>
      <c r="N48" s="1"/>
      <c r="O48" s="1"/>
    </row>
    <row r="49" spans="1:15" ht="12.75" customHeight="1">
      <c r="A49" s="33">
        <v>39</v>
      </c>
      <c r="B49" s="53" t="s">
        <v>329</v>
      </c>
      <c r="C49" s="31">
        <v>430.6</v>
      </c>
      <c r="D49" s="36">
        <v>432.41666666666669</v>
      </c>
      <c r="E49" s="36">
        <v>427.23333333333335</v>
      </c>
      <c r="F49" s="36">
        <v>423.86666666666667</v>
      </c>
      <c r="G49" s="36">
        <v>418.68333333333334</v>
      </c>
      <c r="H49" s="36">
        <v>435.78333333333336</v>
      </c>
      <c r="I49" s="36">
        <v>440.96666666666664</v>
      </c>
      <c r="J49" s="36">
        <v>444.33333333333337</v>
      </c>
      <c r="K49" s="31">
        <v>437.6</v>
      </c>
      <c r="L49" s="31">
        <v>429.05</v>
      </c>
      <c r="M49" s="31">
        <v>1.38218</v>
      </c>
      <c r="N49" s="1"/>
      <c r="O49" s="1"/>
    </row>
    <row r="50" spans="1:15" ht="12.75" customHeight="1">
      <c r="A50" s="33">
        <v>40</v>
      </c>
      <c r="B50" s="53" t="s">
        <v>61</v>
      </c>
      <c r="C50" s="31">
        <v>1800.05</v>
      </c>
      <c r="D50" s="36">
        <v>1806.5166666666667</v>
      </c>
      <c r="E50" s="36">
        <v>1780.0333333333333</v>
      </c>
      <c r="F50" s="36">
        <v>1760.0166666666667</v>
      </c>
      <c r="G50" s="36">
        <v>1733.5333333333333</v>
      </c>
      <c r="H50" s="36">
        <v>1826.5333333333333</v>
      </c>
      <c r="I50" s="36">
        <v>1853.0166666666664</v>
      </c>
      <c r="J50" s="36">
        <v>1873.0333333333333</v>
      </c>
      <c r="K50" s="31">
        <v>1833</v>
      </c>
      <c r="L50" s="31">
        <v>1786.5</v>
      </c>
      <c r="M50" s="31">
        <v>5.1271800000000001</v>
      </c>
      <c r="N50" s="1"/>
      <c r="O50" s="1"/>
    </row>
    <row r="51" spans="1:15" ht="12.75" customHeight="1">
      <c r="A51" s="33">
        <v>41</v>
      </c>
      <c r="B51" s="53" t="s">
        <v>62</v>
      </c>
      <c r="C51" s="31">
        <v>6326.7</v>
      </c>
      <c r="D51" s="36">
        <v>6363.0499999999993</v>
      </c>
      <c r="E51" s="36">
        <v>6272.6999999999989</v>
      </c>
      <c r="F51" s="36">
        <v>6218.7</v>
      </c>
      <c r="G51" s="36">
        <v>6128.3499999999995</v>
      </c>
      <c r="H51" s="36">
        <v>6417.0499999999984</v>
      </c>
      <c r="I51" s="36">
        <v>6507.3999999999987</v>
      </c>
      <c r="J51" s="36">
        <v>6561.3999999999978</v>
      </c>
      <c r="K51" s="31">
        <v>6453.4</v>
      </c>
      <c r="L51" s="31">
        <v>6309.05</v>
      </c>
      <c r="M51" s="31">
        <v>0.19367000000000001</v>
      </c>
      <c r="N51" s="1"/>
      <c r="O51" s="1"/>
    </row>
    <row r="52" spans="1:15" ht="12.75" customHeight="1">
      <c r="A52" s="33">
        <v>42</v>
      </c>
      <c r="B52" s="53" t="s">
        <v>64</v>
      </c>
      <c r="C52" s="31">
        <v>707.85</v>
      </c>
      <c r="D52" s="36">
        <v>717.5</v>
      </c>
      <c r="E52" s="36">
        <v>693.55</v>
      </c>
      <c r="F52" s="36">
        <v>679.25</v>
      </c>
      <c r="G52" s="36">
        <v>655.29999999999995</v>
      </c>
      <c r="H52" s="36">
        <v>731.8</v>
      </c>
      <c r="I52" s="36">
        <v>755.75</v>
      </c>
      <c r="J52" s="36">
        <v>770.05</v>
      </c>
      <c r="K52" s="31">
        <v>741.45</v>
      </c>
      <c r="L52" s="31">
        <v>703.2</v>
      </c>
      <c r="M52" s="31">
        <v>54.753929999999997</v>
      </c>
      <c r="N52" s="1"/>
      <c r="O52" s="1"/>
    </row>
    <row r="53" spans="1:15" ht="12.75" customHeight="1">
      <c r="A53" s="33">
        <v>43</v>
      </c>
      <c r="B53" s="53" t="s">
        <v>65</v>
      </c>
      <c r="C53" s="31">
        <v>1150.8499999999999</v>
      </c>
      <c r="D53" s="36">
        <v>1154.9333333333334</v>
      </c>
      <c r="E53" s="36">
        <v>1135.9666666666667</v>
      </c>
      <c r="F53" s="36">
        <v>1121.0833333333333</v>
      </c>
      <c r="G53" s="36">
        <v>1102.1166666666666</v>
      </c>
      <c r="H53" s="36">
        <v>1169.8166666666668</v>
      </c>
      <c r="I53" s="36">
        <v>1188.7833333333335</v>
      </c>
      <c r="J53" s="36">
        <v>1203.666666666667</v>
      </c>
      <c r="K53" s="31">
        <v>1173.9000000000001</v>
      </c>
      <c r="L53" s="31">
        <v>1140.05</v>
      </c>
      <c r="M53" s="31">
        <v>19.515550000000001</v>
      </c>
      <c r="N53" s="1"/>
      <c r="O53" s="1"/>
    </row>
    <row r="54" spans="1:15" ht="12.75" customHeight="1">
      <c r="A54" s="33">
        <v>44</v>
      </c>
      <c r="B54" s="53" t="s">
        <v>330</v>
      </c>
      <c r="C54" s="31">
        <v>507.15</v>
      </c>
      <c r="D54" s="36">
        <v>511.0333333333333</v>
      </c>
      <c r="E54" s="36">
        <v>501.11666666666656</v>
      </c>
      <c r="F54" s="36">
        <v>495.08333333333326</v>
      </c>
      <c r="G54" s="36">
        <v>485.16666666666652</v>
      </c>
      <c r="H54" s="36">
        <v>517.06666666666661</v>
      </c>
      <c r="I54" s="36">
        <v>526.98333333333335</v>
      </c>
      <c r="J54" s="36">
        <v>533.01666666666665</v>
      </c>
      <c r="K54" s="31">
        <v>520.95000000000005</v>
      </c>
      <c r="L54" s="31">
        <v>505</v>
      </c>
      <c r="M54" s="31">
        <v>6.44787</v>
      </c>
      <c r="N54" s="1"/>
      <c r="O54" s="1"/>
    </row>
    <row r="55" spans="1:15" ht="12.75" customHeight="1">
      <c r="A55" s="33">
        <v>45</v>
      </c>
      <c r="B55" s="53" t="s">
        <v>269</v>
      </c>
      <c r="C55" s="31">
        <v>3734.25</v>
      </c>
      <c r="D55" s="36">
        <v>3726.5833333333335</v>
      </c>
      <c r="E55" s="36">
        <v>3703.166666666667</v>
      </c>
      <c r="F55" s="36">
        <v>3672.0833333333335</v>
      </c>
      <c r="G55" s="36">
        <v>3648.666666666667</v>
      </c>
      <c r="H55" s="36">
        <v>3757.666666666667</v>
      </c>
      <c r="I55" s="36">
        <v>3781.0833333333339</v>
      </c>
      <c r="J55" s="36">
        <v>3812.166666666667</v>
      </c>
      <c r="K55" s="31">
        <v>3750</v>
      </c>
      <c r="L55" s="31">
        <v>3695.5</v>
      </c>
      <c r="M55" s="31">
        <v>2.0026899999999999</v>
      </c>
      <c r="N55" s="1"/>
      <c r="O55" s="1"/>
    </row>
    <row r="56" spans="1:15" ht="12" customHeight="1">
      <c r="A56" s="33">
        <v>46</v>
      </c>
      <c r="B56" s="53" t="s">
        <v>66</v>
      </c>
      <c r="C56" s="31">
        <v>1042.25</v>
      </c>
      <c r="D56" s="36">
        <v>1043.9166666666667</v>
      </c>
      <c r="E56" s="36">
        <v>1024.1333333333334</v>
      </c>
      <c r="F56" s="36">
        <v>1006.0166666666667</v>
      </c>
      <c r="G56" s="36">
        <v>986.23333333333335</v>
      </c>
      <c r="H56" s="36">
        <v>1062.0333333333335</v>
      </c>
      <c r="I56" s="36">
        <v>1081.8166666666668</v>
      </c>
      <c r="J56" s="36">
        <v>1099.9333333333336</v>
      </c>
      <c r="K56" s="31">
        <v>1063.7</v>
      </c>
      <c r="L56" s="31">
        <v>1025.8</v>
      </c>
      <c r="M56" s="31">
        <v>208.35434000000001</v>
      </c>
      <c r="N56" s="1"/>
      <c r="O56" s="1"/>
    </row>
    <row r="57" spans="1:15" ht="12.75" customHeight="1">
      <c r="A57" s="33">
        <v>47</v>
      </c>
      <c r="B57" s="53" t="s">
        <v>67</v>
      </c>
      <c r="C57" s="31">
        <v>7597.5</v>
      </c>
      <c r="D57" s="36">
        <v>7477.55</v>
      </c>
      <c r="E57" s="36">
        <v>7329.9500000000007</v>
      </c>
      <c r="F57" s="36">
        <v>7062.4000000000005</v>
      </c>
      <c r="G57" s="36">
        <v>6914.8000000000011</v>
      </c>
      <c r="H57" s="36">
        <v>7745.1</v>
      </c>
      <c r="I57" s="36">
        <v>7892.7000000000007</v>
      </c>
      <c r="J57" s="36">
        <v>8160.25</v>
      </c>
      <c r="K57" s="31">
        <v>7625.15</v>
      </c>
      <c r="L57" s="31">
        <v>7210</v>
      </c>
      <c r="M57" s="31">
        <v>20.657879999999999</v>
      </c>
      <c r="N57" s="1"/>
      <c r="O57" s="1"/>
    </row>
    <row r="58" spans="1:15" ht="12.75" customHeight="1">
      <c r="A58" s="33">
        <v>48</v>
      </c>
      <c r="B58" s="53" t="s">
        <v>70</v>
      </c>
      <c r="C58" s="31">
        <v>7085.5</v>
      </c>
      <c r="D58" s="36">
        <v>7082.4333333333334</v>
      </c>
      <c r="E58" s="36">
        <v>7039.0666666666666</v>
      </c>
      <c r="F58" s="36">
        <v>6992.6333333333332</v>
      </c>
      <c r="G58" s="36">
        <v>6949.2666666666664</v>
      </c>
      <c r="H58" s="36">
        <v>7128.8666666666668</v>
      </c>
      <c r="I58" s="36">
        <v>7172.2333333333336</v>
      </c>
      <c r="J58" s="36">
        <v>7218.666666666667</v>
      </c>
      <c r="K58" s="31">
        <v>7125.8</v>
      </c>
      <c r="L58" s="31">
        <v>7036</v>
      </c>
      <c r="M58" s="31">
        <v>11.683490000000001</v>
      </c>
      <c r="N58" s="1"/>
      <c r="O58" s="1"/>
    </row>
    <row r="59" spans="1:15" ht="12.75" customHeight="1">
      <c r="A59" s="33">
        <v>49</v>
      </c>
      <c r="B59" s="53" t="s">
        <v>69</v>
      </c>
      <c r="C59" s="31">
        <v>1630.15</v>
      </c>
      <c r="D59" s="36">
        <v>1626.2833333333335</v>
      </c>
      <c r="E59" s="36">
        <v>1617.5666666666671</v>
      </c>
      <c r="F59" s="36">
        <v>1604.9833333333336</v>
      </c>
      <c r="G59" s="36">
        <v>1596.2666666666671</v>
      </c>
      <c r="H59" s="36">
        <v>1638.866666666667</v>
      </c>
      <c r="I59" s="36">
        <v>1647.5833333333337</v>
      </c>
      <c r="J59" s="36">
        <v>1660.166666666667</v>
      </c>
      <c r="K59" s="31">
        <v>1635</v>
      </c>
      <c r="L59" s="31">
        <v>1613.7</v>
      </c>
      <c r="M59" s="31">
        <v>17.44604</v>
      </c>
      <c r="N59" s="1"/>
      <c r="O59" s="1"/>
    </row>
    <row r="60" spans="1:15" ht="12.75" customHeight="1">
      <c r="A60" s="33">
        <v>50</v>
      </c>
      <c r="B60" s="53" t="s">
        <v>270</v>
      </c>
      <c r="C60" s="31">
        <v>8194.7000000000007</v>
      </c>
      <c r="D60" s="36">
        <v>8183.2</v>
      </c>
      <c r="E60" s="36">
        <v>8141.5</v>
      </c>
      <c r="F60" s="36">
        <v>8088.3</v>
      </c>
      <c r="G60" s="36">
        <v>8046.6</v>
      </c>
      <c r="H60" s="36">
        <v>8236.4</v>
      </c>
      <c r="I60" s="36">
        <v>8278.0999999999985</v>
      </c>
      <c r="J60" s="36">
        <v>8331.2999999999993</v>
      </c>
      <c r="K60" s="31">
        <v>8224.9</v>
      </c>
      <c r="L60" s="31">
        <v>8130</v>
      </c>
      <c r="M60" s="31">
        <v>0.14926</v>
      </c>
      <c r="N60" s="1"/>
      <c r="O60" s="1"/>
    </row>
    <row r="61" spans="1:15" ht="12.75" customHeight="1">
      <c r="A61" s="33">
        <v>51</v>
      </c>
      <c r="B61" s="53" t="s">
        <v>334</v>
      </c>
      <c r="C61" s="31">
        <v>2366.4499999999998</v>
      </c>
      <c r="D61" s="36">
        <v>2376.85</v>
      </c>
      <c r="E61" s="36">
        <v>2348.6999999999998</v>
      </c>
      <c r="F61" s="36">
        <v>2330.9499999999998</v>
      </c>
      <c r="G61" s="36">
        <v>2302.7999999999997</v>
      </c>
      <c r="H61" s="36">
        <v>2394.6</v>
      </c>
      <c r="I61" s="36">
        <v>2422.7500000000005</v>
      </c>
      <c r="J61" s="36">
        <v>2440.5</v>
      </c>
      <c r="K61" s="31">
        <v>2405</v>
      </c>
      <c r="L61" s="31">
        <v>2359.1</v>
      </c>
      <c r="M61" s="31">
        <v>0.25877</v>
      </c>
      <c r="N61" s="1"/>
      <c r="O61" s="1"/>
    </row>
    <row r="62" spans="1:15" ht="12.75" customHeight="1">
      <c r="A62" s="33">
        <v>52</v>
      </c>
      <c r="B62" s="53" t="s">
        <v>71</v>
      </c>
      <c r="C62" s="31">
        <v>2527</v>
      </c>
      <c r="D62" s="36">
        <v>2592.6333333333332</v>
      </c>
      <c r="E62" s="36">
        <v>2429.3666666666663</v>
      </c>
      <c r="F62" s="36">
        <v>2331.7333333333331</v>
      </c>
      <c r="G62" s="36">
        <v>2168.4666666666662</v>
      </c>
      <c r="H62" s="36">
        <v>2690.2666666666664</v>
      </c>
      <c r="I62" s="36">
        <v>2853.5333333333328</v>
      </c>
      <c r="J62" s="36">
        <v>2951.1666666666665</v>
      </c>
      <c r="K62" s="31">
        <v>2755.9</v>
      </c>
      <c r="L62" s="31">
        <v>2495</v>
      </c>
      <c r="M62" s="31">
        <v>9.1136499999999998</v>
      </c>
      <c r="N62" s="1"/>
      <c r="O62" s="1"/>
    </row>
    <row r="63" spans="1:15" ht="12.75" customHeight="1">
      <c r="A63" s="33">
        <v>53</v>
      </c>
      <c r="B63" s="53" t="s">
        <v>72</v>
      </c>
      <c r="C63" s="31">
        <v>387.75</v>
      </c>
      <c r="D63" s="36">
        <v>388.18333333333334</v>
      </c>
      <c r="E63" s="36">
        <v>381.76666666666665</v>
      </c>
      <c r="F63" s="36">
        <v>375.7833333333333</v>
      </c>
      <c r="G63" s="36">
        <v>369.36666666666662</v>
      </c>
      <c r="H63" s="36">
        <v>394.16666666666669</v>
      </c>
      <c r="I63" s="36">
        <v>400.58333333333331</v>
      </c>
      <c r="J63" s="36">
        <v>406.56666666666672</v>
      </c>
      <c r="K63" s="31">
        <v>394.6</v>
      </c>
      <c r="L63" s="31">
        <v>382.2</v>
      </c>
      <c r="M63" s="31">
        <v>30.796939999999999</v>
      </c>
      <c r="N63" s="1"/>
      <c r="O63" s="1"/>
    </row>
    <row r="64" spans="1:15" ht="12.75" customHeight="1">
      <c r="A64" s="33">
        <v>54</v>
      </c>
      <c r="B64" s="53" t="s">
        <v>73</v>
      </c>
      <c r="C64" s="31">
        <v>220.95</v>
      </c>
      <c r="D64" s="36">
        <v>222.33333333333334</v>
      </c>
      <c r="E64" s="36">
        <v>217.76666666666668</v>
      </c>
      <c r="F64" s="36">
        <v>214.58333333333334</v>
      </c>
      <c r="G64" s="36">
        <v>210.01666666666668</v>
      </c>
      <c r="H64" s="36">
        <v>225.51666666666668</v>
      </c>
      <c r="I64" s="36">
        <v>230.08333333333334</v>
      </c>
      <c r="J64" s="36">
        <v>233.26666666666668</v>
      </c>
      <c r="K64" s="31">
        <v>226.9</v>
      </c>
      <c r="L64" s="31">
        <v>219.15</v>
      </c>
      <c r="M64" s="31">
        <v>140.15556000000001</v>
      </c>
      <c r="N64" s="1"/>
      <c r="O64" s="1"/>
    </row>
    <row r="65" spans="1:15" ht="12.75" customHeight="1">
      <c r="A65" s="33">
        <v>55</v>
      </c>
      <c r="B65" s="53" t="s">
        <v>74</v>
      </c>
      <c r="C65" s="31">
        <v>227.05</v>
      </c>
      <c r="D65" s="36">
        <v>227.23333333333335</v>
      </c>
      <c r="E65" s="36">
        <v>223.1166666666667</v>
      </c>
      <c r="F65" s="36">
        <v>219.18333333333337</v>
      </c>
      <c r="G65" s="36">
        <v>215.06666666666672</v>
      </c>
      <c r="H65" s="36">
        <v>231.16666666666669</v>
      </c>
      <c r="I65" s="36">
        <v>235.28333333333336</v>
      </c>
      <c r="J65" s="36">
        <v>239.21666666666667</v>
      </c>
      <c r="K65" s="31">
        <v>231.35</v>
      </c>
      <c r="L65" s="31">
        <v>223.3</v>
      </c>
      <c r="M65" s="31">
        <v>204.73286999999999</v>
      </c>
      <c r="N65" s="1"/>
      <c r="O65" s="1"/>
    </row>
    <row r="66" spans="1:15" ht="12.75" customHeight="1">
      <c r="A66" s="33">
        <v>56</v>
      </c>
      <c r="B66" s="53" t="s">
        <v>271</v>
      </c>
      <c r="C66" s="31">
        <v>131.5</v>
      </c>
      <c r="D66" s="36">
        <v>132.66666666666666</v>
      </c>
      <c r="E66" s="36">
        <v>129.43333333333331</v>
      </c>
      <c r="F66" s="36">
        <v>127.36666666666665</v>
      </c>
      <c r="G66" s="36">
        <v>124.1333333333333</v>
      </c>
      <c r="H66" s="36">
        <v>134.73333333333332</v>
      </c>
      <c r="I66" s="36">
        <v>137.96666666666667</v>
      </c>
      <c r="J66" s="36">
        <v>140.03333333333333</v>
      </c>
      <c r="K66" s="31">
        <v>135.9</v>
      </c>
      <c r="L66" s="31">
        <v>130.6</v>
      </c>
      <c r="M66" s="31">
        <v>120.29308</v>
      </c>
      <c r="N66" s="1"/>
      <c r="O66" s="1"/>
    </row>
    <row r="67" spans="1:15" ht="12.75" customHeight="1">
      <c r="A67" s="33">
        <v>57</v>
      </c>
      <c r="B67" s="53" t="s">
        <v>335</v>
      </c>
      <c r="C67" s="31">
        <v>53.4</v>
      </c>
      <c r="D67" s="36">
        <v>53.483333333333327</v>
      </c>
      <c r="E67" s="36">
        <v>52.666666666666657</v>
      </c>
      <c r="F67" s="36">
        <v>51.93333333333333</v>
      </c>
      <c r="G67" s="36">
        <v>51.11666666666666</v>
      </c>
      <c r="H67" s="36">
        <v>54.216666666666654</v>
      </c>
      <c r="I67" s="36">
        <v>55.033333333333331</v>
      </c>
      <c r="J67" s="36">
        <v>55.766666666666652</v>
      </c>
      <c r="K67" s="31">
        <v>54.3</v>
      </c>
      <c r="L67" s="31">
        <v>52.75</v>
      </c>
      <c r="M67" s="31">
        <v>355.29804000000001</v>
      </c>
      <c r="N67" s="1"/>
      <c r="O67" s="1"/>
    </row>
    <row r="68" spans="1:15" ht="12.75" customHeight="1">
      <c r="A68" s="33">
        <v>58</v>
      </c>
      <c r="B68" s="53" t="s">
        <v>331</v>
      </c>
      <c r="C68" s="31">
        <v>2968.8</v>
      </c>
      <c r="D68" s="36">
        <v>2961.2166666666667</v>
      </c>
      <c r="E68" s="36">
        <v>2939.5833333333335</v>
      </c>
      <c r="F68" s="36">
        <v>2910.3666666666668</v>
      </c>
      <c r="G68" s="36">
        <v>2888.7333333333336</v>
      </c>
      <c r="H68" s="36">
        <v>2990.4333333333334</v>
      </c>
      <c r="I68" s="36">
        <v>3012.0666666666666</v>
      </c>
      <c r="J68" s="36">
        <v>3041.2833333333333</v>
      </c>
      <c r="K68" s="31">
        <v>2982.85</v>
      </c>
      <c r="L68" s="31">
        <v>2932</v>
      </c>
      <c r="M68" s="31">
        <v>8.2430000000000003E-2</v>
      </c>
      <c r="N68" s="1"/>
      <c r="O68" s="1"/>
    </row>
    <row r="69" spans="1:15" ht="12.75" customHeight="1">
      <c r="A69" s="33">
        <v>59</v>
      </c>
      <c r="B69" s="53" t="s">
        <v>75</v>
      </c>
      <c r="C69" s="31">
        <v>1449.3</v>
      </c>
      <c r="D69" s="36">
        <v>1455.5333333333335</v>
      </c>
      <c r="E69" s="36">
        <v>1435.7666666666671</v>
      </c>
      <c r="F69" s="36">
        <v>1422.2333333333336</v>
      </c>
      <c r="G69" s="36">
        <v>1402.4666666666672</v>
      </c>
      <c r="H69" s="36">
        <v>1469.0666666666671</v>
      </c>
      <c r="I69" s="36">
        <v>1488.8333333333335</v>
      </c>
      <c r="J69" s="36">
        <v>1502.366666666667</v>
      </c>
      <c r="K69" s="31">
        <v>1475.3</v>
      </c>
      <c r="L69" s="31">
        <v>1442</v>
      </c>
      <c r="M69" s="31">
        <v>3.2458800000000001</v>
      </c>
      <c r="N69" s="1"/>
      <c r="O69" s="1"/>
    </row>
    <row r="70" spans="1:15" ht="12.75" customHeight="1">
      <c r="A70" s="33">
        <v>60</v>
      </c>
      <c r="B70" s="53" t="s">
        <v>336</v>
      </c>
      <c r="C70" s="31">
        <v>5858.1</v>
      </c>
      <c r="D70" s="36">
        <v>5887.2166666666672</v>
      </c>
      <c r="E70" s="36">
        <v>5775.9333333333343</v>
      </c>
      <c r="F70" s="36">
        <v>5693.7666666666673</v>
      </c>
      <c r="G70" s="36">
        <v>5582.4833333333345</v>
      </c>
      <c r="H70" s="36">
        <v>5969.3833333333341</v>
      </c>
      <c r="I70" s="36">
        <v>6080.666666666667</v>
      </c>
      <c r="J70" s="36">
        <v>6162.8333333333339</v>
      </c>
      <c r="K70" s="31">
        <v>5998.5</v>
      </c>
      <c r="L70" s="31">
        <v>5805.05</v>
      </c>
      <c r="M70" s="31">
        <v>7.9500000000000001E-2</v>
      </c>
      <c r="N70" s="1"/>
      <c r="O70" s="1"/>
    </row>
    <row r="71" spans="1:15" ht="12.75" customHeight="1">
      <c r="A71" s="33">
        <v>61</v>
      </c>
      <c r="B71" s="53" t="s">
        <v>332</v>
      </c>
      <c r="C71" s="31">
        <v>3200.9</v>
      </c>
      <c r="D71" s="36">
        <v>3201.85</v>
      </c>
      <c r="E71" s="36">
        <v>3158.7999999999997</v>
      </c>
      <c r="F71" s="36">
        <v>3116.7</v>
      </c>
      <c r="G71" s="36">
        <v>3073.6499999999996</v>
      </c>
      <c r="H71" s="36">
        <v>3243.95</v>
      </c>
      <c r="I71" s="36">
        <v>3287</v>
      </c>
      <c r="J71" s="36">
        <v>3329.1</v>
      </c>
      <c r="K71" s="31">
        <v>3244.9</v>
      </c>
      <c r="L71" s="31">
        <v>3159.75</v>
      </c>
      <c r="M71" s="31">
        <v>2.0194100000000001</v>
      </c>
      <c r="N71" s="1"/>
      <c r="O71" s="1"/>
    </row>
    <row r="72" spans="1:15" ht="12.75" customHeight="1">
      <c r="A72" s="33">
        <v>62</v>
      </c>
      <c r="B72" s="53" t="s">
        <v>77</v>
      </c>
      <c r="C72" s="31">
        <v>554.70000000000005</v>
      </c>
      <c r="D72" s="36">
        <v>556.56666666666672</v>
      </c>
      <c r="E72" s="36">
        <v>550.13333333333344</v>
      </c>
      <c r="F72" s="36">
        <v>545.56666666666672</v>
      </c>
      <c r="G72" s="36">
        <v>539.13333333333344</v>
      </c>
      <c r="H72" s="36">
        <v>561.13333333333344</v>
      </c>
      <c r="I72" s="36">
        <v>567.56666666666661</v>
      </c>
      <c r="J72" s="36">
        <v>572.13333333333344</v>
      </c>
      <c r="K72" s="31">
        <v>563</v>
      </c>
      <c r="L72" s="31">
        <v>552</v>
      </c>
      <c r="M72" s="31">
        <v>10.99198</v>
      </c>
      <c r="N72" s="1"/>
      <c r="O72" s="1"/>
    </row>
    <row r="73" spans="1:15" ht="12.75" customHeight="1">
      <c r="A73" s="33">
        <v>63</v>
      </c>
      <c r="B73" s="53" t="s">
        <v>337</v>
      </c>
      <c r="C73" s="31">
        <v>1669.05</v>
      </c>
      <c r="D73" s="36">
        <v>1682.0333333333335</v>
      </c>
      <c r="E73" s="36">
        <v>1642.0166666666671</v>
      </c>
      <c r="F73" s="36">
        <v>1614.9833333333336</v>
      </c>
      <c r="G73" s="36">
        <v>1574.9666666666672</v>
      </c>
      <c r="H73" s="36">
        <v>1709.0666666666671</v>
      </c>
      <c r="I73" s="36">
        <v>1749.0833333333335</v>
      </c>
      <c r="J73" s="36">
        <v>1776.116666666667</v>
      </c>
      <c r="K73" s="31">
        <v>1722.05</v>
      </c>
      <c r="L73" s="31">
        <v>1655</v>
      </c>
      <c r="M73" s="31">
        <v>6.1028500000000001</v>
      </c>
      <c r="N73" s="1"/>
      <c r="O73" s="1"/>
    </row>
    <row r="74" spans="1:15" ht="12.75" customHeight="1">
      <c r="A74" s="33">
        <v>64</v>
      </c>
      <c r="B74" s="53" t="s">
        <v>76</v>
      </c>
      <c r="C74" s="31">
        <v>189.7</v>
      </c>
      <c r="D74" s="36">
        <v>190</v>
      </c>
      <c r="E74" s="36">
        <v>188</v>
      </c>
      <c r="F74" s="36">
        <v>186.3</v>
      </c>
      <c r="G74" s="36">
        <v>184.3</v>
      </c>
      <c r="H74" s="36">
        <v>191.7</v>
      </c>
      <c r="I74" s="36">
        <v>193.7</v>
      </c>
      <c r="J74" s="36">
        <v>195.39999999999998</v>
      </c>
      <c r="K74" s="31">
        <v>192</v>
      </c>
      <c r="L74" s="31">
        <v>188.3</v>
      </c>
      <c r="M74" s="31">
        <v>125.92882</v>
      </c>
      <c r="N74" s="1"/>
      <c r="O74" s="1"/>
    </row>
    <row r="75" spans="1:15" ht="12.75" customHeight="1">
      <c r="A75" s="33">
        <v>65</v>
      </c>
      <c r="B75" s="53" t="s">
        <v>78</v>
      </c>
      <c r="C75" s="31">
        <v>1200.25</v>
      </c>
      <c r="D75" s="36">
        <v>1206.1000000000001</v>
      </c>
      <c r="E75" s="36">
        <v>1186.2000000000003</v>
      </c>
      <c r="F75" s="36">
        <v>1172.1500000000001</v>
      </c>
      <c r="G75" s="36">
        <v>1152.2500000000002</v>
      </c>
      <c r="H75" s="36">
        <v>1220.1500000000003</v>
      </c>
      <c r="I75" s="36">
        <v>1240.0500000000004</v>
      </c>
      <c r="J75" s="36">
        <v>1254.1000000000004</v>
      </c>
      <c r="K75" s="31">
        <v>1226</v>
      </c>
      <c r="L75" s="31">
        <v>1192.05</v>
      </c>
      <c r="M75" s="31">
        <v>7.9292199999999999</v>
      </c>
      <c r="N75" s="1"/>
      <c r="O75" s="1"/>
    </row>
    <row r="76" spans="1:15" ht="12.75" customHeight="1">
      <c r="A76" s="33">
        <v>66</v>
      </c>
      <c r="B76" s="53" t="s">
        <v>81</v>
      </c>
      <c r="C76" s="31">
        <v>219.9</v>
      </c>
      <c r="D76" s="36">
        <v>217.16666666666666</v>
      </c>
      <c r="E76" s="36">
        <v>213.73333333333332</v>
      </c>
      <c r="F76" s="36">
        <v>207.56666666666666</v>
      </c>
      <c r="G76" s="36">
        <v>204.13333333333333</v>
      </c>
      <c r="H76" s="36">
        <v>223.33333333333331</v>
      </c>
      <c r="I76" s="36">
        <v>226.76666666666665</v>
      </c>
      <c r="J76" s="36">
        <v>232.93333333333331</v>
      </c>
      <c r="K76" s="31">
        <v>220.6</v>
      </c>
      <c r="L76" s="31">
        <v>211</v>
      </c>
      <c r="M76" s="31">
        <v>344.10300999999998</v>
      </c>
      <c r="N76" s="1"/>
      <c r="O76" s="1"/>
    </row>
    <row r="77" spans="1:15" ht="12.75" customHeight="1">
      <c r="A77" s="33">
        <v>67</v>
      </c>
      <c r="B77" s="53" t="s">
        <v>85</v>
      </c>
      <c r="C77" s="31">
        <v>474.4</v>
      </c>
      <c r="D77" s="36">
        <v>477.91666666666669</v>
      </c>
      <c r="E77" s="36">
        <v>467.48333333333335</v>
      </c>
      <c r="F77" s="36">
        <v>460.56666666666666</v>
      </c>
      <c r="G77" s="36">
        <v>450.13333333333333</v>
      </c>
      <c r="H77" s="36">
        <v>484.83333333333337</v>
      </c>
      <c r="I77" s="36">
        <v>495.26666666666665</v>
      </c>
      <c r="J77" s="36">
        <v>502.18333333333339</v>
      </c>
      <c r="K77" s="31">
        <v>488.35</v>
      </c>
      <c r="L77" s="31">
        <v>471</v>
      </c>
      <c r="M77" s="31">
        <v>106.73336999999999</v>
      </c>
      <c r="N77" s="1"/>
      <c r="O77" s="1"/>
    </row>
    <row r="78" spans="1:15" ht="12.75" customHeight="1">
      <c r="A78" s="33">
        <v>68</v>
      </c>
      <c r="B78" s="53" t="s">
        <v>80</v>
      </c>
      <c r="C78" s="31">
        <v>1160.55</v>
      </c>
      <c r="D78" s="36">
        <v>1172.75</v>
      </c>
      <c r="E78" s="36">
        <v>1144.8499999999999</v>
      </c>
      <c r="F78" s="36">
        <v>1129.1499999999999</v>
      </c>
      <c r="G78" s="36">
        <v>1101.2499999999998</v>
      </c>
      <c r="H78" s="36">
        <v>1188.45</v>
      </c>
      <c r="I78" s="36">
        <v>1216.3500000000001</v>
      </c>
      <c r="J78" s="36">
        <v>1232.0500000000002</v>
      </c>
      <c r="K78" s="31">
        <v>1200.6500000000001</v>
      </c>
      <c r="L78" s="31">
        <v>1157.05</v>
      </c>
      <c r="M78" s="31">
        <v>114.24697</v>
      </c>
      <c r="N78" s="1"/>
      <c r="O78" s="1"/>
    </row>
    <row r="79" spans="1:15" ht="12.75" customHeight="1">
      <c r="A79" s="33">
        <v>69</v>
      </c>
      <c r="B79" s="53" t="s">
        <v>843</v>
      </c>
      <c r="C79" s="31">
        <v>573.79999999999995</v>
      </c>
      <c r="D79" s="36">
        <v>574.66666666666663</v>
      </c>
      <c r="E79" s="36">
        <v>567.18333333333328</v>
      </c>
      <c r="F79" s="36">
        <v>560.56666666666661</v>
      </c>
      <c r="G79" s="36">
        <v>553.08333333333326</v>
      </c>
      <c r="H79" s="36">
        <v>581.2833333333333</v>
      </c>
      <c r="I79" s="36">
        <v>588.76666666666665</v>
      </c>
      <c r="J79" s="36">
        <v>595.38333333333333</v>
      </c>
      <c r="K79" s="31">
        <v>582.15</v>
      </c>
      <c r="L79" s="31">
        <v>568.04999999999995</v>
      </c>
      <c r="M79" s="31">
        <v>1.15842</v>
      </c>
      <c r="N79" s="1"/>
      <c r="O79" s="1"/>
    </row>
    <row r="80" spans="1:15" ht="12.75" customHeight="1">
      <c r="A80" s="33">
        <v>70</v>
      </c>
      <c r="B80" s="53" t="s">
        <v>82</v>
      </c>
      <c r="C80" s="31">
        <v>258.7</v>
      </c>
      <c r="D80" s="36">
        <v>260.7</v>
      </c>
      <c r="E80" s="36">
        <v>255</v>
      </c>
      <c r="F80" s="36">
        <v>251.3</v>
      </c>
      <c r="G80" s="36">
        <v>245.60000000000002</v>
      </c>
      <c r="H80" s="36">
        <v>264.39999999999998</v>
      </c>
      <c r="I80" s="36">
        <v>270.09999999999991</v>
      </c>
      <c r="J80" s="36">
        <v>273.79999999999995</v>
      </c>
      <c r="K80" s="31">
        <v>266.39999999999998</v>
      </c>
      <c r="L80" s="31">
        <v>257</v>
      </c>
      <c r="M80" s="31">
        <v>38.644179999999999</v>
      </c>
      <c r="N80" s="1"/>
      <c r="O80" s="1"/>
    </row>
    <row r="81" spans="1:15" ht="12.75" customHeight="1">
      <c r="A81" s="33">
        <v>71</v>
      </c>
      <c r="B81" s="53" t="s">
        <v>338</v>
      </c>
      <c r="C81" s="31">
        <v>1395.3</v>
      </c>
      <c r="D81" s="36">
        <v>1401.7833333333335</v>
      </c>
      <c r="E81" s="36">
        <v>1383.5666666666671</v>
      </c>
      <c r="F81" s="36">
        <v>1371.8333333333335</v>
      </c>
      <c r="G81" s="36">
        <v>1353.616666666667</v>
      </c>
      <c r="H81" s="36">
        <v>1413.5166666666671</v>
      </c>
      <c r="I81" s="36">
        <v>1431.7333333333338</v>
      </c>
      <c r="J81" s="36">
        <v>1443.4666666666672</v>
      </c>
      <c r="K81" s="31">
        <v>1420</v>
      </c>
      <c r="L81" s="31">
        <v>1390.05</v>
      </c>
      <c r="M81" s="31">
        <v>1.50505</v>
      </c>
      <c r="N81" s="1"/>
      <c r="O81" s="1"/>
    </row>
    <row r="82" spans="1:15" ht="12.75" customHeight="1">
      <c r="A82" s="33">
        <v>72</v>
      </c>
      <c r="B82" s="53" t="s">
        <v>88</v>
      </c>
      <c r="C82" s="31">
        <v>818.25</v>
      </c>
      <c r="D82" s="36">
        <v>822.73333333333323</v>
      </c>
      <c r="E82" s="36">
        <v>803.91666666666652</v>
      </c>
      <c r="F82" s="36">
        <v>789.58333333333326</v>
      </c>
      <c r="G82" s="36">
        <v>770.76666666666654</v>
      </c>
      <c r="H82" s="36">
        <v>837.06666666666649</v>
      </c>
      <c r="I82" s="36">
        <v>855.88333333333333</v>
      </c>
      <c r="J82" s="36">
        <v>870.21666666666647</v>
      </c>
      <c r="K82" s="31">
        <v>841.55</v>
      </c>
      <c r="L82" s="31">
        <v>808.4</v>
      </c>
      <c r="M82" s="31">
        <v>34.527030000000003</v>
      </c>
      <c r="N82" s="1"/>
      <c r="O82" s="1"/>
    </row>
    <row r="83" spans="1:15" ht="12.75" customHeight="1">
      <c r="A83" s="33">
        <v>73</v>
      </c>
      <c r="B83" s="53" t="s">
        <v>844</v>
      </c>
      <c r="C83" s="31">
        <v>389.4</v>
      </c>
      <c r="D83" s="36">
        <v>391.5</v>
      </c>
      <c r="E83" s="36">
        <v>385.7</v>
      </c>
      <c r="F83" s="36">
        <v>382</v>
      </c>
      <c r="G83" s="36">
        <v>376.2</v>
      </c>
      <c r="H83" s="36">
        <v>395.2</v>
      </c>
      <c r="I83" s="36">
        <v>400.99999999999994</v>
      </c>
      <c r="J83" s="36">
        <v>404.7</v>
      </c>
      <c r="K83" s="31">
        <v>397.3</v>
      </c>
      <c r="L83" s="31">
        <v>387.8</v>
      </c>
      <c r="M83" s="31">
        <v>9.1907999999999994</v>
      </c>
      <c r="N83" s="1"/>
      <c r="O83" s="1"/>
    </row>
    <row r="84" spans="1:15" ht="12.75" customHeight="1">
      <c r="A84" s="33">
        <v>74</v>
      </c>
      <c r="B84" s="53" t="s">
        <v>339</v>
      </c>
      <c r="C84" s="31">
        <v>6618.45</v>
      </c>
      <c r="D84" s="36">
        <v>6698.05</v>
      </c>
      <c r="E84" s="36">
        <v>6510.4000000000005</v>
      </c>
      <c r="F84" s="36">
        <v>6402.35</v>
      </c>
      <c r="G84" s="36">
        <v>6214.7000000000007</v>
      </c>
      <c r="H84" s="36">
        <v>6806.1</v>
      </c>
      <c r="I84" s="36">
        <v>6993.75</v>
      </c>
      <c r="J84" s="36">
        <v>7101.8</v>
      </c>
      <c r="K84" s="31">
        <v>6885.7</v>
      </c>
      <c r="L84" s="31">
        <v>6590</v>
      </c>
      <c r="M84" s="31">
        <v>0.19336999999999999</v>
      </c>
      <c r="N84" s="1"/>
      <c r="O84" s="1"/>
    </row>
    <row r="85" spans="1:15" ht="12.75" customHeight="1">
      <c r="A85" s="33">
        <v>75</v>
      </c>
      <c r="B85" s="53" t="s">
        <v>340</v>
      </c>
      <c r="C85" s="31">
        <v>1060.4000000000001</v>
      </c>
      <c r="D85" s="36">
        <v>1064.1166666666668</v>
      </c>
      <c r="E85" s="36">
        <v>1043.2833333333335</v>
      </c>
      <c r="F85" s="36">
        <v>1026.1666666666667</v>
      </c>
      <c r="G85" s="36">
        <v>1005.3333333333335</v>
      </c>
      <c r="H85" s="36">
        <v>1081.2333333333336</v>
      </c>
      <c r="I85" s="36">
        <v>1102.0666666666666</v>
      </c>
      <c r="J85" s="36">
        <v>1119.1833333333336</v>
      </c>
      <c r="K85" s="31">
        <v>1084.95</v>
      </c>
      <c r="L85" s="31">
        <v>1047</v>
      </c>
      <c r="M85" s="31">
        <v>3.0294500000000002</v>
      </c>
      <c r="N85" s="1"/>
      <c r="O85" s="1"/>
    </row>
    <row r="86" spans="1:15" ht="12.75" customHeight="1">
      <c r="A86" s="33">
        <v>76</v>
      </c>
      <c r="B86" s="53" t="s">
        <v>341</v>
      </c>
      <c r="C86" s="31">
        <v>1662.7</v>
      </c>
      <c r="D86" s="36">
        <v>1654.5999999999997</v>
      </c>
      <c r="E86" s="36">
        <v>1608.1999999999994</v>
      </c>
      <c r="F86" s="36">
        <v>1553.6999999999996</v>
      </c>
      <c r="G86" s="36">
        <v>1507.2999999999993</v>
      </c>
      <c r="H86" s="36">
        <v>1709.0999999999995</v>
      </c>
      <c r="I86" s="36">
        <v>1755.4999999999995</v>
      </c>
      <c r="J86" s="36">
        <v>1809.9999999999995</v>
      </c>
      <c r="K86" s="31">
        <v>1701</v>
      </c>
      <c r="L86" s="31">
        <v>1600.1</v>
      </c>
      <c r="M86" s="31">
        <v>2.9812799999999999</v>
      </c>
      <c r="N86" s="1"/>
      <c r="O86" s="1"/>
    </row>
    <row r="87" spans="1:15" ht="12.75" customHeight="1">
      <c r="A87" s="33">
        <v>77</v>
      </c>
      <c r="B87" s="53" t="s">
        <v>342</v>
      </c>
      <c r="C87" s="31">
        <v>623.04999999999995</v>
      </c>
      <c r="D87" s="36">
        <v>622.13333333333333</v>
      </c>
      <c r="E87" s="36">
        <v>606.06666666666661</v>
      </c>
      <c r="F87" s="36">
        <v>589.08333333333326</v>
      </c>
      <c r="G87" s="36">
        <v>573.01666666666654</v>
      </c>
      <c r="H87" s="36">
        <v>639.11666666666667</v>
      </c>
      <c r="I87" s="36">
        <v>655.18333333333351</v>
      </c>
      <c r="J87" s="36">
        <v>672.16666666666674</v>
      </c>
      <c r="K87" s="31">
        <v>638.20000000000005</v>
      </c>
      <c r="L87" s="31">
        <v>605.15</v>
      </c>
      <c r="M87" s="31">
        <v>46.408349999999999</v>
      </c>
      <c r="N87" s="1"/>
      <c r="O87" s="1"/>
    </row>
    <row r="88" spans="1:15" ht="12.75" customHeight="1">
      <c r="A88" s="33">
        <v>78</v>
      </c>
      <c r="B88" s="53" t="s">
        <v>83</v>
      </c>
      <c r="C88" s="31">
        <v>22779.3</v>
      </c>
      <c r="D88" s="36">
        <v>22665.816666666666</v>
      </c>
      <c r="E88" s="36">
        <v>22495.23333333333</v>
      </c>
      <c r="F88" s="36">
        <v>22211.166666666664</v>
      </c>
      <c r="G88" s="36">
        <v>22040.583333333328</v>
      </c>
      <c r="H88" s="36">
        <v>22949.883333333331</v>
      </c>
      <c r="I88" s="36">
        <v>23120.466666666667</v>
      </c>
      <c r="J88" s="36">
        <v>23404.533333333333</v>
      </c>
      <c r="K88" s="31">
        <v>22836.400000000001</v>
      </c>
      <c r="L88" s="31">
        <v>22381.75</v>
      </c>
      <c r="M88" s="31">
        <v>0.10866000000000001</v>
      </c>
      <c r="N88" s="1"/>
      <c r="O88" s="1"/>
    </row>
    <row r="89" spans="1:15" ht="12.75" customHeight="1">
      <c r="A89" s="33">
        <v>79</v>
      </c>
      <c r="B89" s="53" t="s">
        <v>343</v>
      </c>
      <c r="C89" s="31">
        <v>974.95</v>
      </c>
      <c r="D89" s="36">
        <v>965.93333333333339</v>
      </c>
      <c r="E89" s="36">
        <v>953.06666666666683</v>
      </c>
      <c r="F89" s="36">
        <v>931.18333333333339</v>
      </c>
      <c r="G89" s="36">
        <v>918.31666666666683</v>
      </c>
      <c r="H89" s="36">
        <v>987.81666666666683</v>
      </c>
      <c r="I89" s="36">
        <v>1000.6833333333334</v>
      </c>
      <c r="J89" s="36">
        <v>1022.5666666666668</v>
      </c>
      <c r="K89" s="31">
        <v>978.8</v>
      </c>
      <c r="L89" s="31">
        <v>944.05</v>
      </c>
      <c r="M89" s="31">
        <v>1.80525</v>
      </c>
      <c r="N89" s="1"/>
      <c r="O89" s="1"/>
    </row>
    <row r="90" spans="1:15" ht="12.75" customHeight="1">
      <c r="A90" s="33">
        <v>80</v>
      </c>
      <c r="B90" s="53" t="s">
        <v>344</v>
      </c>
      <c r="C90" s="31">
        <v>18.5</v>
      </c>
      <c r="D90" s="36">
        <v>18.516666666666666</v>
      </c>
      <c r="E90" s="36">
        <v>18.233333333333331</v>
      </c>
      <c r="F90" s="36">
        <v>17.966666666666665</v>
      </c>
      <c r="G90" s="36">
        <v>17.68333333333333</v>
      </c>
      <c r="H90" s="36">
        <v>18.783333333333331</v>
      </c>
      <c r="I90" s="36">
        <v>19.066666666666663</v>
      </c>
      <c r="J90" s="36">
        <v>19.333333333333332</v>
      </c>
      <c r="K90" s="31">
        <v>18.8</v>
      </c>
      <c r="L90" s="31">
        <v>18.25</v>
      </c>
      <c r="M90" s="31">
        <v>163.54769999999999</v>
      </c>
      <c r="N90" s="1"/>
      <c r="O90" s="1"/>
    </row>
    <row r="91" spans="1:15" ht="12.75" customHeight="1">
      <c r="A91" s="33">
        <v>81</v>
      </c>
      <c r="B91" s="53" t="s">
        <v>86</v>
      </c>
      <c r="C91" s="31">
        <v>5141.8999999999996</v>
      </c>
      <c r="D91" s="36">
        <v>5161.5166666666673</v>
      </c>
      <c r="E91" s="36">
        <v>5086.4833333333345</v>
      </c>
      <c r="F91" s="36">
        <v>5031.0666666666675</v>
      </c>
      <c r="G91" s="36">
        <v>4956.0333333333347</v>
      </c>
      <c r="H91" s="36">
        <v>5216.9333333333343</v>
      </c>
      <c r="I91" s="36">
        <v>5291.9666666666672</v>
      </c>
      <c r="J91" s="36">
        <v>5347.3833333333341</v>
      </c>
      <c r="K91" s="31">
        <v>5236.55</v>
      </c>
      <c r="L91" s="31">
        <v>5106.1000000000004</v>
      </c>
      <c r="M91" s="31">
        <v>3.4212899999999999</v>
      </c>
      <c r="N91" s="1"/>
      <c r="O91" s="1"/>
    </row>
    <row r="92" spans="1:15" ht="12.75" customHeight="1">
      <c r="A92" s="33">
        <v>82</v>
      </c>
      <c r="B92" s="53" t="s">
        <v>333</v>
      </c>
      <c r="C92" s="31">
        <v>2121.9499999999998</v>
      </c>
      <c r="D92" s="36">
        <v>2128.8000000000002</v>
      </c>
      <c r="E92" s="36">
        <v>2102.2000000000003</v>
      </c>
      <c r="F92" s="36">
        <v>2082.4500000000003</v>
      </c>
      <c r="G92" s="36">
        <v>2055.8500000000004</v>
      </c>
      <c r="H92" s="36">
        <v>2148.5500000000002</v>
      </c>
      <c r="I92" s="36">
        <v>2175.1500000000005</v>
      </c>
      <c r="J92" s="36">
        <v>2194.9</v>
      </c>
      <c r="K92" s="31">
        <v>2155.4</v>
      </c>
      <c r="L92" s="31">
        <v>2109.0500000000002</v>
      </c>
      <c r="M92" s="31">
        <v>7.8641399999999999</v>
      </c>
      <c r="N92" s="1"/>
      <c r="O92" s="1"/>
    </row>
    <row r="93" spans="1:15" ht="12.75" customHeight="1">
      <c r="A93" s="33">
        <v>83</v>
      </c>
      <c r="B93" s="53" t="s">
        <v>345</v>
      </c>
      <c r="C93" s="31">
        <v>2020.05</v>
      </c>
      <c r="D93" s="36">
        <v>2024.6333333333334</v>
      </c>
      <c r="E93" s="36">
        <v>1981.4666666666667</v>
      </c>
      <c r="F93" s="36">
        <v>1942.8833333333332</v>
      </c>
      <c r="G93" s="36">
        <v>1899.7166666666665</v>
      </c>
      <c r="H93" s="36">
        <v>2063.2166666666672</v>
      </c>
      <c r="I93" s="36">
        <v>2106.3833333333332</v>
      </c>
      <c r="J93" s="36">
        <v>2144.9666666666672</v>
      </c>
      <c r="K93" s="31">
        <v>2067.8000000000002</v>
      </c>
      <c r="L93" s="31">
        <v>1986.05</v>
      </c>
      <c r="M93" s="31">
        <v>0.85860999999999998</v>
      </c>
      <c r="N93" s="1"/>
      <c r="O93" s="1"/>
    </row>
    <row r="94" spans="1:15" ht="12.75" customHeight="1">
      <c r="A94" s="33">
        <v>84</v>
      </c>
      <c r="B94" s="53" t="s">
        <v>351</v>
      </c>
      <c r="C94" s="31">
        <v>267.75</v>
      </c>
      <c r="D94" s="36">
        <v>268.26666666666665</v>
      </c>
      <c r="E94" s="36">
        <v>265.5333333333333</v>
      </c>
      <c r="F94" s="36">
        <v>263.31666666666666</v>
      </c>
      <c r="G94" s="36">
        <v>260.58333333333331</v>
      </c>
      <c r="H94" s="36">
        <v>270.48333333333329</v>
      </c>
      <c r="I94" s="36">
        <v>273.21666666666664</v>
      </c>
      <c r="J94" s="36">
        <v>275.43333333333328</v>
      </c>
      <c r="K94" s="31">
        <v>271</v>
      </c>
      <c r="L94" s="31">
        <v>266.05</v>
      </c>
      <c r="M94" s="31">
        <v>3.25258</v>
      </c>
      <c r="N94" s="1"/>
      <c r="O94" s="1"/>
    </row>
    <row r="95" spans="1:15" ht="12.75" customHeight="1">
      <c r="A95" s="33">
        <v>85</v>
      </c>
      <c r="B95" s="53" t="s">
        <v>90</v>
      </c>
      <c r="C95" s="31">
        <v>770.5</v>
      </c>
      <c r="D95" s="36">
        <v>763.51666666666677</v>
      </c>
      <c r="E95" s="36">
        <v>753.98333333333358</v>
      </c>
      <c r="F95" s="36">
        <v>737.46666666666681</v>
      </c>
      <c r="G95" s="36">
        <v>727.93333333333362</v>
      </c>
      <c r="H95" s="36">
        <v>780.03333333333353</v>
      </c>
      <c r="I95" s="36">
        <v>789.56666666666661</v>
      </c>
      <c r="J95" s="36">
        <v>806.08333333333348</v>
      </c>
      <c r="K95" s="31">
        <v>773.05</v>
      </c>
      <c r="L95" s="31">
        <v>747</v>
      </c>
      <c r="M95" s="31">
        <v>10.41879</v>
      </c>
      <c r="N95" s="1"/>
      <c r="O95" s="1"/>
    </row>
    <row r="96" spans="1:15" ht="12.75" customHeight="1">
      <c r="A96" s="33">
        <v>86</v>
      </c>
      <c r="B96" s="53" t="s">
        <v>89</v>
      </c>
      <c r="C96" s="31">
        <v>465.3</v>
      </c>
      <c r="D96" s="36">
        <v>462.7166666666667</v>
      </c>
      <c r="E96" s="36">
        <v>455.98333333333341</v>
      </c>
      <c r="F96" s="36">
        <v>446.66666666666669</v>
      </c>
      <c r="G96" s="36">
        <v>439.93333333333339</v>
      </c>
      <c r="H96" s="36">
        <v>472.03333333333342</v>
      </c>
      <c r="I96" s="36">
        <v>478.76666666666677</v>
      </c>
      <c r="J96" s="36">
        <v>488.08333333333343</v>
      </c>
      <c r="K96" s="31">
        <v>469.45</v>
      </c>
      <c r="L96" s="31">
        <v>453.4</v>
      </c>
      <c r="M96" s="31">
        <v>123.55761</v>
      </c>
      <c r="N96" s="1"/>
      <c r="O96" s="1"/>
    </row>
    <row r="97" spans="1:15" ht="12.75" customHeight="1">
      <c r="A97" s="33">
        <v>87</v>
      </c>
      <c r="B97" s="53" t="s">
        <v>352</v>
      </c>
      <c r="C97" s="31">
        <v>940.35</v>
      </c>
      <c r="D97" s="36">
        <v>954.1</v>
      </c>
      <c r="E97" s="36">
        <v>916.25</v>
      </c>
      <c r="F97" s="36">
        <v>892.15</v>
      </c>
      <c r="G97" s="36">
        <v>854.3</v>
      </c>
      <c r="H97" s="36">
        <v>978.2</v>
      </c>
      <c r="I97" s="36">
        <v>1016.0500000000002</v>
      </c>
      <c r="J97" s="36">
        <v>1040.1500000000001</v>
      </c>
      <c r="K97" s="31">
        <v>991.95</v>
      </c>
      <c r="L97" s="31">
        <v>930</v>
      </c>
      <c r="M97" s="31">
        <v>7.1121400000000001</v>
      </c>
      <c r="N97" s="1"/>
      <c r="O97" s="1"/>
    </row>
    <row r="98" spans="1:15" ht="12.75" customHeight="1">
      <c r="A98" s="33">
        <v>88</v>
      </c>
      <c r="B98" s="53" t="s">
        <v>353</v>
      </c>
      <c r="C98" s="31">
        <v>1149.5</v>
      </c>
      <c r="D98" s="36">
        <v>1158.6000000000001</v>
      </c>
      <c r="E98" s="36">
        <v>1134.4000000000003</v>
      </c>
      <c r="F98" s="36">
        <v>1119.3000000000002</v>
      </c>
      <c r="G98" s="36">
        <v>1095.1000000000004</v>
      </c>
      <c r="H98" s="36">
        <v>1173.7000000000003</v>
      </c>
      <c r="I98" s="36">
        <v>1197.9000000000001</v>
      </c>
      <c r="J98" s="36">
        <v>1213.0000000000002</v>
      </c>
      <c r="K98" s="31">
        <v>1182.8</v>
      </c>
      <c r="L98" s="31">
        <v>1143.5</v>
      </c>
      <c r="M98" s="31">
        <v>4.45878</v>
      </c>
      <c r="N98" s="1"/>
      <c r="O98" s="1"/>
    </row>
    <row r="99" spans="1:15" ht="12.75" customHeight="1">
      <c r="A99" s="33">
        <v>89</v>
      </c>
      <c r="B99" s="53" t="s">
        <v>354</v>
      </c>
      <c r="C99" s="31">
        <v>175.1</v>
      </c>
      <c r="D99" s="36">
        <v>176.01666666666665</v>
      </c>
      <c r="E99" s="36">
        <v>173.58333333333331</v>
      </c>
      <c r="F99" s="36">
        <v>172.06666666666666</v>
      </c>
      <c r="G99" s="36">
        <v>169.63333333333333</v>
      </c>
      <c r="H99" s="36">
        <v>177.5333333333333</v>
      </c>
      <c r="I99" s="36">
        <v>179.96666666666664</v>
      </c>
      <c r="J99" s="36">
        <v>181.48333333333329</v>
      </c>
      <c r="K99" s="31">
        <v>178.45</v>
      </c>
      <c r="L99" s="31">
        <v>174.5</v>
      </c>
      <c r="M99" s="31">
        <v>17.7515</v>
      </c>
      <c r="N99" s="1"/>
      <c r="O99" s="1"/>
    </row>
    <row r="100" spans="1:15" ht="12.75" customHeight="1">
      <c r="A100" s="33">
        <v>90</v>
      </c>
      <c r="B100" s="53" t="s">
        <v>346</v>
      </c>
      <c r="C100" s="31">
        <v>641.9</v>
      </c>
      <c r="D100" s="36">
        <v>639.7166666666667</v>
      </c>
      <c r="E100" s="36">
        <v>636.18333333333339</v>
      </c>
      <c r="F100" s="36">
        <v>630.4666666666667</v>
      </c>
      <c r="G100" s="36">
        <v>626.93333333333339</v>
      </c>
      <c r="H100" s="36">
        <v>645.43333333333339</v>
      </c>
      <c r="I100" s="36">
        <v>648.9666666666667</v>
      </c>
      <c r="J100" s="36">
        <v>654.68333333333339</v>
      </c>
      <c r="K100" s="31">
        <v>643.25</v>
      </c>
      <c r="L100" s="31">
        <v>634</v>
      </c>
      <c r="M100" s="31">
        <v>0.63607000000000002</v>
      </c>
      <c r="N100" s="1"/>
      <c r="O100" s="1"/>
    </row>
    <row r="101" spans="1:15" ht="12.75" customHeight="1">
      <c r="A101" s="33">
        <v>91</v>
      </c>
      <c r="B101" s="53" t="s">
        <v>355</v>
      </c>
      <c r="C101" s="31">
        <v>2833.85</v>
      </c>
      <c r="D101" s="36">
        <v>2826.4166666666665</v>
      </c>
      <c r="E101" s="36">
        <v>2776.7833333333328</v>
      </c>
      <c r="F101" s="36">
        <v>2719.7166666666662</v>
      </c>
      <c r="G101" s="36">
        <v>2670.0833333333326</v>
      </c>
      <c r="H101" s="36">
        <v>2883.4833333333331</v>
      </c>
      <c r="I101" s="36">
        <v>2933.1166666666672</v>
      </c>
      <c r="J101" s="36">
        <v>2990.1833333333334</v>
      </c>
      <c r="K101" s="31">
        <v>2876.05</v>
      </c>
      <c r="L101" s="31">
        <v>2769.35</v>
      </c>
      <c r="M101" s="31">
        <v>4.3859599999999999</v>
      </c>
      <c r="N101" s="1"/>
      <c r="O101" s="1"/>
    </row>
    <row r="102" spans="1:15" ht="12.75" customHeight="1">
      <c r="A102" s="33">
        <v>92</v>
      </c>
      <c r="B102" s="53" t="s">
        <v>356</v>
      </c>
      <c r="C102" s="31">
        <v>54.35</v>
      </c>
      <c r="D102" s="36">
        <v>54.5</v>
      </c>
      <c r="E102" s="36">
        <v>53.55</v>
      </c>
      <c r="F102" s="36">
        <v>52.75</v>
      </c>
      <c r="G102" s="36">
        <v>51.8</v>
      </c>
      <c r="H102" s="36">
        <v>55.3</v>
      </c>
      <c r="I102" s="36">
        <v>56.25</v>
      </c>
      <c r="J102" s="36">
        <v>57.05</v>
      </c>
      <c r="K102" s="31">
        <v>55.45</v>
      </c>
      <c r="L102" s="31">
        <v>53.7</v>
      </c>
      <c r="M102" s="31">
        <v>204.64938000000001</v>
      </c>
      <c r="N102" s="1"/>
      <c r="O102" s="1"/>
    </row>
    <row r="103" spans="1:15" ht="12.75" customHeight="1">
      <c r="A103" s="33">
        <v>93</v>
      </c>
      <c r="B103" s="53" t="s">
        <v>357</v>
      </c>
      <c r="C103" s="31">
        <v>1770.2</v>
      </c>
      <c r="D103" s="36">
        <v>1765.0999999999997</v>
      </c>
      <c r="E103" s="36">
        <v>1748.1999999999994</v>
      </c>
      <c r="F103" s="36">
        <v>1726.1999999999996</v>
      </c>
      <c r="G103" s="36">
        <v>1709.2999999999993</v>
      </c>
      <c r="H103" s="36">
        <v>1787.0999999999995</v>
      </c>
      <c r="I103" s="36">
        <v>1803.9999999999995</v>
      </c>
      <c r="J103" s="36">
        <v>1825.9999999999995</v>
      </c>
      <c r="K103" s="31">
        <v>1782</v>
      </c>
      <c r="L103" s="31">
        <v>1743.1</v>
      </c>
      <c r="M103" s="31">
        <v>4.6458899999999996</v>
      </c>
      <c r="N103" s="1"/>
      <c r="O103" s="1"/>
    </row>
    <row r="104" spans="1:15" ht="12.75" customHeight="1">
      <c r="A104" s="33">
        <v>94</v>
      </c>
      <c r="B104" s="53" t="s">
        <v>358</v>
      </c>
      <c r="C104" s="31">
        <v>792.65</v>
      </c>
      <c r="D104" s="36">
        <v>792.73333333333323</v>
      </c>
      <c r="E104" s="36">
        <v>785.46666666666647</v>
      </c>
      <c r="F104" s="36">
        <v>778.28333333333319</v>
      </c>
      <c r="G104" s="36">
        <v>771.01666666666642</v>
      </c>
      <c r="H104" s="36">
        <v>799.91666666666652</v>
      </c>
      <c r="I104" s="36">
        <v>807.18333333333317</v>
      </c>
      <c r="J104" s="36">
        <v>814.36666666666656</v>
      </c>
      <c r="K104" s="31">
        <v>800</v>
      </c>
      <c r="L104" s="31">
        <v>785.55</v>
      </c>
      <c r="M104" s="31">
        <v>1.31213</v>
      </c>
      <c r="N104" s="1"/>
      <c r="O104" s="1"/>
    </row>
    <row r="105" spans="1:15" ht="12.75" customHeight="1">
      <c r="A105" s="33">
        <v>95</v>
      </c>
      <c r="B105" s="53" t="s">
        <v>359</v>
      </c>
      <c r="C105" s="31">
        <v>1345.3</v>
      </c>
      <c r="D105" s="36">
        <v>1356.1000000000001</v>
      </c>
      <c r="E105" s="36">
        <v>1329.2500000000002</v>
      </c>
      <c r="F105" s="36">
        <v>1313.2</v>
      </c>
      <c r="G105" s="36">
        <v>1286.3500000000001</v>
      </c>
      <c r="H105" s="36">
        <v>1372.1500000000003</v>
      </c>
      <c r="I105" s="36">
        <v>1399.0000000000002</v>
      </c>
      <c r="J105" s="36">
        <v>1415.0500000000004</v>
      </c>
      <c r="K105" s="31">
        <v>1382.95</v>
      </c>
      <c r="L105" s="31">
        <v>1340.05</v>
      </c>
      <c r="M105" s="31">
        <v>4.81311</v>
      </c>
      <c r="N105" s="1"/>
      <c r="O105" s="1"/>
    </row>
    <row r="106" spans="1:15" ht="12.75" customHeight="1">
      <c r="A106" s="33">
        <v>96</v>
      </c>
      <c r="B106" s="53" t="s">
        <v>360</v>
      </c>
      <c r="C106" s="31">
        <v>8186.85</v>
      </c>
      <c r="D106" s="36">
        <v>8195.3833333333332</v>
      </c>
      <c r="E106" s="36">
        <v>8126.7166666666672</v>
      </c>
      <c r="F106" s="36">
        <v>8066.5833333333339</v>
      </c>
      <c r="G106" s="36">
        <v>7997.9166666666679</v>
      </c>
      <c r="H106" s="36">
        <v>8255.5166666666664</v>
      </c>
      <c r="I106" s="36">
        <v>8324.1833333333343</v>
      </c>
      <c r="J106" s="36">
        <v>8384.3166666666657</v>
      </c>
      <c r="K106" s="31">
        <v>8264.0499999999993</v>
      </c>
      <c r="L106" s="31">
        <v>8135.25</v>
      </c>
      <c r="M106" s="31">
        <v>0.12970999999999999</v>
      </c>
      <c r="N106" s="1"/>
      <c r="O106" s="1"/>
    </row>
    <row r="107" spans="1:15" ht="12.75" customHeight="1">
      <c r="A107" s="33">
        <v>97</v>
      </c>
      <c r="B107" s="53" t="s">
        <v>347</v>
      </c>
      <c r="C107" s="31">
        <v>133.30000000000001</v>
      </c>
      <c r="D107" s="36">
        <v>133.13333333333333</v>
      </c>
      <c r="E107" s="36">
        <v>132.01666666666665</v>
      </c>
      <c r="F107" s="36">
        <v>130.73333333333332</v>
      </c>
      <c r="G107" s="36">
        <v>129.61666666666665</v>
      </c>
      <c r="H107" s="36">
        <v>134.41666666666666</v>
      </c>
      <c r="I107" s="36">
        <v>135.53333333333333</v>
      </c>
      <c r="J107" s="36">
        <v>136.81666666666666</v>
      </c>
      <c r="K107" s="31">
        <v>134.25</v>
      </c>
      <c r="L107" s="31">
        <v>131.85</v>
      </c>
      <c r="M107" s="31">
        <v>42.067140000000002</v>
      </c>
      <c r="N107" s="1"/>
      <c r="O107" s="1"/>
    </row>
    <row r="108" spans="1:15" ht="12.75" customHeight="1">
      <c r="A108" s="33">
        <v>98</v>
      </c>
      <c r="B108" s="53" t="s">
        <v>348</v>
      </c>
      <c r="C108" s="31">
        <v>463.1</v>
      </c>
      <c r="D108" s="36">
        <v>455.91666666666669</v>
      </c>
      <c r="E108" s="36">
        <v>439.83333333333337</v>
      </c>
      <c r="F108" s="36">
        <v>416.56666666666666</v>
      </c>
      <c r="G108" s="36">
        <v>400.48333333333335</v>
      </c>
      <c r="H108" s="36">
        <v>479.18333333333339</v>
      </c>
      <c r="I108" s="36">
        <v>495.26666666666677</v>
      </c>
      <c r="J108" s="36">
        <v>518.53333333333342</v>
      </c>
      <c r="K108" s="31">
        <v>472</v>
      </c>
      <c r="L108" s="31">
        <v>432.65</v>
      </c>
      <c r="M108" s="31">
        <v>52.35201</v>
      </c>
      <c r="N108" s="1"/>
      <c r="O108" s="1"/>
    </row>
    <row r="109" spans="1:15" ht="12.75" customHeight="1">
      <c r="A109" s="33">
        <v>99</v>
      </c>
      <c r="B109" s="53" t="s">
        <v>361</v>
      </c>
      <c r="C109" s="31">
        <v>761.9</v>
      </c>
      <c r="D109" s="36">
        <v>770.6</v>
      </c>
      <c r="E109" s="36">
        <v>746.35</v>
      </c>
      <c r="F109" s="36">
        <v>730.8</v>
      </c>
      <c r="G109" s="36">
        <v>706.55</v>
      </c>
      <c r="H109" s="36">
        <v>786.15000000000009</v>
      </c>
      <c r="I109" s="36">
        <v>810.40000000000009</v>
      </c>
      <c r="J109" s="36">
        <v>825.95000000000016</v>
      </c>
      <c r="K109" s="31">
        <v>794.85</v>
      </c>
      <c r="L109" s="31">
        <v>755.05</v>
      </c>
      <c r="M109" s="31">
        <v>8.0141799999999996</v>
      </c>
      <c r="N109" s="1"/>
      <c r="O109" s="1"/>
    </row>
    <row r="110" spans="1:15" ht="12.75" customHeight="1">
      <c r="A110" s="33">
        <v>100</v>
      </c>
      <c r="B110" s="53" t="s">
        <v>91</v>
      </c>
      <c r="C110" s="31">
        <v>368.6</v>
      </c>
      <c r="D110" s="36">
        <v>368.7</v>
      </c>
      <c r="E110" s="36">
        <v>364.79999999999995</v>
      </c>
      <c r="F110" s="36">
        <v>360.99999999999994</v>
      </c>
      <c r="G110" s="36">
        <v>357.09999999999991</v>
      </c>
      <c r="H110" s="36">
        <v>372.5</v>
      </c>
      <c r="I110" s="36">
        <v>376.4</v>
      </c>
      <c r="J110" s="36">
        <v>380.20000000000005</v>
      </c>
      <c r="K110" s="31">
        <v>372.6</v>
      </c>
      <c r="L110" s="31">
        <v>364.9</v>
      </c>
      <c r="M110" s="31">
        <v>15.33902</v>
      </c>
      <c r="N110" s="1"/>
      <c r="O110" s="1"/>
    </row>
    <row r="111" spans="1:15" ht="12.75" customHeight="1">
      <c r="A111" s="33">
        <v>101</v>
      </c>
      <c r="B111" s="53" t="s">
        <v>362</v>
      </c>
      <c r="C111" s="31">
        <v>472.85</v>
      </c>
      <c r="D111" s="36">
        <v>472.7833333333333</v>
      </c>
      <c r="E111" s="36">
        <v>465.56666666666661</v>
      </c>
      <c r="F111" s="36">
        <v>458.2833333333333</v>
      </c>
      <c r="G111" s="36">
        <v>451.06666666666661</v>
      </c>
      <c r="H111" s="36">
        <v>480.06666666666661</v>
      </c>
      <c r="I111" s="36">
        <v>487.2833333333333</v>
      </c>
      <c r="J111" s="36">
        <v>494.56666666666661</v>
      </c>
      <c r="K111" s="31">
        <v>480</v>
      </c>
      <c r="L111" s="31">
        <v>465.5</v>
      </c>
      <c r="M111" s="31">
        <v>0.45580999999999999</v>
      </c>
      <c r="N111" s="1"/>
      <c r="O111" s="1"/>
    </row>
    <row r="112" spans="1:15" ht="12.75" customHeight="1">
      <c r="A112" s="33">
        <v>102</v>
      </c>
      <c r="B112" s="53" t="s">
        <v>363</v>
      </c>
      <c r="C112" s="31">
        <v>1101.5</v>
      </c>
      <c r="D112" s="36">
        <v>1097.5</v>
      </c>
      <c r="E112" s="36">
        <v>1084.05</v>
      </c>
      <c r="F112" s="36">
        <v>1066.5999999999999</v>
      </c>
      <c r="G112" s="36">
        <v>1053.1499999999999</v>
      </c>
      <c r="H112" s="36">
        <v>1114.95</v>
      </c>
      <c r="I112" s="36">
        <v>1128.3999999999999</v>
      </c>
      <c r="J112" s="36">
        <v>1145.8500000000001</v>
      </c>
      <c r="K112" s="31">
        <v>1110.95</v>
      </c>
      <c r="L112" s="31">
        <v>1080.05</v>
      </c>
      <c r="M112" s="31">
        <v>5.1933499999999997</v>
      </c>
      <c r="N112" s="1"/>
      <c r="O112" s="1"/>
    </row>
    <row r="113" spans="1:15" ht="12.75" customHeight="1">
      <c r="A113" s="33">
        <v>103</v>
      </c>
      <c r="B113" s="53" t="s">
        <v>92</v>
      </c>
      <c r="C113" s="31">
        <v>1244.7</v>
      </c>
      <c r="D113" s="36">
        <v>1244.3833333333332</v>
      </c>
      <c r="E113" s="36">
        <v>1223.7666666666664</v>
      </c>
      <c r="F113" s="36">
        <v>1202.8333333333333</v>
      </c>
      <c r="G113" s="36">
        <v>1182.2166666666665</v>
      </c>
      <c r="H113" s="36">
        <v>1265.3166666666664</v>
      </c>
      <c r="I113" s="36">
        <v>1285.9333333333332</v>
      </c>
      <c r="J113" s="36">
        <v>1306.8666666666663</v>
      </c>
      <c r="K113" s="31">
        <v>1265</v>
      </c>
      <c r="L113" s="31">
        <v>1223.45</v>
      </c>
      <c r="M113" s="31">
        <v>13.021570000000001</v>
      </c>
      <c r="N113" s="1"/>
      <c r="O113" s="1"/>
    </row>
    <row r="114" spans="1:15" ht="12.75" customHeight="1">
      <c r="A114" s="33">
        <v>104</v>
      </c>
      <c r="B114" s="53" t="s">
        <v>839</v>
      </c>
      <c r="C114" s="31">
        <v>485.4</v>
      </c>
      <c r="D114" s="36">
        <v>486.01666666666671</v>
      </c>
      <c r="E114" s="36">
        <v>481.73333333333341</v>
      </c>
      <c r="F114" s="36">
        <v>478.06666666666672</v>
      </c>
      <c r="G114" s="36">
        <v>473.78333333333342</v>
      </c>
      <c r="H114" s="36">
        <v>489.68333333333339</v>
      </c>
      <c r="I114" s="36">
        <v>493.9666666666667</v>
      </c>
      <c r="J114" s="36">
        <v>497.63333333333338</v>
      </c>
      <c r="K114" s="31">
        <v>490.3</v>
      </c>
      <c r="L114" s="31">
        <v>482.35</v>
      </c>
      <c r="M114" s="31">
        <v>1.5406899999999999</v>
      </c>
      <c r="N114" s="1"/>
      <c r="O114" s="1"/>
    </row>
    <row r="115" spans="1:15" ht="12.75" customHeight="1">
      <c r="A115" s="33">
        <v>105</v>
      </c>
      <c r="B115" s="53" t="s">
        <v>93</v>
      </c>
      <c r="C115" s="31">
        <v>1369.65</v>
      </c>
      <c r="D115" s="36">
        <v>1378.8666666666668</v>
      </c>
      <c r="E115" s="36">
        <v>1344.2833333333335</v>
      </c>
      <c r="F115" s="36">
        <v>1318.9166666666667</v>
      </c>
      <c r="G115" s="36">
        <v>1284.3333333333335</v>
      </c>
      <c r="H115" s="36">
        <v>1404.2333333333336</v>
      </c>
      <c r="I115" s="36">
        <v>1438.8166666666666</v>
      </c>
      <c r="J115" s="36">
        <v>1464.1833333333336</v>
      </c>
      <c r="K115" s="31">
        <v>1413.45</v>
      </c>
      <c r="L115" s="31">
        <v>1353.5</v>
      </c>
      <c r="M115" s="31">
        <v>18.014679999999998</v>
      </c>
      <c r="N115" s="1"/>
      <c r="O115" s="1"/>
    </row>
    <row r="116" spans="1:15" ht="12.75" customHeight="1">
      <c r="A116" s="33">
        <v>106</v>
      </c>
      <c r="B116" s="53" t="s">
        <v>100</v>
      </c>
      <c r="C116" s="31">
        <v>141.19999999999999</v>
      </c>
      <c r="D116" s="36">
        <v>140.85</v>
      </c>
      <c r="E116" s="36">
        <v>139.69999999999999</v>
      </c>
      <c r="F116" s="36">
        <v>138.19999999999999</v>
      </c>
      <c r="G116" s="36">
        <v>137.04999999999998</v>
      </c>
      <c r="H116" s="36">
        <v>142.35</v>
      </c>
      <c r="I116" s="36">
        <v>143.50000000000003</v>
      </c>
      <c r="J116" s="36">
        <v>145</v>
      </c>
      <c r="K116" s="31">
        <v>142</v>
      </c>
      <c r="L116" s="31">
        <v>139.35</v>
      </c>
      <c r="M116" s="31">
        <v>16.84131</v>
      </c>
      <c r="N116" s="1"/>
      <c r="O116" s="1"/>
    </row>
    <row r="117" spans="1:15" ht="12.75" customHeight="1">
      <c r="A117" s="33">
        <v>107</v>
      </c>
      <c r="B117" s="53" t="s">
        <v>272</v>
      </c>
      <c r="C117" s="31">
        <v>1442</v>
      </c>
      <c r="D117" s="36">
        <v>1447.1000000000001</v>
      </c>
      <c r="E117" s="36">
        <v>1429.9000000000003</v>
      </c>
      <c r="F117" s="36">
        <v>1417.8000000000002</v>
      </c>
      <c r="G117" s="36">
        <v>1400.6000000000004</v>
      </c>
      <c r="H117" s="36">
        <v>1459.2000000000003</v>
      </c>
      <c r="I117" s="36">
        <v>1476.4</v>
      </c>
      <c r="J117" s="36">
        <v>1488.5000000000002</v>
      </c>
      <c r="K117" s="31">
        <v>1464.3</v>
      </c>
      <c r="L117" s="31">
        <v>1435</v>
      </c>
      <c r="M117" s="31">
        <v>0.58365999999999996</v>
      </c>
      <c r="N117" s="1"/>
      <c r="O117" s="1"/>
    </row>
    <row r="118" spans="1:15" ht="12.75" customHeight="1">
      <c r="A118" s="33">
        <v>108</v>
      </c>
      <c r="B118" s="53" t="s">
        <v>94</v>
      </c>
      <c r="C118" s="31">
        <v>389.4</v>
      </c>
      <c r="D118" s="36">
        <v>388.81666666666661</v>
      </c>
      <c r="E118" s="36">
        <v>385.93333333333322</v>
      </c>
      <c r="F118" s="36">
        <v>382.46666666666664</v>
      </c>
      <c r="G118" s="36">
        <v>379.58333333333326</v>
      </c>
      <c r="H118" s="36">
        <v>392.28333333333319</v>
      </c>
      <c r="I118" s="36">
        <v>395.16666666666663</v>
      </c>
      <c r="J118" s="36">
        <v>398.63333333333316</v>
      </c>
      <c r="K118" s="31">
        <v>391.7</v>
      </c>
      <c r="L118" s="31">
        <v>385.35</v>
      </c>
      <c r="M118" s="31">
        <v>134.40949000000001</v>
      </c>
      <c r="N118" s="1"/>
      <c r="O118" s="1"/>
    </row>
    <row r="119" spans="1:15" ht="12.75" customHeight="1">
      <c r="A119" s="33">
        <v>109</v>
      </c>
      <c r="B119" s="53" t="s">
        <v>364</v>
      </c>
      <c r="C119" s="31">
        <v>871.6</v>
      </c>
      <c r="D119" s="36">
        <v>872.19999999999993</v>
      </c>
      <c r="E119" s="36">
        <v>859.39999999999986</v>
      </c>
      <c r="F119" s="36">
        <v>847.19999999999993</v>
      </c>
      <c r="G119" s="36">
        <v>834.39999999999986</v>
      </c>
      <c r="H119" s="36">
        <v>884.39999999999986</v>
      </c>
      <c r="I119" s="36">
        <v>897.19999999999982</v>
      </c>
      <c r="J119" s="36">
        <v>909.39999999999986</v>
      </c>
      <c r="K119" s="31">
        <v>885</v>
      </c>
      <c r="L119" s="31">
        <v>860</v>
      </c>
      <c r="M119" s="31">
        <v>24.739350000000002</v>
      </c>
      <c r="N119" s="1"/>
      <c r="O119" s="1"/>
    </row>
    <row r="120" spans="1:15" ht="12.75" customHeight="1">
      <c r="A120" s="33">
        <v>110</v>
      </c>
      <c r="B120" s="53" t="s">
        <v>95</v>
      </c>
      <c r="C120" s="31">
        <v>6205.05</v>
      </c>
      <c r="D120" s="36">
        <v>6276.7</v>
      </c>
      <c r="E120" s="36">
        <v>6113.4</v>
      </c>
      <c r="F120" s="36">
        <v>6021.75</v>
      </c>
      <c r="G120" s="36">
        <v>5858.45</v>
      </c>
      <c r="H120" s="36">
        <v>6368.3499999999995</v>
      </c>
      <c r="I120" s="36">
        <v>6531.6500000000005</v>
      </c>
      <c r="J120" s="36">
        <v>6623.2999999999993</v>
      </c>
      <c r="K120" s="31">
        <v>6440</v>
      </c>
      <c r="L120" s="31">
        <v>6185.05</v>
      </c>
      <c r="M120" s="31">
        <v>3.92096</v>
      </c>
      <c r="N120" s="1"/>
      <c r="O120" s="1"/>
    </row>
    <row r="121" spans="1:15" ht="12.75" customHeight="1">
      <c r="A121" s="33">
        <v>111</v>
      </c>
      <c r="B121" s="53" t="s">
        <v>96</v>
      </c>
      <c r="C121" s="31">
        <v>2492.5500000000002</v>
      </c>
      <c r="D121" s="36">
        <v>2488.9333333333334</v>
      </c>
      <c r="E121" s="36">
        <v>2459.666666666667</v>
      </c>
      <c r="F121" s="36">
        <v>2426.7833333333338</v>
      </c>
      <c r="G121" s="36">
        <v>2397.5166666666673</v>
      </c>
      <c r="H121" s="36">
        <v>2521.8166666666666</v>
      </c>
      <c r="I121" s="36">
        <v>2551.083333333333</v>
      </c>
      <c r="J121" s="36">
        <v>2583.9666666666662</v>
      </c>
      <c r="K121" s="31">
        <v>2518.1999999999998</v>
      </c>
      <c r="L121" s="31">
        <v>2456.0500000000002</v>
      </c>
      <c r="M121" s="31">
        <v>2.1585800000000002</v>
      </c>
      <c r="N121" s="1"/>
      <c r="O121" s="1"/>
    </row>
    <row r="122" spans="1:15" ht="12.75" customHeight="1">
      <c r="A122" s="33">
        <v>112</v>
      </c>
      <c r="B122" s="53" t="s">
        <v>365</v>
      </c>
      <c r="C122" s="31">
        <v>2747.2</v>
      </c>
      <c r="D122" s="36">
        <v>2739.7333333333336</v>
      </c>
      <c r="E122" s="36">
        <v>2714.4666666666672</v>
      </c>
      <c r="F122" s="36">
        <v>2681.7333333333336</v>
      </c>
      <c r="G122" s="36">
        <v>2656.4666666666672</v>
      </c>
      <c r="H122" s="36">
        <v>2772.4666666666672</v>
      </c>
      <c r="I122" s="36">
        <v>2797.7333333333336</v>
      </c>
      <c r="J122" s="36">
        <v>2830.4666666666672</v>
      </c>
      <c r="K122" s="31">
        <v>2765</v>
      </c>
      <c r="L122" s="31">
        <v>2707</v>
      </c>
      <c r="M122" s="31">
        <v>0.74778999999999995</v>
      </c>
      <c r="N122" s="1"/>
      <c r="O122" s="1"/>
    </row>
    <row r="123" spans="1:15" ht="12.75" customHeight="1">
      <c r="A123" s="33">
        <v>113</v>
      </c>
      <c r="B123" s="53" t="s">
        <v>97</v>
      </c>
      <c r="C123" s="31">
        <v>828.65</v>
      </c>
      <c r="D123" s="36">
        <v>831.0333333333333</v>
      </c>
      <c r="E123" s="36">
        <v>815.71666666666658</v>
      </c>
      <c r="F123" s="36">
        <v>802.7833333333333</v>
      </c>
      <c r="G123" s="36">
        <v>787.46666666666658</v>
      </c>
      <c r="H123" s="36">
        <v>843.96666666666658</v>
      </c>
      <c r="I123" s="36">
        <v>859.28333333333319</v>
      </c>
      <c r="J123" s="36">
        <v>872.21666666666658</v>
      </c>
      <c r="K123" s="31">
        <v>846.35</v>
      </c>
      <c r="L123" s="31">
        <v>818.1</v>
      </c>
      <c r="M123" s="31">
        <v>17.72063</v>
      </c>
      <c r="N123" s="1"/>
      <c r="O123" s="1"/>
    </row>
    <row r="124" spans="1:15" ht="12.75" customHeight="1">
      <c r="A124" s="33">
        <v>114</v>
      </c>
      <c r="B124" s="53" t="s">
        <v>98</v>
      </c>
      <c r="C124" s="31">
        <v>1129</v>
      </c>
      <c r="D124" s="36">
        <v>1136.3333333333333</v>
      </c>
      <c r="E124" s="36">
        <v>1117.6666666666665</v>
      </c>
      <c r="F124" s="36">
        <v>1106.3333333333333</v>
      </c>
      <c r="G124" s="36">
        <v>1087.6666666666665</v>
      </c>
      <c r="H124" s="36">
        <v>1147.6666666666665</v>
      </c>
      <c r="I124" s="36">
        <v>1166.333333333333</v>
      </c>
      <c r="J124" s="36">
        <v>1177.6666666666665</v>
      </c>
      <c r="K124" s="31">
        <v>1155</v>
      </c>
      <c r="L124" s="31">
        <v>1125</v>
      </c>
      <c r="M124" s="31">
        <v>2.2911299999999999</v>
      </c>
      <c r="N124" s="1"/>
      <c r="O124" s="1"/>
    </row>
    <row r="125" spans="1:15" ht="12.75" customHeight="1">
      <c r="A125" s="33">
        <v>115</v>
      </c>
      <c r="B125" s="53" t="s">
        <v>845</v>
      </c>
      <c r="C125" s="31">
        <v>4749</v>
      </c>
      <c r="D125" s="36">
        <v>4737.416666666667</v>
      </c>
      <c r="E125" s="36">
        <v>4674.8333333333339</v>
      </c>
      <c r="F125" s="36">
        <v>4600.666666666667</v>
      </c>
      <c r="G125" s="36">
        <v>4538.0833333333339</v>
      </c>
      <c r="H125" s="36">
        <v>4811.5833333333339</v>
      </c>
      <c r="I125" s="36">
        <v>4874.1666666666679</v>
      </c>
      <c r="J125" s="36">
        <v>4948.3333333333339</v>
      </c>
      <c r="K125" s="31">
        <v>4800</v>
      </c>
      <c r="L125" s="31">
        <v>4663.25</v>
      </c>
      <c r="M125" s="31">
        <v>0.29326000000000002</v>
      </c>
      <c r="N125" s="1"/>
      <c r="O125" s="1"/>
    </row>
    <row r="126" spans="1:15" ht="12.75" customHeight="1">
      <c r="A126" s="33">
        <v>116</v>
      </c>
      <c r="B126" s="53" t="s">
        <v>366</v>
      </c>
      <c r="C126" s="31">
        <v>1591.4</v>
      </c>
      <c r="D126" s="36">
        <v>1568.6833333333334</v>
      </c>
      <c r="E126" s="36">
        <v>1527.3666666666668</v>
      </c>
      <c r="F126" s="36">
        <v>1463.3333333333335</v>
      </c>
      <c r="G126" s="36">
        <v>1422.0166666666669</v>
      </c>
      <c r="H126" s="36">
        <v>1632.7166666666667</v>
      </c>
      <c r="I126" s="36">
        <v>1674.0333333333333</v>
      </c>
      <c r="J126" s="36">
        <v>1738.0666666666666</v>
      </c>
      <c r="K126" s="31">
        <v>1610</v>
      </c>
      <c r="L126" s="31">
        <v>1504.65</v>
      </c>
      <c r="M126" s="31">
        <v>7.55884</v>
      </c>
      <c r="N126" s="1"/>
      <c r="O126" s="1"/>
    </row>
    <row r="127" spans="1:15" ht="12.75" customHeight="1">
      <c r="A127" s="33">
        <v>117</v>
      </c>
      <c r="B127" s="53" t="s">
        <v>349</v>
      </c>
      <c r="C127" s="31">
        <v>3817.25</v>
      </c>
      <c r="D127" s="36">
        <v>3784.8166666666671</v>
      </c>
      <c r="E127" s="36">
        <v>3693.1333333333341</v>
      </c>
      <c r="F127" s="36">
        <v>3569.0166666666669</v>
      </c>
      <c r="G127" s="36">
        <v>3477.3333333333339</v>
      </c>
      <c r="H127" s="36">
        <v>3908.9333333333343</v>
      </c>
      <c r="I127" s="36">
        <v>4000.6166666666677</v>
      </c>
      <c r="J127" s="36">
        <v>4124.7333333333345</v>
      </c>
      <c r="K127" s="31">
        <v>3876.5</v>
      </c>
      <c r="L127" s="31">
        <v>3660.7</v>
      </c>
      <c r="M127" s="31">
        <v>0.73002</v>
      </c>
      <c r="N127" s="1"/>
      <c r="O127" s="1"/>
    </row>
    <row r="128" spans="1:15" ht="12.75" customHeight="1">
      <c r="A128" s="33">
        <v>118</v>
      </c>
      <c r="B128" s="53" t="s">
        <v>99</v>
      </c>
      <c r="C128" s="31">
        <v>305.10000000000002</v>
      </c>
      <c r="D128" s="36">
        <v>305.18333333333334</v>
      </c>
      <c r="E128" s="36">
        <v>301.76666666666665</v>
      </c>
      <c r="F128" s="36">
        <v>298.43333333333334</v>
      </c>
      <c r="G128" s="36">
        <v>295.01666666666665</v>
      </c>
      <c r="H128" s="36">
        <v>308.51666666666665</v>
      </c>
      <c r="I128" s="36">
        <v>311.93333333333328</v>
      </c>
      <c r="J128" s="36">
        <v>315.26666666666665</v>
      </c>
      <c r="K128" s="31">
        <v>308.60000000000002</v>
      </c>
      <c r="L128" s="31">
        <v>301.85000000000002</v>
      </c>
      <c r="M128" s="31">
        <v>20.52008</v>
      </c>
      <c r="N128" s="1"/>
      <c r="O128" s="1"/>
    </row>
    <row r="129" spans="1:15" ht="12.75" customHeight="1">
      <c r="A129" s="33">
        <v>119</v>
      </c>
      <c r="B129" s="53" t="s">
        <v>350</v>
      </c>
      <c r="C129" s="31">
        <v>374.2</v>
      </c>
      <c r="D129" s="36">
        <v>373.09999999999997</v>
      </c>
      <c r="E129" s="36">
        <v>366.24999999999994</v>
      </c>
      <c r="F129" s="36">
        <v>358.29999999999995</v>
      </c>
      <c r="G129" s="36">
        <v>351.44999999999993</v>
      </c>
      <c r="H129" s="36">
        <v>381.04999999999995</v>
      </c>
      <c r="I129" s="36">
        <v>387.9</v>
      </c>
      <c r="J129" s="36">
        <v>395.84999999999997</v>
      </c>
      <c r="K129" s="31">
        <v>379.95</v>
      </c>
      <c r="L129" s="31">
        <v>365.15</v>
      </c>
      <c r="M129" s="31">
        <v>2.73909</v>
      </c>
      <c r="N129" s="1"/>
      <c r="O129" s="1"/>
    </row>
    <row r="130" spans="1:15" ht="12.75" customHeight="1">
      <c r="A130" s="33">
        <v>120</v>
      </c>
      <c r="B130" s="53" t="s">
        <v>101</v>
      </c>
      <c r="C130" s="31">
        <v>2161.9</v>
      </c>
      <c r="D130" s="36">
        <v>2166.6666666666665</v>
      </c>
      <c r="E130" s="36">
        <v>2142.333333333333</v>
      </c>
      <c r="F130" s="36">
        <v>2122.7666666666664</v>
      </c>
      <c r="G130" s="36">
        <v>2098.4333333333329</v>
      </c>
      <c r="H130" s="36">
        <v>2186.2333333333331</v>
      </c>
      <c r="I130" s="36">
        <v>2210.5666666666662</v>
      </c>
      <c r="J130" s="36">
        <v>2230.1333333333332</v>
      </c>
      <c r="K130" s="31">
        <v>2191</v>
      </c>
      <c r="L130" s="31">
        <v>2147.1</v>
      </c>
      <c r="M130" s="31">
        <v>4.3465499999999997</v>
      </c>
      <c r="N130" s="1"/>
      <c r="O130" s="1"/>
    </row>
    <row r="131" spans="1:15" ht="12.75" customHeight="1">
      <c r="A131" s="33">
        <v>121</v>
      </c>
      <c r="B131" s="53" t="s">
        <v>367</v>
      </c>
      <c r="C131" s="31">
        <v>2019.65</v>
      </c>
      <c r="D131" s="36">
        <v>2016.0333333333335</v>
      </c>
      <c r="E131" s="36">
        <v>1956.5166666666669</v>
      </c>
      <c r="F131" s="36">
        <v>1893.3833333333334</v>
      </c>
      <c r="G131" s="36">
        <v>1833.8666666666668</v>
      </c>
      <c r="H131" s="36">
        <v>2079.166666666667</v>
      </c>
      <c r="I131" s="36">
        <v>2138.6833333333338</v>
      </c>
      <c r="J131" s="36">
        <v>2201.8166666666671</v>
      </c>
      <c r="K131" s="31">
        <v>2075.5500000000002</v>
      </c>
      <c r="L131" s="31">
        <v>1952.9</v>
      </c>
      <c r="M131" s="31">
        <v>4.0583900000000002</v>
      </c>
      <c r="N131" s="1"/>
      <c r="O131" s="1"/>
    </row>
    <row r="132" spans="1:15" ht="12.75" customHeight="1">
      <c r="A132" s="33">
        <v>122</v>
      </c>
      <c r="B132" s="53" t="s">
        <v>102</v>
      </c>
      <c r="C132" s="31">
        <v>531.6</v>
      </c>
      <c r="D132" s="36">
        <v>532.73333333333335</v>
      </c>
      <c r="E132" s="36">
        <v>527.91666666666674</v>
      </c>
      <c r="F132" s="36">
        <v>524.23333333333335</v>
      </c>
      <c r="G132" s="36">
        <v>519.41666666666674</v>
      </c>
      <c r="H132" s="36">
        <v>536.41666666666674</v>
      </c>
      <c r="I132" s="36">
        <v>541.23333333333335</v>
      </c>
      <c r="J132" s="36">
        <v>544.91666666666674</v>
      </c>
      <c r="K132" s="31">
        <v>537.54999999999995</v>
      </c>
      <c r="L132" s="31">
        <v>529.04999999999995</v>
      </c>
      <c r="M132" s="31">
        <v>9.24085</v>
      </c>
      <c r="N132" s="1"/>
      <c r="O132" s="1"/>
    </row>
    <row r="133" spans="1:15" ht="12.75" customHeight="1">
      <c r="A133" s="33">
        <v>123</v>
      </c>
      <c r="B133" s="53" t="s">
        <v>103</v>
      </c>
      <c r="C133" s="31">
        <v>2205.0500000000002</v>
      </c>
      <c r="D133" s="36">
        <v>2188.6166666666668</v>
      </c>
      <c r="E133" s="36">
        <v>2158.2833333333338</v>
      </c>
      <c r="F133" s="36">
        <v>2111.5166666666669</v>
      </c>
      <c r="G133" s="36">
        <v>2081.1833333333338</v>
      </c>
      <c r="H133" s="36">
        <v>2235.3833333333337</v>
      </c>
      <c r="I133" s="36">
        <v>2265.7166666666667</v>
      </c>
      <c r="J133" s="36">
        <v>2312.4833333333336</v>
      </c>
      <c r="K133" s="31">
        <v>2218.9499999999998</v>
      </c>
      <c r="L133" s="31">
        <v>2141.85</v>
      </c>
      <c r="M133" s="31">
        <v>6.9444800000000004</v>
      </c>
      <c r="N133" s="1"/>
      <c r="O133" s="1"/>
    </row>
    <row r="134" spans="1:15" ht="12.75" customHeight="1">
      <c r="A134" s="33">
        <v>124</v>
      </c>
      <c r="B134" s="53" t="s">
        <v>846</v>
      </c>
      <c r="C134" s="31">
        <v>1858.15</v>
      </c>
      <c r="D134" s="36">
        <v>1876.75</v>
      </c>
      <c r="E134" s="36">
        <v>1833.5</v>
      </c>
      <c r="F134" s="36">
        <v>1808.85</v>
      </c>
      <c r="G134" s="36">
        <v>1765.6</v>
      </c>
      <c r="H134" s="36">
        <v>1901.4</v>
      </c>
      <c r="I134" s="36">
        <v>1944.65</v>
      </c>
      <c r="J134" s="36">
        <v>1969.3000000000002</v>
      </c>
      <c r="K134" s="31">
        <v>1920</v>
      </c>
      <c r="L134" s="31">
        <v>1852.1</v>
      </c>
      <c r="M134" s="31">
        <v>0.99092999999999998</v>
      </c>
      <c r="N134" s="1"/>
      <c r="O134" s="1"/>
    </row>
    <row r="135" spans="1:15" ht="12.75" customHeight="1">
      <c r="A135" s="33">
        <v>125</v>
      </c>
      <c r="B135" s="53" t="s">
        <v>368</v>
      </c>
      <c r="C135" s="31">
        <v>999.05</v>
      </c>
      <c r="D135" s="36">
        <v>1003.5333333333333</v>
      </c>
      <c r="E135" s="36">
        <v>988.01666666666665</v>
      </c>
      <c r="F135" s="36">
        <v>976.98333333333335</v>
      </c>
      <c r="G135" s="36">
        <v>961.4666666666667</v>
      </c>
      <c r="H135" s="36">
        <v>1014.5666666666666</v>
      </c>
      <c r="I135" s="36">
        <v>1030.0833333333333</v>
      </c>
      <c r="J135" s="36">
        <v>1041.1166666666666</v>
      </c>
      <c r="K135" s="31">
        <v>1019.05</v>
      </c>
      <c r="L135" s="31">
        <v>992.5</v>
      </c>
      <c r="M135" s="31">
        <v>0.26838000000000001</v>
      </c>
      <c r="N135" s="1"/>
      <c r="O135" s="1"/>
    </row>
    <row r="136" spans="1:15" ht="12.75" customHeight="1">
      <c r="A136" s="33">
        <v>126</v>
      </c>
      <c r="B136" s="53" t="s">
        <v>369</v>
      </c>
      <c r="C136" s="31">
        <v>637.4</v>
      </c>
      <c r="D136" s="36">
        <v>639.58333333333326</v>
      </c>
      <c r="E136" s="36">
        <v>627.86666666666656</v>
      </c>
      <c r="F136" s="36">
        <v>618.33333333333326</v>
      </c>
      <c r="G136" s="36">
        <v>606.61666666666656</v>
      </c>
      <c r="H136" s="36">
        <v>649.11666666666656</v>
      </c>
      <c r="I136" s="36">
        <v>660.83333333333326</v>
      </c>
      <c r="J136" s="36">
        <v>670.36666666666656</v>
      </c>
      <c r="K136" s="31">
        <v>651.29999999999995</v>
      </c>
      <c r="L136" s="31">
        <v>630.04999999999995</v>
      </c>
      <c r="M136" s="31">
        <v>5.7938200000000002</v>
      </c>
      <c r="N136" s="1"/>
      <c r="O136" s="1"/>
    </row>
    <row r="137" spans="1:15" ht="12.75" customHeight="1">
      <c r="A137" s="33">
        <v>127</v>
      </c>
      <c r="B137" s="53" t="s">
        <v>104</v>
      </c>
      <c r="C137" s="31">
        <v>2236.4</v>
      </c>
      <c r="D137" s="36">
        <v>2254.4166666666665</v>
      </c>
      <c r="E137" s="36">
        <v>2213.8833333333332</v>
      </c>
      <c r="F137" s="36">
        <v>2191.3666666666668</v>
      </c>
      <c r="G137" s="36">
        <v>2150.8333333333335</v>
      </c>
      <c r="H137" s="36">
        <v>2276.9333333333329</v>
      </c>
      <c r="I137" s="36">
        <v>2317.4666666666667</v>
      </c>
      <c r="J137" s="36">
        <v>2339.9833333333327</v>
      </c>
      <c r="K137" s="31">
        <v>2294.9499999999998</v>
      </c>
      <c r="L137" s="31">
        <v>2231.9</v>
      </c>
      <c r="M137" s="31">
        <v>1.2537400000000001</v>
      </c>
      <c r="N137" s="1"/>
      <c r="O137" s="1"/>
    </row>
    <row r="138" spans="1:15" ht="12.75" customHeight="1">
      <c r="A138" s="33">
        <v>128</v>
      </c>
      <c r="B138" s="53" t="s">
        <v>273</v>
      </c>
      <c r="C138" s="31">
        <v>401.3</v>
      </c>
      <c r="D138" s="36">
        <v>401.09999999999997</v>
      </c>
      <c r="E138" s="36">
        <v>397.24999999999994</v>
      </c>
      <c r="F138" s="36">
        <v>393.2</v>
      </c>
      <c r="G138" s="36">
        <v>389.34999999999997</v>
      </c>
      <c r="H138" s="36">
        <v>405.14999999999992</v>
      </c>
      <c r="I138" s="36">
        <v>408.99999999999994</v>
      </c>
      <c r="J138" s="36">
        <v>413.0499999999999</v>
      </c>
      <c r="K138" s="31">
        <v>404.95</v>
      </c>
      <c r="L138" s="31">
        <v>397.05</v>
      </c>
      <c r="M138" s="31">
        <v>5.8906799999999997</v>
      </c>
      <c r="N138" s="1"/>
      <c r="O138" s="1"/>
    </row>
    <row r="139" spans="1:15" ht="12.75" customHeight="1">
      <c r="A139" s="33">
        <v>129</v>
      </c>
      <c r="B139" s="53" t="s">
        <v>105</v>
      </c>
      <c r="C139" s="31">
        <v>138</v>
      </c>
      <c r="D139" s="36">
        <v>138.06666666666666</v>
      </c>
      <c r="E139" s="36">
        <v>136.18333333333334</v>
      </c>
      <c r="F139" s="36">
        <v>134.36666666666667</v>
      </c>
      <c r="G139" s="36">
        <v>132.48333333333335</v>
      </c>
      <c r="H139" s="36">
        <v>139.88333333333333</v>
      </c>
      <c r="I139" s="36">
        <v>141.76666666666665</v>
      </c>
      <c r="J139" s="36">
        <v>143.58333333333331</v>
      </c>
      <c r="K139" s="31">
        <v>139.94999999999999</v>
      </c>
      <c r="L139" s="31">
        <v>136.25</v>
      </c>
      <c r="M139" s="31">
        <v>29.532080000000001</v>
      </c>
      <c r="N139" s="1"/>
      <c r="O139" s="1"/>
    </row>
    <row r="140" spans="1:15" ht="12.75" customHeight="1">
      <c r="A140" s="33">
        <v>130</v>
      </c>
      <c r="B140" s="53" t="s">
        <v>370</v>
      </c>
      <c r="C140" s="31">
        <v>178.15</v>
      </c>
      <c r="D140" s="36">
        <v>177.25</v>
      </c>
      <c r="E140" s="36">
        <v>175.3</v>
      </c>
      <c r="F140" s="36">
        <v>172.45000000000002</v>
      </c>
      <c r="G140" s="36">
        <v>170.50000000000003</v>
      </c>
      <c r="H140" s="36">
        <v>180.1</v>
      </c>
      <c r="I140" s="36">
        <v>182.04999999999998</v>
      </c>
      <c r="J140" s="36">
        <v>184.89999999999998</v>
      </c>
      <c r="K140" s="31">
        <v>179.2</v>
      </c>
      <c r="L140" s="31">
        <v>174.4</v>
      </c>
      <c r="M140" s="31">
        <v>8.9941600000000008</v>
      </c>
      <c r="N140" s="1"/>
      <c r="O140" s="1"/>
    </row>
    <row r="141" spans="1:15" ht="12.75" customHeight="1">
      <c r="A141" s="33">
        <v>131</v>
      </c>
      <c r="B141" s="53" t="s">
        <v>106</v>
      </c>
      <c r="C141" s="31">
        <v>3578.9</v>
      </c>
      <c r="D141" s="36">
        <v>3595.3833333333332</v>
      </c>
      <c r="E141" s="36">
        <v>3530.7666666666664</v>
      </c>
      <c r="F141" s="36">
        <v>3482.6333333333332</v>
      </c>
      <c r="G141" s="36">
        <v>3418.0166666666664</v>
      </c>
      <c r="H141" s="36">
        <v>3643.5166666666664</v>
      </c>
      <c r="I141" s="36">
        <v>3708.1333333333332</v>
      </c>
      <c r="J141" s="36">
        <v>3756.2666666666664</v>
      </c>
      <c r="K141" s="31">
        <v>3660</v>
      </c>
      <c r="L141" s="31">
        <v>3547.25</v>
      </c>
      <c r="M141" s="31">
        <v>4.07761</v>
      </c>
      <c r="N141" s="1"/>
      <c r="O141" s="1"/>
    </row>
    <row r="142" spans="1:15" ht="12.75" customHeight="1">
      <c r="A142" s="33">
        <v>132</v>
      </c>
      <c r="B142" s="53" t="s">
        <v>107</v>
      </c>
      <c r="C142" s="31">
        <v>5879.45</v>
      </c>
      <c r="D142" s="36">
        <v>5879.8833333333341</v>
      </c>
      <c r="E142" s="36">
        <v>5793.7666666666682</v>
      </c>
      <c r="F142" s="36">
        <v>5708.0833333333339</v>
      </c>
      <c r="G142" s="36">
        <v>5621.9666666666681</v>
      </c>
      <c r="H142" s="36">
        <v>5965.5666666666684</v>
      </c>
      <c r="I142" s="36">
        <v>6051.6833333333352</v>
      </c>
      <c r="J142" s="36">
        <v>6137.3666666666686</v>
      </c>
      <c r="K142" s="31">
        <v>5966</v>
      </c>
      <c r="L142" s="31">
        <v>5794.2</v>
      </c>
      <c r="M142" s="31">
        <v>2.9605600000000001</v>
      </c>
      <c r="N142" s="1"/>
      <c r="O142" s="1"/>
    </row>
    <row r="143" spans="1:15" ht="12.75" customHeight="1">
      <c r="A143" s="33">
        <v>133</v>
      </c>
      <c r="B143" s="53" t="s">
        <v>109</v>
      </c>
      <c r="C143" s="31">
        <v>758.65</v>
      </c>
      <c r="D143" s="36">
        <v>761.31666666666661</v>
      </c>
      <c r="E143" s="36">
        <v>746.63333333333321</v>
      </c>
      <c r="F143" s="36">
        <v>734.61666666666656</v>
      </c>
      <c r="G143" s="36">
        <v>719.93333333333317</v>
      </c>
      <c r="H143" s="36">
        <v>773.33333333333326</v>
      </c>
      <c r="I143" s="36">
        <v>788.01666666666665</v>
      </c>
      <c r="J143" s="36">
        <v>800.0333333333333</v>
      </c>
      <c r="K143" s="31">
        <v>776</v>
      </c>
      <c r="L143" s="31">
        <v>749.3</v>
      </c>
      <c r="M143" s="31">
        <v>91.108000000000004</v>
      </c>
      <c r="N143" s="1"/>
      <c r="O143" s="1"/>
    </row>
    <row r="144" spans="1:15" ht="12.75" customHeight="1">
      <c r="A144" s="33">
        <v>134</v>
      </c>
      <c r="B144" s="53" t="s">
        <v>164</v>
      </c>
      <c r="C144" s="31">
        <v>2400.5</v>
      </c>
      <c r="D144" s="36">
        <v>2418.9833333333331</v>
      </c>
      <c r="E144" s="36">
        <v>2374.0166666666664</v>
      </c>
      <c r="F144" s="36">
        <v>2347.5333333333333</v>
      </c>
      <c r="G144" s="36">
        <v>2302.5666666666666</v>
      </c>
      <c r="H144" s="36">
        <v>2445.4666666666662</v>
      </c>
      <c r="I144" s="36">
        <v>2490.4333333333325</v>
      </c>
      <c r="J144" s="36">
        <v>2516.9166666666661</v>
      </c>
      <c r="K144" s="31">
        <v>2463.9499999999998</v>
      </c>
      <c r="L144" s="31">
        <v>2392.5</v>
      </c>
      <c r="M144" s="31">
        <v>2.5527099999999998</v>
      </c>
      <c r="N144" s="1"/>
      <c r="O144" s="1"/>
    </row>
    <row r="145" spans="1:15" ht="12.75" customHeight="1">
      <c r="A145" s="33">
        <v>135</v>
      </c>
      <c r="B145" s="53" t="s">
        <v>110</v>
      </c>
      <c r="C145" s="31">
        <v>5855.5</v>
      </c>
      <c r="D145" s="36">
        <v>5867.5</v>
      </c>
      <c r="E145" s="36">
        <v>5810</v>
      </c>
      <c r="F145" s="36">
        <v>5764.5</v>
      </c>
      <c r="G145" s="36">
        <v>5707</v>
      </c>
      <c r="H145" s="36">
        <v>5913</v>
      </c>
      <c r="I145" s="36">
        <v>5970.5</v>
      </c>
      <c r="J145" s="36">
        <v>6016</v>
      </c>
      <c r="K145" s="31">
        <v>5925</v>
      </c>
      <c r="L145" s="31">
        <v>5822</v>
      </c>
      <c r="M145" s="31">
        <v>5.3550199999999997</v>
      </c>
      <c r="N145" s="1"/>
      <c r="O145" s="1"/>
    </row>
    <row r="146" spans="1:15" ht="12.75" customHeight="1">
      <c r="A146" s="33">
        <v>136</v>
      </c>
      <c r="B146" s="53" t="s">
        <v>371</v>
      </c>
      <c r="C146" s="31">
        <v>616.79999999999995</v>
      </c>
      <c r="D146" s="36">
        <v>611.69999999999993</v>
      </c>
      <c r="E146" s="36">
        <v>598.89999999999986</v>
      </c>
      <c r="F146" s="36">
        <v>580.99999999999989</v>
      </c>
      <c r="G146" s="36">
        <v>568.19999999999982</v>
      </c>
      <c r="H146" s="36">
        <v>629.59999999999991</v>
      </c>
      <c r="I146" s="36">
        <v>642.39999999999986</v>
      </c>
      <c r="J146" s="36">
        <v>660.3</v>
      </c>
      <c r="K146" s="31">
        <v>624.5</v>
      </c>
      <c r="L146" s="31">
        <v>593.79999999999995</v>
      </c>
      <c r="M146" s="31">
        <v>13.20387</v>
      </c>
      <c r="N146" s="1"/>
      <c r="O146" s="1"/>
    </row>
    <row r="147" spans="1:15" ht="12.75" customHeight="1">
      <c r="A147" s="33">
        <v>137</v>
      </c>
      <c r="B147" s="53" t="s">
        <v>374</v>
      </c>
      <c r="C147" s="31">
        <v>47.1</v>
      </c>
      <c r="D147" s="36">
        <v>47.483333333333327</v>
      </c>
      <c r="E147" s="36">
        <v>46.216666666666654</v>
      </c>
      <c r="F147" s="36">
        <v>45.333333333333329</v>
      </c>
      <c r="G147" s="36">
        <v>44.066666666666656</v>
      </c>
      <c r="H147" s="36">
        <v>48.366666666666653</v>
      </c>
      <c r="I147" s="36">
        <v>49.633333333333319</v>
      </c>
      <c r="J147" s="36">
        <v>50.516666666666652</v>
      </c>
      <c r="K147" s="31">
        <v>48.75</v>
      </c>
      <c r="L147" s="31">
        <v>46.6</v>
      </c>
      <c r="M147" s="31">
        <v>244.54114999999999</v>
      </c>
      <c r="N147" s="1"/>
      <c r="O147" s="1"/>
    </row>
    <row r="148" spans="1:15" ht="12.75" customHeight="1">
      <c r="A148" s="33">
        <v>138</v>
      </c>
      <c r="B148" s="53" t="s">
        <v>561</v>
      </c>
      <c r="C148" s="31">
        <v>2609.85</v>
      </c>
      <c r="D148" s="36">
        <v>2626.6166666666668</v>
      </c>
      <c r="E148" s="36">
        <v>2577.5833333333335</v>
      </c>
      <c r="F148" s="36">
        <v>2545.3166666666666</v>
      </c>
      <c r="G148" s="36">
        <v>2496.2833333333333</v>
      </c>
      <c r="H148" s="36">
        <v>2658.8833333333337</v>
      </c>
      <c r="I148" s="36">
        <v>2707.9166666666665</v>
      </c>
      <c r="J148" s="36">
        <v>2740.1833333333338</v>
      </c>
      <c r="K148" s="31">
        <v>2675.65</v>
      </c>
      <c r="L148" s="31">
        <v>2594.35</v>
      </c>
      <c r="M148" s="31">
        <v>0.30051</v>
      </c>
      <c r="N148" s="1"/>
      <c r="O148" s="1"/>
    </row>
    <row r="149" spans="1:15" ht="12.75" customHeight="1">
      <c r="A149" s="33">
        <v>139</v>
      </c>
      <c r="B149" s="53" t="s">
        <v>111</v>
      </c>
      <c r="C149" s="31">
        <v>3616.45</v>
      </c>
      <c r="D149" s="36">
        <v>3631.1666666666665</v>
      </c>
      <c r="E149" s="36">
        <v>3582.333333333333</v>
      </c>
      <c r="F149" s="36">
        <v>3548.2166666666667</v>
      </c>
      <c r="G149" s="36">
        <v>3499.3833333333332</v>
      </c>
      <c r="H149" s="36">
        <v>3665.2833333333328</v>
      </c>
      <c r="I149" s="36">
        <v>3714.1166666666659</v>
      </c>
      <c r="J149" s="36">
        <v>3748.2333333333327</v>
      </c>
      <c r="K149" s="31">
        <v>3680</v>
      </c>
      <c r="L149" s="31">
        <v>3597.05</v>
      </c>
      <c r="M149" s="31">
        <v>6.9943200000000001</v>
      </c>
      <c r="N149" s="1"/>
      <c r="O149" s="1"/>
    </row>
    <row r="150" spans="1:15" ht="12.75" customHeight="1">
      <c r="A150" s="33">
        <v>140</v>
      </c>
      <c r="B150" s="53" t="s">
        <v>372</v>
      </c>
      <c r="C150" s="31">
        <v>310.45</v>
      </c>
      <c r="D150" s="36">
        <v>310.81666666666666</v>
      </c>
      <c r="E150" s="36">
        <v>306.68333333333334</v>
      </c>
      <c r="F150" s="36">
        <v>302.91666666666669</v>
      </c>
      <c r="G150" s="36">
        <v>298.78333333333336</v>
      </c>
      <c r="H150" s="36">
        <v>314.58333333333331</v>
      </c>
      <c r="I150" s="36">
        <v>318.71666666666664</v>
      </c>
      <c r="J150" s="36">
        <v>322.48333333333329</v>
      </c>
      <c r="K150" s="31">
        <v>314.95</v>
      </c>
      <c r="L150" s="31">
        <v>307.05</v>
      </c>
      <c r="M150" s="31">
        <v>26.495979999999999</v>
      </c>
      <c r="N150" s="1"/>
      <c r="O150" s="1"/>
    </row>
    <row r="151" spans="1:15" ht="12.75" customHeight="1">
      <c r="A151" s="33">
        <v>141</v>
      </c>
      <c r="B151" s="53" t="s">
        <v>375</v>
      </c>
      <c r="C151" s="31">
        <v>580.54999999999995</v>
      </c>
      <c r="D151" s="36">
        <v>581.35</v>
      </c>
      <c r="E151" s="36">
        <v>575.20000000000005</v>
      </c>
      <c r="F151" s="36">
        <v>569.85</v>
      </c>
      <c r="G151" s="36">
        <v>563.70000000000005</v>
      </c>
      <c r="H151" s="36">
        <v>586.70000000000005</v>
      </c>
      <c r="I151" s="36">
        <v>592.84999999999991</v>
      </c>
      <c r="J151" s="36">
        <v>598.20000000000005</v>
      </c>
      <c r="K151" s="31">
        <v>587.5</v>
      </c>
      <c r="L151" s="31">
        <v>576</v>
      </c>
      <c r="M151" s="31">
        <v>5.5518200000000002</v>
      </c>
      <c r="N151" s="1"/>
      <c r="O151" s="1"/>
    </row>
    <row r="152" spans="1:15" ht="12.75" customHeight="1">
      <c r="A152" s="33">
        <v>142</v>
      </c>
      <c r="B152" s="53" t="s">
        <v>274</v>
      </c>
      <c r="C152" s="31">
        <v>492.5</v>
      </c>
      <c r="D152" s="36">
        <v>496.08333333333331</v>
      </c>
      <c r="E152" s="36">
        <v>487.61666666666662</v>
      </c>
      <c r="F152" s="36">
        <v>482.73333333333329</v>
      </c>
      <c r="G152" s="36">
        <v>474.26666666666659</v>
      </c>
      <c r="H152" s="36">
        <v>500.96666666666664</v>
      </c>
      <c r="I152" s="36">
        <v>509.43333333333334</v>
      </c>
      <c r="J152" s="36">
        <v>514.31666666666661</v>
      </c>
      <c r="K152" s="31">
        <v>504.55</v>
      </c>
      <c r="L152" s="31">
        <v>491.2</v>
      </c>
      <c r="M152" s="31">
        <v>10.00614</v>
      </c>
      <c r="N152" s="1"/>
      <c r="O152" s="1"/>
    </row>
    <row r="153" spans="1:15" ht="12.75" customHeight="1">
      <c r="A153" s="33">
        <v>143</v>
      </c>
      <c r="B153" s="53" t="s">
        <v>376</v>
      </c>
      <c r="C153" s="31">
        <v>1979.85</v>
      </c>
      <c r="D153" s="36">
        <v>1988.2333333333333</v>
      </c>
      <c r="E153" s="36">
        <v>1961.5666666666666</v>
      </c>
      <c r="F153" s="36">
        <v>1943.2833333333333</v>
      </c>
      <c r="G153" s="36">
        <v>1916.6166666666666</v>
      </c>
      <c r="H153" s="36">
        <v>2006.5166666666667</v>
      </c>
      <c r="I153" s="36">
        <v>2033.1833333333332</v>
      </c>
      <c r="J153" s="36">
        <v>2051.4666666666667</v>
      </c>
      <c r="K153" s="31">
        <v>2014.9</v>
      </c>
      <c r="L153" s="31">
        <v>1969.95</v>
      </c>
      <c r="M153" s="31">
        <v>0.49667</v>
      </c>
      <c r="N153" s="1"/>
      <c r="O153" s="1"/>
    </row>
    <row r="154" spans="1:15" ht="12.75" customHeight="1">
      <c r="A154" s="33">
        <v>144</v>
      </c>
      <c r="B154" s="53" t="s">
        <v>377</v>
      </c>
      <c r="C154" s="31">
        <v>232.55</v>
      </c>
      <c r="D154" s="36">
        <v>233.28333333333333</v>
      </c>
      <c r="E154" s="36">
        <v>230.51666666666665</v>
      </c>
      <c r="F154" s="36">
        <v>228.48333333333332</v>
      </c>
      <c r="G154" s="36">
        <v>225.71666666666664</v>
      </c>
      <c r="H154" s="36">
        <v>235.31666666666666</v>
      </c>
      <c r="I154" s="36">
        <v>238.08333333333337</v>
      </c>
      <c r="J154" s="36">
        <v>240.11666666666667</v>
      </c>
      <c r="K154" s="31">
        <v>236.05</v>
      </c>
      <c r="L154" s="31">
        <v>231.25</v>
      </c>
      <c r="M154" s="31">
        <v>50.114130000000003</v>
      </c>
      <c r="N154" s="1"/>
      <c r="O154" s="1"/>
    </row>
    <row r="155" spans="1:15" ht="12.75" customHeight="1">
      <c r="A155" s="33">
        <v>145</v>
      </c>
      <c r="B155" s="53" t="s">
        <v>373</v>
      </c>
      <c r="C155" s="31">
        <v>198.2</v>
      </c>
      <c r="D155" s="36">
        <v>198.13333333333333</v>
      </c>
      <c r="E155" s="36">
        <v>196.41666666666666</v>
      </c>
      <c r="F155" s="36">
        <v>194.63333333333333</v>
      </c>
      <c r="G155" s="36">
        <v>192.91666666666666</v>
      </c>
      <c r="H155" s="36">
        <v>199.91666666666666</v>
      </c>
      <c r="I155" s="36">
        <v>201.63333333333335</v>
      </c>
      <c r="J155" s="36">
        <v>203.41666666666666</v>
      </c>
      <c r="K155" s="31">
        <v>199.85</v>
      </c>
      <c r="L155" s="31">
        <v>196.35</v>
      </c>
      <c r="M155" s="31">
        <v>5.6565200000000004</v>
      </c>
      <c r="N155" s="1"/>
      <c r="O155" s="1"/>
    </row>
    <row r="156" spans="1:15" ht="12.75" customHeight="1">
      <c r="A156" s="33">
        <v>146</v>
      </c>
      <c r="B156" s="53" t="s">
        <v>378</v>
      </c>
      <c r="C156" s="31">
        <v>106.3</v>
      </c>
      <c r="D156" s="36">
        <v>104.91666666666667</v>
      </c>
      <c r="E156" s="36">
        <v>100.98333333333335</v>
      </c>
      <c r="F156" s="36">
        <v>95.666666666666671</v>
      </c>
      <c r="G156" s="36">
        <v>91.733333333333348</v>
      </c>
      <c r="H156" s="36">
        <v>110.23333333333335</v>
      </c>
      <c r="I156" s="36">
        <v>114.16666666666666</v>
      </c>
      <c r="J156" s="36">
        <v>119.48333333333335</v>
      </c>
      <c r="K156" s="31">
        <v>108.85</v>
      </c>
      <c r="L156" s="31">
        <v>99.6</v>
      </c>
      <c r="M156" s="31">
        <v>91.066479999999999</v>
      </c>
      <c r="N156" s="1"/>
      <c r="O156" s="1"/>
    </row>
    <row r="157" spans="1:15" ht="12.75" customHeight="1">
      <c r="A157" s="33">
        <v>147</v>
      </c>
      <c r="B157" s="53" t="s">
        <v>847</v>
      </c>
      <c r="C157" s="31">
        <v>889.4</v>
      </c>
      <c r="D157" s="36">
        <v>891.30000000000007</v>
      </c>
      <c r="E157" s="36">
        <v>872.10000000000014</v>
      </c>
      <c r="F157" s="36">
        <v>854.80000000000007</v>
      </c>
      <c r="G157" s="36">
        <v>835.60000000000014</v>
      </c>
      <c r="H157" s="36">
        <v>908.60000000000014</v>
      </c>
      <c r="I157" s="36">
        <v>927.80000000000018</v>
      </c>
      <c r="J157" s="36">
        <v>945.10000000000014</v>
      </c>
      <c r="K157" s="31">
        <v>910.5</v>
      </c>
      <c r="L157" s="31">
        <v>874</v>
      </c>
      <c r="M157" s="31">
        <v>0.68532999999999999</v>
      </c>
      <c r="N157" s="1"/>
      <c r="O157" s="1"/>
    </row>
    <row r="158" spans="1:15" ht="12.75" customHeight="1">
      <c r="A158" s="33">
        <v>148</v>
      </c>
      <c r="B158" s="53" t="s">
        <v>112</v>
      </c>
      <c r="C158" s="31">
        <v>2945.3</v>
      </c>
      <c r="D158" s="36">
        <v>2937.9833333333336</v>
      </c>
      <c r="E158" s="36">
        <v>2918.9666666666672</v>
      </c>
      <c r="F158" s="36">
        <v>2892.6333333333337</v>
      </c>
      <c r="G158" s="36">
        <v>2873.6166666666672</v>
      </c>
      <c r="H158" s="36">
        <v>2964.3166666666671</v>
      </c>
      <c r="I158" s="36">
        <v>2983.3333333333335</v>
      </c>
      <c r="J158" s="36">
        <v>3009.666666666667</v>
      </c>
      <c r="K158" s="31">
        <v>2957</v>
      </c>
      <c r="L158" s="31">
        <v>2911.65</v>
      </c>
      <c r="M158" s="31">
        <v>2.0633400000000002</v>
      </c>
      <c r="N158" s="1"/>
      <c r="O158" s="1"/>
    </row>
    <row r="159" spans="1:15" ht="12.75" customHeight="1">
      <c r="A159" s="33">
        <v>149</v>
      </c>
      <c r="B159" s="53" t="s">
        <v>113</v>
      </c>
      <c r="C159" s="31">
        <v>310.39999999999998</v>
      </c>
      <c r="D159" s="36">
        <v>311.8</v>
      </c>
      <c r="E159" s="36">
        <v>306.05</v>
      </c>
      <c r="F159" s="36">
        <v>301.7</v>
      </c>
      <c r="G159" s="36">
        <v>295.95</v>
      </c>
      <c r="H159" s="36">
        <v>316.15000000000003</v>
      </c>
      <c r="I159" s="36">
        <v>321.90000000000003</v>
      </c>
      <c r="J159" s="36">
        <v>326.25000000000006</v>
      </c>
      <c r="K159" s="31">
        <v>317.55</v>
      </c>
      <c r="L159" s="31">
        <v>307.45</v>
      </c>
      <c r="M159" s="31">
        <v>32.75873</v>
      </c>
      <c r="N159" s="1"/>
      <c r="O159" s="1"/>
    </row>
    <row r="160" spans="1:15" ht="12.75" customHeight="1">
      <c r="A160" s="33">
        <v>150</v>
      </c>
      <c r="B160" s="53" t="s">
        <v>379</v>
      </c>
      <c r="C160" s="31">
        <v>417.25</v>
      </c>
      <c r="D160" s="36">
        <v>418.7</v>
      </c>
      <c r="E160" s="36">
        <v>411.65</v>
      </c>
      <c r="F160" s="36">
        <v>406.05</v>
      </c>
      <c r="G160" s="36">
        <v>399</v>
      </c>
      <c r="H160" s="36">
        <v>424.29999999999995</v>
      </c>
      <c r="I160" s="36">
        <v>431.35</v>
      </c>
      <c r="J160" s="36">
        <v>436.94999999999993</v>
      </c>
      <c r="K160" s="31">
        <v>425.75</v>
      </c>
      <c r="L160" s="31">
        <v>413.1</v>
      </c>
      <c r="M160" s="31">
        <v>1.44895</v>
      </c>
      <c r="N160" s="1"/>
      <c r="O160" s="1"/>
    </row>
    <row r="161" spans="1:15" ht="12.75" customHeight="1">
      <c r="A161" s="33">
        <v>151</v>
      </c>
      <c r="B161" s="53" t="s">
        <v>114</v>
      </c>
      <c r="C161" s="31">
        <v>141.80000000000001</v>
      </c>
      <c r="D161" s="36">
        <v>141.95000000000002</v>
      </c>
      <c r="E161" s="36">
        <v>140.40000000000003</v>
      </c>
      <c r="F161" s="36">
        <v>139.00000000000003</v>
      </c>
      <c r="G161" s="36">
        <v>137.45000000000005</v>
      </c>
      <c r="H161" s="36">
        <v>143.35000000000002</v>
      </c>
      <c r="I161" s="36">
        <v>144.90000000000003</v>
      </c>
      <c r="J161" s="36">
        <v>146.30000000000001</v>
      </c>
      <c r="K161" s="31">
        <v>143.5</v>
      </c>
      <c r="L161" s="31">
        <v>140.55000000000001</v>
      </c>
      <c r="M161" s="31">
        <v>182.28648999999999</v>
      </c>
      <c r="N161" s="1"/>
      <c r="O161" s="1"/>
    </row>
    <row r="162" spans="1:15" ht="12.75" customHeight="1">
      <c r="A162" s="33">
        <v>152</v>
      </c>
      <c r="B162" s="53" t="s">
        <v>380</v>
      </c>
      <c r="C162" s="31">
        <v>886.85</v>
      </c>
      <c r="D162" s="36">
        <v>873.29999999999984</v>
      </c>
      <c r="E162" s="36">
        <v>838.59999999999968</v>
      </c>
      <c r="F162" s="36">
        <v>790.3499999999998</v>
      </c>
      <c r="G162" s="36">
        <v>755.64999999999964</v>
      </c>
      <c r="H162" s="36">
        <v>921.54999999999973</v>
      </c>
      <c r="I162" s="36">
        <v>956.24999999999977</v>
      </c>
      <c r="J162" s="36">
        <v>1004.4999999999998</v>
      </c>
      <c r="K162" s="31">
        <v>908</v>
      </c>
      <c r="L162" s="31">
        <v>825.05</v>
      </c>
      <c r="M162" s="31">
        <v>49.226030000000002</v>
      </c>
      <c r="N162" s="1"/>
      <c r="O162" s="1"/>
    </row>
    <row r="163" spans="1:15" ht="12.75" customHeight="1">
      <c r="A163" s="33">
        <v>153</v>
      </c>
      <c r="B163" s="53" t="s">
        <v>381</v>
      </c>
      <c r="C163" s="31">
        <v>4671.3</v>
      </c>
      <c r="D163" s="36">
        <v>4621.05</v>
      </c>
      <c r="E163" s="36">
        <v>4552.2000000000007</v>
      </c>
      <c r="F163" s="36">
        <v>4433.1000000000004</v>
      </c>
      <c r="G163" s="36">
        <v>4364.2500000000009</v>
      </c>
      <c r="H163" s="36">
        <v>4740.1500000000005</v>
      </c>
      <c r="I163" s="36">
        <v>4809.0000000000009</v>
      </c>
      <c r="J163" s="36">
        <v>4928.1000000000004</v>
      </c>
      <c r="K163" s="31">
        <v>4689.8999999999996</v>
      </c>
      <c r="L163" s="31">
        <v>4501.95</v>
      </c>
      <c r="M163" s="31">
        <v>0.36830000000000002</v>
      </c>
      <c r="N163" s="1"/>
      <c r="O163" s="1"/>
    </row>
    <row r="164" spans="1:15" ht="12.75" customHeight="1">
      <c r="A164" s="33">
        <v>154</v>
      </c>
      <c r="B164" s="53" t="s">
        <v>382</v>
      </c>
      <c r="C164" s="31">
        <v>1106.8</v>
      </c>
      <c r="D164" s="36">
        <v>1103.8166666666668</v>
      </c>
      <c r="E164" s="36">
        <v>1083.6333333333337</v>
      </c>
      <c r="F164" s="36">
        <v>1060.4666666666669</v>
      </c>
      <c r="G164" s="36">
        <v>1040.2833333333338</v>
      </c>
      <c r="H164" s="36">
        <v>1126.9833333333336</v>
      </c>
      <c r="I164" s="36">
        <v>1147.1666666666665</v>
      </c>
      <c r="J164" s="36">
        <v>1170.3333333333335</v>
      </c>
      <c r="K164" s="31">
        <v>1124</v>
      </c>
      <c r="L164" s="31">
        <v>1080.6500000000001</v>
      </c>
      <c r="M164" s="31">
        <v>4.5127699999999997</v>
      </c>
      <c r="N164" s="1"/>
      <c r="O164" s="1"/>
    </row>
    <row r="165" spans="1:15" ht="12.75" customHeight="1">
      <c r="A165" s="33">
        <v>155</v>
      </c>
      <c r="B165" s="53" t="s">
        <v>383</v>
      </c>
      <c r="C165" s="31">
        <v>225.05</v>
      </c>
      <c r="D165" s="36">
        <v>226.71666666666667</v>
      </c>
      <c r="E165" s="36">
        <v>222.68333333333334</v>
      </c>
      <c r="F165" s="36">
        <v>220.31666666666666</v>
      </c>
      <c r="G165" s="36">
        <v>216.28333333333333</v>
      </c>
      <c r="H165" s="36">
        <v>229.08333333333334</v>
      </c>
      <c r="I165" s="36">
        <v>233.1166666666667</v>
      </c>
      <c r="J165" s="36">
        <v>235.48333333333335</v>
      </c>
      <c r="K165" s="31">
        <v>230.75</v>
      </c>
      <c r="L165" s="31">
        <v>224.35</v>
      </c>
      <c r="M165" s="31">
        <v>2.8801100000000002</v>
      </c>
      <c r="N165" s="1"/>
      <c r="O165" s="1"/>
    </row>
    <row r="166" spans="1:15" ht="12.75" customHeight="1">
      <c r="A166" s="33">
        <v>156</v>
      </c>
      <c r="B166" s="53" t="s">
        <v>384</v>
      </c>
      <c r="C166" s="31">
        <v>194.8</v>
      </c>
      <c r="D166" s="36">
        <v>195.79999999999998</v>
      </c>
      <c r="E166" s="36">
        <v>192.99999999999997</v>
      </c>
      <c r="F166" s="36">
        <v>191.2</v>
      </c>
      <c r="G166" s="36">
        <v>188.39999999999998</v>
      </c>
      <c r="H166" s="36">
        <v>197.59999999999997</v>
      </c>
      <c r="I166" s="36">
        <v>200.39999999999998</v>
      </c>
      <c r="J166" s="36">
        <v>202.19999999999996</v>
      </c>
      <c r="K166" s="31">
        <v>198.6</v>
      </c>
      <c r="L166" s="31">
        <v>194</v>
      </c>
      <c r="M166" s="31">
        <v>11.8855</v>
      </c>
      <c r="N166" s="1"/>
      <c r="O166" s="1"/>
    </row>
    <row r="167" spans="1:15" ht="12.75" customHeight="1">
      <c r="A167" s="33">
        <v>157</v>
      </c>
      <c r="B167" s="53" t="s">
        <v>848</v>
      </c>
      <c r="C167" s="31">
        <v>749.85</v>
      </c>
      <c r="D167" s="36">
        <v>744.94999999999993</v>
      </c>
      <c r="E167" s="36">
        <v>734.89999999999986</v>
      </c>
      <c r="F167" s="36">
        <v>719.94999999999993</v>
      </c>
      <c r="G167" s="36">
        <v>709.89999999999986</v>
      </c>
      <c r="H167" s="36">
        <v>759.89999999999986</v>
      </c>
      <c r="I167" s="36">
        <v>769.94999999999982</v>
      </c>
      <c r="J167" s="36">
        <v>784.89999999999986</v>
      </c>
      <c r="K167" s="31">
        <v>755</v>
      </c>
      <c r="L167" s="31">
        <v>730</v>
      </c>
      <c r="M167" s="31">
        <v>4.19862</v>
      </c>
      <c r="N167" s="1"/>
      <c r="O167" s="1"/>
    </row>
    <row r="168" spans="1:15" ht="12.75" customHeight="1">
      <c r="A168" s="33">
        <v>158</v>
      </c>
      <c r="B168" s="53" t="s">
        <v>276</v>
      </c>
      <c r="C168" s="31">
        <v>430.15</v>
      </c>
      <c r="D168" s="36">
        <v>426.7166666666667</v>
      </c>
      <c r="E168" s="36">
        <v>419.43333333333339</v>
      </c>
      <c r="F168" s="36">
        <v>408.7166666666667</v>
      </c>
      <c r="G168" s="36">
        <v>401.43333333333339</v>
      </c>
      <c r="H168" s="36">
        <v>437.43333333333339</v>
      </c>
      <c r="I168" s="36">
        <v>444.7166666666667</v>
      </c>
      <c r="J168" s="36">
        <v>455.43333333333339</v>
      </c>
      <c r="K168" s="31">
        <v>434</v>
      </c>
      <c r="L168" s="31">
        <v>416</v>
      </c>
      <c r="M168" s="31">
        <v>12.367749999999999</v>
      </c>
      <c r="N168" s="1"/>
      <c r="O168" s="1"/>
    </row>
    <row r="169" spans="1:15" ht="12.75" customHeight="1">
      <c r="A169" s="33">
        <v>159</v>
      </c>
      <c r="B169" s="53" t="s">
        <v>275</v>
      </c>
      <c r="C169" s="31">
        <v>161.1</v>
      </c>
      <c r="D169" s="36">
        <v>162.35</v>
      </c>
      <c r="E169" s="36">
        <v>158.79999999999998</v>
      </c>
      <c r="F169" s="36">
        <v>156.5</v>
      </c>
      <c r="G169" s="36">
        <v>152.94999999999999</v>
      </c>
      <c r="H169" s="36">
        <v>164.64999999999998</v>
      </c>
      <c r="I169" s="36">
        <v>168.2</v>
      </c>
      <c r="J169" s="36">
        <v>170.49999999999997</v>
      </c>
      <c r="K169" s="31">
        <v>165.9</v>
      </c>
      <c r="L169" s="31">
        <v>160.05000000000001</v>
      </c>
      <c r="M169" s="31">
        <v>43.640309999999999</v>
      </c>
      <c r="N169" s="1"/>
      <c r="O169" s="1"/>
    </row>
    <row r="170" spans="1:15" ht="12.75" customHeight="1">
      <c r="A170" s="33">
        <v>160</v>
      </c>
      <c r="B170" s="53" t="s">
        <v>385</v>
      </c>
      <c r="C170" s="31">
        <v>1163</v>
      </c>
      <c r="D170" s="36">
        <v>1167.6666666666667</v>
      </c>
      <c r="E170" s="36">
        <v>1147.3333333333335</v>
      </c>
      <c r="F170" s="36">
        <v>1131.6666666666667</v>
      </c>
      <c r="G170" s="36">
        <v>1111.3333333333335</v>
      </c>
      <c r="H170" s="36">
        <v>1183.3333333333335</v>
      </c>
      <c r="I170" s="36">
        <v>1203.666666666667</v>
      </c>
      <c r="J170" s="36">
        <v>1219.3333333333335</v>
      </c>
      <c r="K170" s="31">
        <v>1188</v>
      </c>
      <c r="L170" s="31">
        <v>1152</v>
      </c>
      <c r="M170" s="31">
        <v>0.25040000000000001</v>
      </c>
      <c r="N170" s="1"/>
      <c r="O170" s="1"/>
    </row>
    <row r="171" spans="1:15" ht="12.75" customHeight="1">
      <c r="A171" s="33">
        <v>161</v>
      </c>
      <c r="B171" s="53" t="s">
        <v>115</v>
      </c>
      <c r="C171" s="31">
        <v>165.4</v>
      </c>
      <c r="D171" s="36">
        <v>165.70000000000002</v>
      </c>
      <c r="E171" s="36">
        <v>164.25000000000003</v>
      </c>
      <c r="F171" s="36">
        <v>163.10000000000002</v>
      </c>
      <c r="G171" s="36">
        <v>161.65000000000003</v>
      </c>
      <c r="H171" s="36">
        <v>166.85000000000002</v>
      </c>
      <c r="I171" s="36">
        <v>168.3</v>
      </c>
      <c r="J171" s="36">
        <v>169.45000000000002</v>
      </c>
      <c r="K171" s="31">
        <v>167.15</v>
      </c>
      <c r="L171" s="31">
        <v>164.55</v>
      </c>
      <c r="M171" s="31">
        <v>167.25897000000001</v>
      </c>
      <c r="N171" s="1"/>
      <c r="O171" s="1"/>
    </row>
    <row r="172" spans="1:15" ht="12.75" customHeight="1">
      <c r="A172" s="33">
        <v>162</v>
      </c>
      <c r="B172" s="53" t="s">
        <v>387</v>
      </c>
      <c r="C172" s="31">
        <v>2710.2</v>
      </c>
      <c r="D172" s="36">
        <v>2704.9666666666667</v>
      </c>
      <c r="E172" s="36">
        <v>2677.1833333333334</v>
      </c>
      <c r="F172" s="36">
        <v>2644.1666666666665</v>
      </c>
      <c r="G172" s="36">
        <v>2616.3833333333332</v>
      </c>
      <c r="H172" s="36">
        <v>2737.9833333333336</v>
      </c>
      <c r="I172" s="36">
        <v>2765.7666666666673</v>
      </c>
      <c r="J172" s="36">
        <v>2798.7833333333338</v>
      </c>
      <c r="K172" s="31">
        <v>2732.75</v>
      </c>
      <c r="L172" s="31">
        <v>2671.95</v>
      </c>
      <c r="M172" s="31">
        <v>0.12966</v>
      </c>
      <c r="N172" s="1"/>
      <c r="O172" s="1"/>
    </row>
    <row r="173" spans="1:15" ht="12.75" customHeight="1">
      <c r="A173" s="33">
        <v>163</v>
      </c>
      <c r="B173" s="53" t="s">
        <v>388</v>
      </c>
      <c r="C173" s="31">
        <v>3670.35</v>
      </c>
      <c r="D173" s="36">
        <v>3675.9</v>
      </c>
      <c r="E173" s="36">
        <v>3644.8</v>
      </c>
      <c r="F173" s="36">
        <v>3619.25</v>
      </c>
      <c r="G173" s="36">
        <v>3588.15</v>
      </c>
      <c r="H173" s="36">
        <v>3701.4500000000003</v>
      </c>
      <c r="I173" s="36">
        <v>3732.5499999999997</v>
      </c>
      <c r="J173" s="36">
        <v>3758.1000000000004</v>
      </c>
      <c r="K173" s="31">
        <v>3707</v>
      </c>
      <c r="L173" s="31">
        <v>3650.35</v>
      </c>
      <c r="M173" s="31">
        <v>7.0559999999999998E-2</v>
      </c>
      <c r="N173" s="1"/>
      <c r="O173" s="1"/>
    </row>
    <row r="174" spans="1:15" ht="12.75" customHeight="1">
      <c r="A174" s="33">
        <v>164</v>
      </c>
      <c r="B174" s="53" t="s">
        <v>389</v>
      </c>
      <c r="C174" s="31">
        <v>352.65</v>
      </c>
      <c r="D174" s="36">
        <v>357.18333333333334</v>
      </c>
      <c r="E174" s="36">
        <v>345.66666666666669</v>
      </c>
      <c r="F174" s="36">
        <v>338.68333333333334</v>
      </c>
      <c r="G174" s="36">
        <v>327.16666666666669</v>
      </c>
      <c r="H174" s="36">
        <v>364.16666666666669</v>
      </c>
      <c r="I174" s="36">
        <v>375.68333333333334</v>
      </c>
      <c r="J174" s="36">
        <v>382.66666666666669</v>
      </c>
      <c r="K174" s="31">
        <v>368.7</v>
      </c>
      <c r="L174" s="31">
        <v>350.2</v>
      </c>
      <c r="M174" s="31">
        <v>20.07544</v>
      </c>
      <c r="N174" s="1"/>
      <c r="O174" s="1"/>
    </row>
    <row r="175" spans="1:15" ht="12.75" customHeight="1">
      <c r="A175" s="33">
        <v>165</v>
      </c>
      <c r="B175" s="53" t="s">
        <v>277</v>
      </c>
      <c r="C175" s="31">
        <v>1899.05</v>
      </c>
      <c r="D175" s="36">
        <v>1911.8</v>
      </c>
      <c r="E175" s="36">
        <v>1879.6499999999999</v>
      </c>
      <c r="F175" s="36">
        <v>1860.25</v>
      </c>
      <c r="G175" s="36">
        <v>1828.1</v>
      </c>
      <c r="H175" s="36">
        <v>1931.1999999999998</v>
      </c>
      <c r="I175" s="36">
        <v>1963.35</v>
      </c>
      <c r="J175" s="36">
        <v>1982.7499999999998</v>
      </c>
      <c r="K175" s="31">
        <v>1943.95</v>
      </c>
      <c r="L175" s="31">
        <v>1892.4</v>
      </c>
      <c r="M175" s="31">
        <v>0.75585999999999998</v>
      </c>
      <c r="N175" s="1"/>
      <c r="O175" s="1"/>
    </row>
    <row r="176" spans="1:15" ht="12.75" customHeight="1">
      <c r="A176" s="33">
        <v>166</v>
      </c>
      <c r="B176" s="53" t="s">
        <v>390</v>
      </c>
      <c r="C176" s="31">
        <v>2193.25</v>
      </c>
      <c r="D176" s="36">
        <v>2210.4166666666665</v>
      </c>
      <c r="E176" s="36">
        <v>2127.833333333333</v>
      </c>
      <c r="F176" s="36">
        <v>2062.4166666666665</v>
      </c>
      <c r="G176" s="36">
        <v>1979.833333333333</v>
      </c>
      <c r="H176" s="36">
        <v>2275.833333333333</v>
      </c>
      <c r="I176" s="36">
        <v>2358.4166666666661</v>
      </c>
      <c r="J176" s="36">
        <v>2423.833333333333</v>
      </c>
      <c r="K176" s="31">
        <v>2293</v>
      </c>
      <c r="L176" s="31">
        <v>2145</v>
      </c>
      <c r="M176" s="31">
        <v>1.8831899999999999</v>
      </c>
      <c r="N176" s="1"/>
      <c r="O176" s="1"/>
    </row>
    <row r="177" spans="1:15" ht="12.75" customHeight="1">
      <c r="A177" s="33">
        <v>167</v>
      </c>
      <c r="B177" s="53" t="s">
        <v>116</v>
      </c>
      <c r="C177" s="31">
        <v>891.1</v>
      </c>
      <c r="D177" s="36">
        <v>896.04999999999984</v>
      </c>
      <c r="E177" s="36">
        <v>878.59999999999968</v>
      </c>
      <c r="F177" s="36">
        <v>866.0999999999998</v>
      </c>
      <c r="G177" s="36">
        <v>848.64999999999964</v>
      </c>
      <c r="H177" s="36">
        <v>908.54999999999973</v>
      </c>
      <c r="I177" s="36">
        <v>925.99999999999977</v>
      </c>
      <c r="J177" s="36">
        <v>938.49999999999977</v>
      </c>
      <c r="K177" s="31">
        <v>913.5</v>
      </c>
      <c r="L177" s="31">
        <v>883.55</v>
      </c>
      <c r="M177" s="31">
        <v>10.454650000000001</v>
      </c>
      <c r="N177" s="1"/>
      <c r="O177" s="1"/>
    </row>
    <row r="178" spans="1:15" ht="12.75" customHeight="1">
      <c r="A178" s="33">
        <v>168</v>
      </c>
      <c r="B178" s="53" t="s">
        <v>853</v>
      </c>
      <c r="C178" s="31">
        <v>1107.5</v>
      </c>
      <c r="D178" s="36">
        <v>1116.1000000000001</v>
      </c>
      <c r="E178" s="36">
        <v>1094.4000000000003</v>
      </c>
      <c r="F178" s="36">
        <v>1081.3000000000002</v>
      </c>
      <c r="G178" s="36">
        <v>1059.6000000000004</v>
      </c>
      <c r="H178" s="36">
        <v>1129.2000000000003</v>
      </c>
      <c r="I178" s="36">
        <v>1150.9000000000001</v>
      </c>
      <c r="J178" s="36">
        <v>1164.0000000000002</v>
      </c>
      <c r="K178" s="31">
        <v>1137.8</v>
      </c>
      <c r="L178" s="31">
        <v>1103</v>
      </c>
      <c r="M178" s="31">
        <v>3.61232</v>
      </c>
      <c r="N178" s="1"/>
      <c r="O178" s="1"/>
    </row>
    <row r="179" spans="1:15" ht="12.75" customHeight="1">
      <c r="A179" s="33">
        <v>169</v>
      </c>
      <c r="B179" s="53" t="s">
        <v>386</v>
      </c>
      <c r="C179" s="31">
        <v>1536.25</v>
      </c>
      <c r="D179" s="36">
        <v>1532.6499999999999</v>
      </c>
      <c r="E179" s="36">
        <v>1523.2999999999997</v>
      </c>
      <c r="F179" s="36">
        <v>1510.35</v>
      </c>
      <c r="G179" s="36">
        <v>1500.9999999999998</v>
      </c>
      <c r="H179" s="36">
        <v>1545.5999999999997</v>
      </c>
      <c r="I179" s="36">
        <v>1554.9499999999996</v>
      </c>
      <c r="J179" s="36">
        <v>1567.8999999999996</v>
      </c>
      <c r="K179" s="31">
        <v>1542</v>
      </c>
      <c r="L179" s="31">
        <v>1519.7</v>
      </c>
      <c r="M179" s="31">
        <v>0.78071999999999997</v>
      </c>
      <c r="N179" s="1"/>
      <c r="O179" s="1"/>
    </row>
    <row r="180" spans="1:15" ht="12.75" customHeight="1">
      <c r="A180" s="33">
        <v>170</v>
      </c>
      <c r="B180" s="53" t="s">
        <v>118</v>
      </c>
      <c r="C180" s="31">
        <v>77.05</v>
      </c>
      <c r="D180" s="36">
        <v>77.216666666666654</v>
      </c>
      <c r="E180" s="36">
        <v>75.333333333333314</v>
      </c>
      <c r="F180" s="36">
        <v>73.61666666666666</v>
      </c>
      <c r="G180" s="36">
        <v>71.73333333333332</v>
      </c>
      <c r="H180" s="36">
        <v>78.933333333333309</v>
      </c>
      <c r="I180" s="36">
        <v>80.816666666666663</v>
      </c>
      <c r="J180" s="36">
        <v>82.533333333333303</v>
      </c>
      <c r="K180" s="31">
        <v>79.099999999999994</v>
      </c>
      <c r="L180" s="31">
        <v>75.5</v>
      </c>
      <c r="M180" s="31">
        <v>560.40749000000005</v>
      </c>
      <c r="N180" s="1"/>
      <c r="O180" s="1"/>
    </row>
    <row r="181" spans="1:15" ht="12.75" customHeight="1">
      <c r="A181" s="33">
        <v>171</v>
      </c>
      <c r="B181" s="53" t="s">
        <v>391</v>
      </c>
      <c r="C181" s="31">
        <v>1116.05</v>
      </c>
      <c r="D181" s="36">
        <v>1117.3333333333333</v>
      </c>
      <c r="E181" s="36">
        <v>1108.0666666666666</v>
      </c>
      <c r="F181" s="36">
        <v>1100.0833333333333</v>
      </c>
      <c r="G181" s="36">
        <v>1090.8166666666666</v>
      </c>
      <c r="H181" s="36">
        <v>1125.3166666666666</v>
      </c>
      <c r="I181" s="36">
        <v>1134.5833333333335</v>
      </c>
      <c r="J181" s="36">
        <v>1142.5666666666666</v>
      </c>
      <c r="K181" s="31">
        <v>1126.5999999999999</v>
      </c>
      <c r="L181" s="31">
        <v>1109.3499999999999</v>
      </c>
      <c r="M181" s="31">
        <v>0.35615000000000002</v>
      </c>
      <c r="N181" s="1"/>
      <c r="O181" s="1"/>
    </row>
    <row r="182" spans="1:15" ht="12.75" customHeight="1">
      <c r="A182" s="33">
        <v>172</v>
      </c>
      <c r="B182" s="53" t="s">
        <v>392</v>
      </c>
      <c r="C182" s="31">
        <v>2261.15</v>
      </c>
      <c r="D182" s="36">
        <v>2256.4166666666665</v>
      </c>
      <c r="E182" s="36">
        <v>2229.333333333333</v>
      </c>
      <c r="F182" s="36">
        <v>2197.5166666666664</v>
      </c>
      <c r="G182" s="36">
        <v>2170.4333333333329</v>
      </c>
      <c r="H182" s="36">
        <v>2288.2333333333331</v>
      </c>
      <c r="I182" s="36">
        <v>2315.3166666666662</v>
      </c>
      <c r="J182" s="36">
        <v>2347.1333333333332</v>
      </c>
      <c r="K182" s="31">
        <v>2283.5</v>
      </c>
      <c r="L182" s="31">
        <v>2224.6</v>
      </c>
      <c r="M182" s="31">
        <v>1.2722899999999999</v>
      </c>
      <c r="N182" s="1"/>
      <c r="O182" s="1"/>
    </row>
    <row r="183" spans="1:15" ht="12.75" customHeight="1">
      <c r="A183" s="33">
        <v>173</v>
      </c>
      <c r="B183" s="53" t="s">
        <v>393</v>
      </c>
      <c r="C183" s="31">
        <v>534.29999999999995</v>
      </c>
      <c r="D183" s="36">
        <v>534.15</v>
      </c>
      <c r="E183" s="36">
        <v>528.29999999999995</v>
      </c>
      <c r="F183" s="36">
        <v>522.29999999999995</v>
      </c>
      <c r="G183" s="36">
        <v>516.44999999999993</v>
      </c>
      <c r="H183" s="36">
        <v>540.15</v>
      </c>
      <c r="I183" s="36">
        <v>546.00000000000011</v>
      </c>
      <c r="J183" s="36">
        <v>552</v>
      </c>
      <c r="K183" s="31">
        <v>540</v>
      </c>
      <c r="L183" s="31">
        <v>528.15</v>
      </c>
      <c r="M183" s="31">
        <v>0.99663000000000002</v>
      </c>
      <c r="N183" s="1"/>
      <c r="O183" s="1"/>
    </row>
    <row r="184" spans="1:15" ht="12.75" customHeight="1">
      <c r="A184" s="33">
        <v>174</v>
      </c>
      <c r="B184" s="53" t="s">
        <v>120</v>
      </c>
      <c r="C184" s="31">
        <v>1157.3</v>
      </c>
      <c r="D184" s="36">
        <v>1148.6499999999999</v>
      </c>
      <c r="E184" s="36">
        <v>1128.8999999999996</v>
      </c>
      <c r="F184" s="36">
        <v>1100.4999999999998</v>
      </c>
      <c r="G184" s="36">
        <v>1080.7499999999995</v>
      </c>
      <c r="H184" s="36">
        <v>1177.0499999999997</v>
      </c>
      <c r="I184" s="36">
        <v>1196.8000000000002</v>
      </c>
      <c r="J184" s="36">
        <v>1225.1999999999998</v>
      </c>
      <c r="K184" s="31">
        <v>1168.4000000000001</v>
      </c>
      <c r="L184" s="31">
        <v>1120.25</v>
      </c>
      <c r="M184" s="31">
        <v>17.13542</v>
      </c>
      <c r="N184" s="1"/>
      <c r="O184" s="1"/>
    </row>
    <row r="185" spans="1:15" ht="12.75" customHeight="1">
      <c r="A185" s="33">
        <v>175</v>
      </c>
      <c r="B185" s="53" t="s">
        <v>394</v>
      </c>
      <c r="C185" s="31">
        <v>845.5</v>
      </c>
      <c r="D185" s="36">
        <v>839.9</v>
      </c>
      <c r="E185" s="36">
        <v>823.8</v>
      </c>
      <c r="F185" s="36">
        <v>802.1</v>
      </c>
      <c r="G185" s="36">
        <v>786</v>
      </c>
      <c r="H185" s="36">
        <v>861.59999999999991</v>
      </c>
      <c r="I185" s="36">
        <v>877.7</v>
      </c>
      <c r="J185" s="36">
        <v>899.39999999999986</v>
      </c>
      <c r="K185" s="31">
        <v>856</v>
      </c>
      <c r="L185" s="31">
        <v>818.2</v>
      </c>
      <c r="M185" s="31">
        <v>7.0781999999999998</v>
      </c>
      <c r="N185" s="1"/>
      <c r="O185" s="1"/>
    </row>
    <row r="186" spans="1:15" ht="12.75" customHeight="1">
      <c r="A186" s="33">
        <v>176</v>
      </c>
      <c r="B186" s="53" t="s">
        <v>121</v>
      </c>
      <c r="C186" s="31">
        <v>2326.9</v>
      </c>
      <c r="D186" s="36">
        <v>2309.4</v>
      </c>
      <c r="E186" s="36">
        <v>2283.9</v>
      </c>
      <c r="F186" s="36">
        <v>2240.9</v>
      </c>
      <c r="G186" s="36">
        <v>2215.4</v>
      </c>
      <c r="H186" s="36">
        <v>2352.4</v>
      </c>
      <c r="I186" s="36">
        <v>2377.9</v>
      </c>
      <c r="J186" s="36">
        <v>2420.9</v>
      </c>
      <c r="K186" s="31">
        <v>2334.9</v>
      </c>
      <c r="L186" s="31">
        <v>2266.4</v>
      </c>
      <c r="M186" s="31">
        <v>9.4838900000000006</v>
      </c>
      <c r="N186" s="1"/>
      <c r="O186" s="1"/>
    </row>
    <row r="187" spans="1:15" ht="12.75" customHeight="1">
      <c r="A187" s="33">
        <v>177</v>
      </c>
      <c r="B187" s="53" t="s">
        <v>122</v>
      </c>
      <c r="C187" s="31">
        <v>414.2</v>
      </c>
      <c r="D187" s="36">
        <v>416.40000000000003</v>
      </c>
      <c r="E187" s="36">
        <v>406.80000000000007</v>
      </c>
      <c r="F187" s="36">
        <v>399.40000000000003</v>
      </c>
      <c r="G187" s="36">
        <v>389.80000000000007</v>
      </c>
      <c r="H187" s="36">
        <v>423.80000000000007</v>
      </c>
      <c r="I187" s="36">
        <v>433.40000000000009</v>
      </c>
      <c r="J187" s="36">
        <v>440.80000000000007</v>
      </c>
      <c r="K187" s="31">
        <v>426</v>
      </c>
      <c r="L187" s="31">
        <v>409</v>
      </c>
      <c r="M187" s="31">
        <v>12.657400000000001</v>
      </c>
      <c r="N187" s="1"/>
      <c r="O187" s="1"/>
    </row>
    <row r="188" spans="1:15" ht="12.75" customHeight="1">
      <c r="A188" s="33">
        <v>178</v>
      </c>
      <c r="B188" s="53" t="s">
        <v>395</v>
      </c>
      <c r="C188" s="31">
        <v>530.25</v>
      </c>
      <c r="D188" s="36">
        <v>531.58333333333337</v>
      </c>
      <c r="E188" s="36">
        <v>526.41666666666674</v>
      </c>
      <c r="F188" s="36">
        <v>522.58333333333337</v>
      </c>
      <c r="G188" s="36">
        <v>517.41666666666674</v>
      </c>
      <c r="H188" s="36">
        <v>535.41666666666674</v>
      </c>
      <c r="I188" s="36">
        <v>540.58333333333348</v>
      </c>
      <c r="J188" s="36">
        <v>544.41666666666674</v>
      </c>
      <c r="K188" s="31">
        <v>536.75</v>
      </c>
      <c r="L188" s="31">
        <v>527.75</v>
      </c>
      <c r="M188" s="31">
        <v>3.3937400000000002</v>
      </c>
      <c r="N188" s="1"/>
      <c r="O188" s="1"/>
    </row>
    <row r="189" spans="1:15" ht="12.75" customHeight="1">
      <c r="A189" s="33">
        <v>179</v>
      </c>
      <c r="B189" s="53" t="s">
        <v>123</v>
      </c>
      <c r="C189" s="31">
        <v>2076.5</v>
      </c>
      <c r="D189" s="36">
        <v>2072</v>
      </c>
      <c r="E189" s="36">
        <v>2056.65</v>
      </c>
      <c r="F189" s="36">
        <v>2036.8000000000002</v>
      </c>
      <c r="G189" s="36">
        <v>2021.4500000000003</v>
      </c>
      <c r="H189" s="36">
        <v>2091.85</v>
      </c>
      <c r="I189" s="36">
        <v>2107.2000000000003</v>
      </c>
      <c r="J189" s="36">
        <v>2127.0499999999997</v>
      </c>
      <c r="K189" s="31">
        <v>2087.35</v>
      </c>
      <c r="L189" s="31">
        <v>2052.15</v>
      </c>
      <c r="M189" s="31">
        <v>4.6720899999999999</v>
      </c>
      <c r="N189" s="1"/>
      <c r="O189" s="1"/>
    </row>
    <row r="190" spans="1:15" ht="12.75" customHeight="1">
      <c r="A190" s="33">
        <v>180</v>
      </c>
      <c r="B190" s="53" t="s">
        <v>396</v>
      </c>
      <c r="C190" s="31">
        <v>1007.7</v>
      </c>
      <c r="D190" s="36">
        <v>1000.5666666666666</v>
      </c>
      <c r="E190" s="36">
        <v>987.13333333333321</v>
      </c>
      <c r="F190" s="36">
        <v>966.56666666666661</v>
      </c>
      <c r="G190" s="36">
        <v>953.13333333333321</v>
      </c>
      <c r="H190" s="36">
        <v>1021.1333333333332</v>
      </c>
      <c r="I190" s="36">
        <v>1034.5666666666666</v>
      </c>
      <c r="J190" s="36">
        <v>1055.1333333333332</v>
      </c>
      <c r="K190" s="31">
        <v>1014</v>
      </c>
      <c r="L190" s="31">
        <v>980</v>
      </c>
      <c r="M190" s="31">
        <v>10.47781</v>
      </c>
      <c r="N190" s="1"/>
      <c r="O190" s="1"/>
    </row>
    <row r="191" spans="1:15" ht="12.75" customHeight="1">
      <c r="A191" s="33">
        <v>181</v>
      </c>
      <c r="B191" s="53" t="s">
        <v>397</v>
      </c>
      <c r="C191" s="31">
        <v>396.3</v>
      </c>
      <c r="D191" s="36">
        <v>399.43333333333339</v>
      </c>
      <c r="E191" s="36">
        <v>391.51666666666677</v>
      </c>
      <c r="F191" s="36">
        <v>386.73333333333335</v>
      </c>
      <c r="G191" s="36">
        <v>378.81666666666672</v>
      </c>
      <c r="H191" s="36">
        <v>404.21666666666681</v>
      </c>
      <c r="I191" s="36">
        <v>412.13333333333344</v>
      </c>
      <c r="J191" s="36">
        <v>416.91666666666686</v>
      </c>
      <c r="K191" s="31">
        <v>407.35</v>
      </c>
      <c r="L191" s="31">
        <v>394.65</v>
      </c>
      <c r="M191" s="31">
        <v>1.5043200000000001</v>
      </c>
      <c r="N191" s="1"/>
      <c r="O191" s="1"/>
    </row>
    <row r="192" spans="1:15" ht="12.75" customHeight="1">
      <c r="A192" s="33">
        <v>182</v>
      </c>
      <c r="B192" s="53" t="s">
        <v>398</v>
      </c>
      <c r="C192" s="31">
        <v>2380.3000000000002</v>
      </c>
      <c r="D192" s="36">
        <v>2368.7999999999997</v>
      </c>
      <c r="E192" s="36">
        <v>2269.4999999999995</v>
      </c>
      <c r="F192" s="36">
        <v>2158.6999999999998</v>
      </c>
      <c r="G192" s="36">
        <v>2059.3999999999996</v>
      </c>
      <c r="H192" s="36">
        <v>2479.5999999999995</v>
      </c>
      <c r="I192" s="36">
        <v>2578.8999999999996</v>
      </c>
      <c r="J192" s="36">
        <v>2689.6999999999994</v>
      </c>
      <c r="K192" s="31">
        <v>2468.1</v>
      </c>
      <c r="L192" s="31">
        <v>2258</v>
      </c>
      <c r="M192" s="31">
        <v>2.9750000000000001</v>
      </c>
      <c r="N192" s="1"/>
      <c r="O192" s="1"/>
    </row>
    <row r="193" spans="1:15" ht="12.75" customHeight="1">
      <c r="A193" s="33">
        <v>183</v>
      </c>
      <c r="B193" s="53" t="s">
        <v>399</v>
      </c>
      <c r="C193" s="31">
        <v>769.55</v>
      </c>
      <c r="D193" s="36">
        <v>771.85</v>
      </c>
      <c r="E193" s="36">
        <v>760.7</v>
      </c>
      <c r="F193" s="36">
        <v>751.85</v>
      </c>
      <c r="G193" s="36">
        <v>740.7</v>
      </c>
      <c r="H193" s="36">
        <v>780.7</v>
      </c>
      <c r="I193" s="36">
        <v>791.84999999999991</v>
      </c>
      <c r="J193" s="36">
        <v>800.7</v>
      </c>
      <c r="K193" s="31">
        <v>783</v>
      </c>
      <c r="L193" s="31">
        <v>763</v>
      </c>
      <c r="M193" s="31">
        <v>0.62553999999999998</v>
      </c>
      <c r="N193" s="1"/>
      <c r="O193" s="1"/>
    </row>
    <row r="194" spans="1:15" ht="12.75" customHeight="1">
      <c r="A194" s="33">
        <v>184</v>
      </c>
      <c r="B194" s="53" t="s">
        <v>400</v>
      </c>
      <c r="C194" s="31">
        <v>367.9</v>
      </c>
      <c r="D194" s="36">
        <v>365.7</v>
      </c>
      <c r="E194" s="36">
        <v>339.4</v>
      </c>
      <c r="F194" s="36">
        <v>310.89999999999998</v>
      </c>
      <c r="G194" s="36">
        <v>284.59999999999997</v>
      </c>
      <c r="H194" s="36">
        <v>394.2</v>
      </c>
      <c r="I194" s="36">
        <v>420.50000000000006</v>
      </c>
      <c r="J194" s="36">
        <v>449</v>
      </c>
      <c r="K194" s="31">
        <v>392</v>
      </c>
      <c r="L194" s="31">
        <v>337.2</v>
      </c>
      <c r="M194" s="31">
        <v>19.304269999999999</v>
      </c>
      <c r="N194" s="1"/>
      <c r="O194" s="1"/>
    </row>
    <row r="195" spans="1:15" ht="12.75" customHeight="1">
      <c r="A195" s="33">
        <v>185</v>
      </c>
      <c r="B195" s="53" t="s">
        <v>401</v>
      </c>
      <c r="C195" s="31">
        <v>3569.35</v>
      </c>
      <c r="D195" s="36">
        <v>3581.4500000000003</v>
      </c>
      <c r="E195" s="36">
        <v>3526.9000000000005</v>
      </c>
      <c r="F195" s="36">
        <v>3484.4500000000003</v>
      </c>
      <c r="G195" s="36">
        <v>3429.9000000000005</v>
      </c>
      <c r="H195" s="36">
        <v>3623.9000000000005</v>
      </c>
      <c r="I195" s="36">
        <v>3678.4500000000007</v>
      </c>
      <c r="J195" s="36">
        <v>3720.9000000000005</v>
      </c>
      <c r="K195" s="31">
        <v>3636</v>
      </c>
      <c r="L195" s="31">
        <v>3539</v>
      </c>
      <c r="M195" s="31">
        <v>0.3871</v>
      </c>
      <c r="N195" s="1"/>
      <c r="O195" s="1"/>
    </row>
    <row r="196" spans="1:15" ht="12.75" customHeight="1">
      <c r="A196" s="33">
        <v>186</v>
      </c>
      <c r="B196" s="53" t="s">
        <v>124</v>
      </c>
      <c r="C196" s="31">
        <v>552.45000000000005</v>
      </c>
      <c r="D196" s="36">
        <v>557.94999999999993</v>
      </c>
      <c r="E196" s="36">
        <v>543.99999999999989</v>
      </c>
      <c r="F196" s="36">
        <v>535.54999999999995</v>
      </c>
      <c r="G196" s="36">
        <v>521.59999999999991</v>
      </c>
      <c r="H196" s="36">
        <v>566.39999999999986</v>
      </c>
      <c r="I196" s="36">
        <v>580.34999999999991</v>
      </c>
      <c r="J196" s="36">
        <v>588.79999999999984</v>
      </c>
      <c r="K196" s="31">
        <v>571.9</v>
      </c>
      <c r="L196" s="31">
        <v>549.5</v>
      </c>
      <c r="M196" s="31">
        <v>9.3731000000000009</v>
      </c>
      <c r="N196" s="1"/>
      <c r="O196" s="1"/>
    </row>
    <row r="197" spans="1:15" ht="12.75" customHeight="1">
      <c r="A197" s="33">
        <v>187</v>
      </c>
      <c r="B197" s="53" t="s">
        <v>119</v>
      </c>
      <c r="C197" s="31">
        <v>732.55</v>
      </c>
      <c r="D197" s="36">
        <v>730.85</v>
      </c>
      <c r="E197" s="36">
        <v>725.7</v>
      </c>
      <c r="F197" s="36">
        <v>718.85</v>
      </c>
      <c r="G197" s="36">
        <v>713.7</v>
      </c>
      <c r="H197" s="36">
        <v>737.7</v>
      </c>
      <c r="I197" s="36">
        <v>742.84999999999991</v>
      </c>
      <c r="J197" s="36">
        <v>749.7</v>
      </c>
      <c r="K197" s="31">
        <v>736</v>
      </c>
      <c r="L197" s="31">
        <v>724</v>
      </c>
      <c r="M197" s="31">
        <v>6.9236899999999997</v>
      </c>
      <c r="N197" s="1"/>
      <c r="O197" s="1"/>
    </row>
    <row r="198" spans="1:15" ht="12.75" customHeight="1">
      <c r="A198" s="33">
        <v>188</v>
      </c>
      <c r="B198" s="53" t="s">
        <v>402</v>
      </c>
      <c r="C198" s="31">
        <v>163.6</v>
      </c>
      <c r="D198" s="36">
        <v>162.43333333333334</v>
      </c>
      <c r="E198" s="36">
        <v>159.86666666666667</v>
      </c>
      <c r="F198" s="36">
        <v>156.13333333333333</v>
      </c>
      <c r="G198" s="36">
        <v>153.56666666666666</v>
      </c>
      <c r="H198" s="36">
        <v>166.16666666666669</v>
      </c>
      <c r="I198" s="36">
        <v>168.73333333333335</v>
      </c>
      <c r="J198" s="36">
        <v>172.4666666666667</v>
      </c>
      <c r="K198" s="31">
        <v>165</v>
      </c>
      <c r="L198" s="31">
        <v>158.69999999999999</v>
      </c>
      <c r="M198" s="31">
        <v>45.501959999999997</v>
      </c>
      <c r="N198" s="1"/>
      <c r="O198" s="1"/>
    </row>
    <row r="199" spans="1:15" ht="12.75" customHeight="1">
      <c r="A199" s="33">
        <v>189</v>
      </c>
      <c r="B199" s="53" t="s">
        <v>403</v>
      </c>
      <c r="C199" s="31">
        <v>307.10000000000002</v>
      </c>
      <c r="D199" s="36">
        <v>303.09999999999997</v>
      </c>
      <c r="E199" s="36">
        <v>296.49999999999994</v>
      </c>
      <c r="F199" s="36">
        <v>285.89999999999998</v>
      </c>
      <c r="G199" s="36">
        <v>279.29999999999995</v>
      </c>
      <c r="H199" s="36">
        <v>313.69999999999993</v>
      </c>
      <c r="I199" s="36">
        <v>320.29999999999995</v>
      </c>
      <c r="J199" s="36">
        <v>330.89999999999992</v>
      </c>
      <c r="K199" s="31">
        <v>309.7</v>
      </c>
      <c r="L199" s="31">
        <v>292.5</v>
      </c>
      <c r="M199" s="31">
        <v>94.920900000000003</v>
      </c>
      <c r="N199" s="1"/>
      <c r="O199" s="1"/>
    </row>
    <row r="200" spans="1:15" ht="12.75" customHeight="1">
      <c r="A200" s="33">
        <v>190</v>
      </c>
      <c r="B200" s="53" t="s">
        <v>278</v>
      </c>
      <c r="C200" s="31">
        <v>361.15</v>
      </c>
      <c r="D200" s="36">
        <v>364.55</v>
      </c>
      <c r="E200" s="36">
        <v>353.20000000000005</v>
      </c>
      <c r="F200" s="36">
        <v>345.25000000000006</v>
      </c>
      <c r="G200" s="36">
        <v>333.90000000000009</v>
      </c>
      <c r="H200" s="36">
        <v>372.5</v>
      </c>
      <c r="I200" s="36">
        <v>383.85</v>
      </c>
      <c r="J200" s="36">
        <v>391.79999999999995</v>
      </c>
      <c r="K200" s="31">
        <v>375.9</v>
      </c>
      <c r="L200" s="31">
        <v>356.6</v>
      </c>
      <c r="M200" s="31">
        <v>33.139890000000001</v>
      </c>
      <c r="N200" s="1"/>
      <c r="O200" s="1"/>
    </row>
    <row r="201" spans="1:15" ht="12.75" customHeight="1">
      <c r="A201" s="33">
        <v>191</v>
      </c>
      <c r="B201" s="53" t="s">
        <v>404</v>
      </c>
      <c r="C201" s="31">
        <v>1729.95</v>
      </c>
      <c r="D201" s="36">
        <v>1742.6499999999999</v>
      </c>
      <c r="E201" s="36">
        <v>1708.3499999999997</v>
      </c>
      <c r="F201" s="36">
        <v>1686.7499999999998</v>
      </c>
      <c r="G201" s="36">
        <v>1652.4499999999996</v>
      </c>
      <c r="H201" s="36">
        <v>1764.2499999999998</v>
      </c>
      <c r="I201" s="36">
        <v>1798.55</v>
      </c>
      <c r="J201" s="36">
        <v>1820.1499999999999</v>
      </c>
      <c r="K201" s="31">
        <v>1776.95</v>
      </c>
      <c r="L201" s="31">
        <v>1721.05</v>
      </c>
      <c r="M201" s="31">
        <v>1.46096</v>
      </c>
      <c r="N201" s="1"/>
      <c r="O201" s="1"/>
    </row>
    <row r="202" spans="1:15" ht="12.75" customHeight="1">
      <c r="A202" s="33">
        <v>192</v>
      </c>
      <c r="B202" s="53" t="s">
        <v>407</v>
      </c>
      <c r="C202" s="31">
        <v>866.55</v>
      </c>
      <c r="D202" s="36">
        <v>869.93333333333339</v>
      </c>
      <c r="E202" s="36">
        <v>859.41666666666674</v>
      </c>
      <c r="F202" s="36">
        <v>852.2833333333333</v>
      </c>
      <c r="G202" s="36">
        <v>841.76666666666665</v>
      </c>
      <c r="H202" s="36">
        <v>877.06666666666683</v>
      </c>
      <c r="I202" s="36">
        <v>887.58333333333348</v>
      </c>
      <c r="J202" s="36">
        <v>894.71666666666692</v>
      </c>
      <c r="K202" s="31">
        <v>880.45</v>
      </c>
      <c r="L202" s="31">
        <v>862.8</v>
      </c>
      <c r="M202" s="31">
        <v>2.7443399999999998</v>
      </c>
      <c r="N202" s="1"/>
      <c r="O202" s="1"/>
    </row>
    <row r="203" spans="1:15" ht="12.75" customHeight="1">
      <c r="A203" s="33">
        <v>193</v>
      </c>
      <c r="B203" s="53" t="s">
        <v>126</v>
      </c>
      <c r="C203" s="31">
        <v>1290.3499999999999</v>
      </c>
      <c r="D203" s="36">
        <v>1295.1166666666666</v>
      </c>
      <c r="E203" s="36">
        <v>1278.333333333333</v>
      </c>
      <c r="F203" s="36">
        <v>1266.3166666666664</v>
      </c>
      <c r="G203" s="36">
        <v>1249.5333333333328</v>
      </c>
      <c r="H203" s="36">
        <v>1307.1333333333332</v>
      </c>
      <c r="I203" s="36">
        <v>1323.9166666666665</v>
      </c>
      <c r="J203" s="36">
        <v>1335.9333333333334</v>
      </c>
      <c r="K203" s="31">
        <v>1311.9</v>
      </c>
      <c r="L203" s="31">
        <v>1283.0999999999999</v>
      </c>
      <c r="M203" s="31">
        <v>4.7078300000000004</v>
      </c>
      <c r="N203" s="1"/>
      <c r="O203" s="1"/>
    </row>
    <row r="204" spans="1:15" ht="12.75" customHeight="1">
      <c r="A204" s="33">
        <v>194</v>
      </c>
      <c r="B204" s="53" t="s">
        <v>127</v>
      </c>
      <c r="C204" s="31">
        <v>1550.25</v>
      </c>
      <c r="D204" s="36">
        <v>1552.3333333333333</v>
      </c>
      <c r="E204" s="36">
        <v>1534.6666666666665</v>
      </c>
      <c r="F204" s="36">
        <v>1519.0833333333333</v>
      </c>
      <c r="G204" s="36">
        <v>1501.4166666666665</v>
      </c>
      <c r="H204" s="36">
        <v>1567.9166666666665</v>
      </c>
      <c r="I204" s="36">
        <v>1585.583333333333</v>
      </c>
      <c r="J204" s="36">
        <v>1601.1666666666665</v>
      </c>
      <c r="K204" s="31">
        <v>1570</v>
      </c>
      <c r="L204" s="31">
        <v>1536.75</v>
      </c>
      <c r="M204" s="31">
        <v>26.41656</v>
      </c>
      <c r="N204" s="1"/>
      <c r="O204" s="1"/>
    </row>
    <row r="205" spans="1:15" ht="12.75" customHeight="1">
      <c r="A205" s="33">
        <v>195</v>
      </c>
      <c r="B205" s="53" t="s">
        <v>128</v>
      </c>
      <c r="C205" s="31">
        <v>3428.65</v>
      </c>
      <c r="D205" s="36">
        <v>3442.9833333333336</v>
      </c>
      <c r="E205" s="36">
        <v>3391.9666666666672</v>
      </c>
      <c r="F205" s="36">
        <v>3355.2833333333338</v>
      </c>
      <c r="G205" s="36">
        <v>3304.2666666666673</v>
      </c>
      <c r="H205" s="36">
        <v>3479.666666666667</v>
      </c>
      <c r="I205" s="36">
        <v>3530.6833333333334</v>
      </c>
      <c r="J205" s="36">
        <v>3567.3666666666668</v>
      </c>
      <c r="K205" s="31">
        <v>3494</v>
      </c>
      <c r="L205" s="31">
        <v>3406.3</v>
      </c>
      <c r="M205" s="31">
        <v>3.2527499999999998</v>
      </c>
      <c r="N205" s="1"/>
      <c r="O205" s="1"/>
    </row>
    <row r="206" spans="1:15" ht="12.75" customHeight="1">
      <c r="A206" s="33">
        <v>196</v>
      </c>
      <c r="B206" s="53" t="s">
        <v>129</v>
      </c>
      <c r="C206" s="31">
        <v>1434.9</v>
      </c>
      <c r="D206" s="36">
        <v>1437.2166666666665</v>
      </c>
      <c r="E206" s="36">
        <v>1417.083333333333</v>
      </c>
      <c r="F206" s="36">
        <v>1399.2666666666667</v>
      </c>
      <c r="G206" s="36">
        <v>1379.1333333333332</v>
      </c>
      <c r="H206" s="36">
        <v>1455.0333333333328</v>
      </c>
      <c r="I206" s="36">
        <v>1475.1666666666665</v>
      </c>
      <c r="J206" s="36">
        <v>1492.9833333333327</v>
      </c>
      <c r="K206" s="31">
        <v>1457.35</v>
      </c>
      <c r="L206" s="31">
        <v>1419.4</v>
      </c>
      <c r="M206" s="31">
        <v>494.70925999999997</v>
      </c>
      <c r="N206" s="1"/>
      <c r="O206" s="1"/>
    </row>
    <row r="207" spans="1:15" ht="12.75" customHeight="1">
      <c r="A207" s="33">
        <v>197</v>
      </c>
      <c r="B207" s="53" t="s">
        <v>130</v>
      </c>
      <c r="C207" s="31">
        <v>579</v>
      </c>
      <c r="D207" s="36">
        <v>580.94999999999993</v>
      </c>
      <c r="E207" s="36">
        <v>575.34999999999991</v>
      </c>
      <c r="F207" s="36">
        <v>571.69999999999993</v>
      </c>
      <c r="G207" s="36">
        <v>566.09999999999991</v>
      </c>
      <c r="H207" s="36">
        <v>584.59999999999991</v>
      </c>
      <c r="I207" s="36">
        <v>590.20000000000005</v>
      </c>
      <c r="J207" s="36">
        <v>593.84999999999991</v>
      </c>
      <c r="K207" s="31">
        <v>586.54999999999995</v>
      </c>
      <c r="L207" s="31">
        <v>577.29999999999995</v>
      </c>
      <c r="M207" s="31">
        <v>37.251669999999997</v>
      </c>
      <c r="N207" s="1"/>
      <c r="O207" s="1"/>
    </row>
    <row r="208" spans="1:15" ht="12.75" customHeight="1">
      <c r="A208" s="33">
        <v>198</v>
      </c>
      <c r="B208" s="53" t="s">
        <v>131</v>
      </c>
      <c r="C208" s="31">
        <v>4442.1499999999996</v>
      </c>
      <c r="D208" s="36">
        <v>4433.5666666666666</v>
      </c>
      <c r="E208" s="36">
        <v>4387.083333333333</v>
      </c>
      <c r="F208" s="36">
        <v>4332.0166666666664</v>
      </c>
      <c r="G208" s="36">
        <v>4285.5333333333328</v>
      </c>
      <c r="H208" s="36">
        <v>4488.6333333333332</v>
      </c>
      <c r="I208" s="36">
        <v>4535.1166666666668</v>
      </c>
      <c r="J208" s="36">
        <v>4590.1833333333334</v>
      </c>
      <c r="K208" s="31">
        <v>4480.05</v>
      </c>
      <c r="L208" s="31">
        <v>4378.5</v>
      </c>
      <c r="M208" s="31">
        <v>6.6435599999999999</v>
      </c>
      <c r="N208" s="1"/>
      <c r="O208" s="1"/>
    </row>
    <row r="209" spans="1:15" ht="12.75" customHeight="1">
      <c r="A209" s="33">
        <v>199</v>
      </c>
      <c r="B209" s="53" t="s">
        <v>405</v>
      </c>
      <c r="C209" s="31">
        <v>105.75</v>
      </c>
      <c r="D209" s="36">
        <v>106.11666666666667</v>
      </c>
      <c r="E209" s="36">
        <v>103.43333333333335</v>
      </c>
      <c r="F209" s="36">
        <v>101.11666666666667</v>
      </c>
      <c r="G209" s="36">
        <v>98.433333333333351</v>
      </c>
      <c r="H209" s="36">
        <v>108.43333333333335</v>
      </c>
      <c r="I209" s="36">
        <v>111.11666666666669</v>
      </c>
      <c r="J209" s="36">
        <v>113.43333333333335</v>
      </c>
      <c r="K209" s="31">
        <v>108.8</v>
      </c>
      <c r="L209" s="31">
        <v>103.8</v>
      </c>
      <c r="M209" s="31">
        <v>800.94032000000004</v>
      </c>
      <c r="N209" s="1"/>
      <c r="O209" s="1"/>
    </row>
    <row r="210" spans="1:15" ht="12.75" customHeight="1">
      <c r="A210" s="33">
        <v>200</v>
      </c>
      <c r="B210" s="53" t="s">
        <v>409</v>
      </c>
      <c r="C210" s="31">
        <v>281.8</v>
      </c>
      <c r="D210" s="36">
        <v>282.93333333333334</v>
      </c>
      <c r="E210" s="36">
        <v>278.81666666666666</v>
      </c>
      <c r="F210" s="36">
        <v>275.83333333333331</v>
      </c>
      <c r="G210" s="36">
        <v>271.71666666666664</v>
      </c>
      <c r="H210" s="36">
        <v>285.91666666666669</v>
      </c>
      <c r="I210" s="36">
        <v>290.03333333333336</v>
      </c>
      <c r="J210" s="36">
        <v>293.01666666666671</v>
      </c>
      <c r="K210" s="31">
        <v>287.05</v>
      </c>
      <c r="L210" s="31">
        <v>279.95</v>
      </c>
      <c r="M210" s="31">
        <v>1.4412199999999999</v>
      </c>
      <c r="N210" s="1"/>
      <c r="O210" s="1"/>
    </row>
    <row r="211" spans="1:15" ht="12.75" customHeight="1">
      <c r="A211" s="33">
        <v>201</v>
      </c>
      <c r="B211" s="53" t="s">
        <v>133</v>
      </c>
      <c r="C211" s="31">
        <v>567.20000000000005</v>
      </c>
      <c r="D211" s="36">
        <v>565.19999999999993</v>
      </c>
      <c r="E211" s="36">
        <v>560.39999999999986</v>
      </c>
      <c r="F211" s="36">
        <v>553.59999999999991</v>
      </c>
      <c r="G211" s="36">
        <v>548.79999999999984</v>
      </c>
      <c r="H211" s="36">
        <v>571.99999999999989</v>
      </c>
      <c r="I211" s="36">
        <v>576.79999999999984</v>
      </c>
      <c r="J211" s="36">
        <v>583.59999999999991</v>
      </c>
      <c r="K211" s="31">
        <v>570</v>
      </c>
      <c r="L211" s="31">
        <v>558.4</v>
      </c>
      <c r="M211" s="31">
        <v>53.669899999999998</v>
      </c>
      <c r="N211" s="1"/>
      <c r="O211" s="1"/>
    </row>
    <row r="212" spans="1:15" ht="12.75" customHeight="1">
      <c r="A212" s="33">
        <v>202</v>
      </c>
      <c r="B212" s="53" t="s">
        <v>410</v>
      </c>
      <c r="C212" s="31">
        <v>960.5</v>
      </c>
      <c r="D212" s="36">
        <v>951.28333333333342</v>
      </c>
      <c r="E212" s="36">
        <v>936.66666666666686</v>
      </c>
      <c r="F212" s="36">
        <v>912.83333333333348</v>
      </c>
      <c r="G212" s="36">
        <v>898.21666666666692</v>
      </c>
      <c r="H212" s="36">
        <v>975.11666666666679</v>
      </c>
      <c r="I212" s="36">
        <v>989.73333333333335</v>
      </c>
      <c r="J212" s="36">
        <v>1013.5666666666667</v>
      </c>
      <c r="K212" s="31">
        <v>965.9</v>
      </c>
      <c r="L212" s="31">
        <v>927.45</v>
      </c>
      <c r="M212" s="31">
        <v>0.6583</v>
      </c>
      <c r="N212" s="1"/>
      <c r="O212" s="1"/>
    </row>
    <row r="213" spans="1:15" ht="12.75" customHeight="1">
      <c r="A213" s="33">
        <v>203</v>
      </c>
      <c r="B213" s="53" t="s">
        <v>125</v>
      </c>
      <c r="C213" s="31">
        <v>2903.8</v>
      </c>
      <c r="D213" s="36">
        <v>2912.3666666666668</v>
      </c>
      <c r="E213" s="36">
        <v>2866.4333333333334</v>
      </c>
      <c r="F213" s="36">
        <v>2829.0666666666666</v>
      </c>
      <c r="G213" s="36">
        <v>2783.1333333333332</v>
      </c>
      <c r="H213" s="36">
        <v>2949.7333333333336</v>
      </c>
      <c r="I213" s="36">
        <v>2995.666666666667</v>
      </c>
      <c r="J213" s="36">
        <v>3033.0333333333338</v>
      </c>
      <c r="K213" s="31">
        <v>2958.3</v>
      </c>
      <c r="L213" s="31">
        <v>2875</v>
      </c>
      <c r="M213" s="31">
        <v>13.0913</v>
      </c>
      <c r="N213" s="1"/>
      <c r="O213" s="1"/>
    </row>
    <row r="214" spans="1:15" ht="12.75" customHeight="1">
      <c r="A214" s="33">
        <v>204</v>
      </c>
      <c r="B214" s="53" t="s">
        <v>134</v>
      </c>
      <c r="C214" s="31">
        <v>281.95</v>
      </c>
      <c r="D214" s="36">
        <v>279.65000000000003</v>
      </c>
      <c r="E214" s="36">
        <v>273.80000000000007</v>
      </c>
      <c r="F214" s="36">
        <v>265.65000000000003</v>
      </c>
      <c r="G214" s="36">
        <v>259.80000000000007</v>
      </c>
      <c r="H214" s="36">
        <v>287.80000000000007</v>
      </c>
      <c r="I214" s="36">
        <v>293.65000000000009</v>
      </c>
      <c r="J214" s="36">
        <v>301.80000000000007</v>
      </c>
      <c r="K214" s="31">
        <v>285.5</v>
      </c>
      <c r="L214" s="31">
        <v>271.5</v>
      </c>
      <c r="M214" s="31">
        <v>198.79601</v>
      </c>
      <c r="N214" s="1"/>
      <c r="O214" s="1"/>
    </row>
    <row r="215" spans="1:15" ht="12.75" customHeight="1">
      <c r="A215" s="33">
        <v>205</v>
      </c>
      <c r="B215" s="53" t="s">
        <v>135</v>
      </c>
      <c r="C215" s="31">
        <v>430.6</v>
      </c>
      <c r="D215" s="36">
        <v>434.84999999999997</v>
      </c>
      <c r="E215" s="36">
        <v>412.24999999999994</v>
      </c>
      <c r="F215" s="36">
        <v>393.9</v>
      </c>
      <c r="G215" s="36">
        <v>371.29999999999995</v>
      </c>
      <c r="H215" s="36">
        <v>453.19999999999993</v>
      </c>
      <c r="I215" s="36">
        <v>475.79999999999995</v>
      </c>
      <c r="J215" s="36">
        <v>494.14999999999992</v>
      </c>
      <c r="K215" s="31">
        <v>457.45</v>
      </c>
      <c r="L215" s="31">
        <v>416.5</v>
      </c>
      <c r="M215" s="31">
        <v>176.86747</v>
      </c>
      <c r="N215" s="1"/>
      <c r="O215" s="1"/>
    </row>
    <row r="216" spans="1:15" ht="12.75" customHeight="1">
      <c r="A216" s="33">
        <v>206</v>
      </c>
      <c r="B216" s="53" t="s">
        <v>136</v>
      </c>
      <c r="C216" s="31">
        <v>2428.3000000000002</v>
      </c>
      <c r="D216" s="36">
        <v>2438.8333333333335</v>
      </c>
      <c r="E216" s="36">
        <v>2409.666666666667</v>
      </c>
      <c r="F216" s="36">
        <v>2391.0333333333333</v>
      </c>
      <c r="G216" s="36">
        <v>2361.8666666666668</v>
      </c>
      <c r="H216" s="36">
        <v>2457.4666666666672</v>
      </c>
      <c r="I216" s="36">
        <v>2486.6333333333341</v>
      </c>
      <c r="J216" s="36">
        <v>2505.2666666666673</v>
      </c>
      <c r="K216" s="31">
        <v>2468</v>
      </c>
      <c r="L216" s="31">
        <v>2420.1999999999998</v>
      </c>
      <c r="M216" s="31">
        <v>23.647649999999999</v>
      </c>
      <c r="N216" s="1"/>
      <c r="O216" s="1"/>
    </row>
    <row r="217" spans="1:15" ht="12.75" customHeight="1">
      <c r="A217" s="33">
        <v>207</v>
      </c>
      <c r="B217" s="53" t="s">
        <v>279</v>
      </c>
      <c r="C217" s="31">
        <v>313.2</v>
      </c>
      <c r="D217" s="36">
        <v>312.84999999999997</v>
      </c>
      <c r="E217" s="36">
        <v>311.34999999999991</v>
      </c>
      <c r="F217" s="36">
        <v>309.49999999999994</v>
      </c>
      <c r="G217" s="36">
        <v>307.99999999999989</v>
      </c>
      <c r="H217" s="36">
        <v>314.69999999999993</v>
      </c>
      <c r="I217" s="36">
        <v>316.20000000000005</v>
      </c>
      <c r="J217" s="36">
        <v>318.04999999999995</v>
      </c>
      <c r="K217" s="31">
        <v>314.35000000000002</v>
      </c>
      <c r="L217" s="31">
        <v>311</v>
      </c>
      <c r="M217" s="31">
        <v>3.3179099999999999</v>
      </c>
      <c r="N217" s="1"/>
      <c r="O217" s="1"/>
    </row>
    <row r="218" spans="1:15" ht="12.75" customHeight="1">
      <c r="A218" s="33">
        <v>208</v>
      </c>
      <c r="B218" s="53" t="s">
        <v>411</v>
      </c>
      <c r="C218" s="31">
        <v>5889.5</v>
      </c>
      <c r="D218" s="36">
        <v>5868.416666666667</v>
      </c>
      <c r="E218" s="36">
        <v>5694.1333333333341</v>
      </c>
      <c r="F218" s="36">
        <v>5498.7666666666673</v>
      </c>
      <c r="G218" s="36">
        <v>5324.4833333333345</v>
      </c>
      <c r="H218" s="36">
        <v>6063.7833333333338</v>
      </c>
      <c r="I218" s="36">
        <v>6238.0666666666666</v>
      </c>
      <c r="J218" s="36">
        <v>6433.4333333333334</v>
      </c>
      <c r="K218" s="31">
        <v>6042.7</v>
      </c>
      <c r="L218" s="31">
        <v>5673.05</v>
      </c>
      <c r="M218" s="31">
        <v>0.45826</v>
      </c>
      <c r="N218" s="1"/>
      <c r="O218" s="1"/>
    </row>
    <row r="219" spans="1:15" ht="12.75" customHeight="1">
      <c r="A219" s="33">
        <v>209</v>
      </c>
      <c r="B219" s="53" t="s">
        <v>406</v>
      </c>
      <c r="C219" s="31">
        <v>541.35</v>
      </c>
      <c r="D219" s="36">
        <v>544.7833333333333</v>
      </c>
      <c r="E219" s="36">
        <v>536.56666666666661</v>
      </c>
      <c r="F219" s="36">
        <v>531.7833333333333</v>
      </c>
      <c r="G219" s="36">
        <v>523.56666666666661</v>
      </c>
      <c r="H219" s="36">
        <v>549.56666666666661</v>
      </c>
      <c r="I219" s="36">
        <v>557.7833333333333</v>
      </c>
      <c r="J219" s="36">
        <v>562.56666666666661</v>
      </c>
      <c r="K219" s="31">
        <v>553</v>
      </c>
      <c r="L219" s="31">
        <v>540</v>
      </c>
      <c r="M219" s="31">
        <v>0.36194999999999999</v>
      </c>
      <c r="N219" s="1"/>
      <c r="O219" s="1"/>
    </row>
    <row r="220" spans="1:15" ht="12.75" customHeight="1">
      <c r="A220" s="33">
        <v>210</v>
      </c>
      <c r="B220" s="53" t="s">
        <v>412</v>
      </c>
      <c r="C220" s="31">
        <v>964.5</v>
      </c>
      <c r="D220" s="36">
        <v>973.1</v>
      </c>
      <c r="E220" s="36">
        <v>943.40000000000009</v>
      </c>
      <c r="F220" s="36">
        <v>922.30000000000007</v>
      </c>
      <c r="G220" s="36">
        <v>892.60000000000014</v>
      </c>
      <c r="H220" s="36">
        <v>994.2</v>
      </c>
      <c r="I220" s="36">
        <v>1023.9000000000001</v>
      </c>
      <c r="J220" s="36">
        <v>1045</v>
      </c>
      <c r="K220" s="31">
        <v>1002.8</v>
      </c>
      <c r="L220" s="31">
        <v>952</v>
      </c>
      <c r="M220" s="31">
        <v>1.53851</v>
      </c>
      <c r="N220" s="1"/>
      <c r="O220" s="1"/>
    </row>
    <row r="221" spans="1:15" ht="12.75" customHeight="1">
      <c r="A221" s="33">
        <v>211</v>
      </c>
      <c r="B221" s="53" t="s">
        <v>280</v>
      </c>
      <c r="C221" s="31">
        <v>38697.35</v>
      </c>
      <c r="D221" s="36">
        <v>38768.633333333331</v>
      </c>
      <c r="E221" s="36">
        <v>38528.71666666666</v>
      </c>
      <c r="F221" s="36">
        <v>38360.083333333328</v>
      </c>
      <c r="G221" s="36">
        <v>38120.166666666657</v>
      </c>
      <c r="H221" s="36">
        <v>38937.266666666663</v>
      </c>
      <c r="I221" s="36">
        <v>39177.183333333334</v>
      </c>
      <c r="J221" s="36">
        <v>39345.816666666666</v>
      </c>
      <c r="K221" s="31">
        <v>39008.550000000003</v>
      </c>
      <c r="L221" s="31">
        <v>38600</v>
      </c>
      <c r="M221" s="31">
        <v>0.11726</v>
      </c>
      <c r="N221" s="1"/>
      <c r="O221" s="1"/>
    </row>
    <row r="222" spans="1:15" ht="12.75" customHeight="1">
      <c r="A222" s="33">
        <v>212</v>
      </c>
      <c r="B222" s="53" t="s">
        <v>413</v>
      </c>
      <c r="C222" s="31">
        <v>163.55000000000001</v>
      </c>
      <c r="D222" s="36">
        <v>164.58333333333334</v>
      </c>
      <c r="E222" s="36">
        <v>159.9666666666667</v>
      </c>
      <c r="F222" s="36">
        <v>156.38333333333335</v>
      </c>
      <c r="G222" s="36">
        <v>151.76666666666671</v>
      </c>
      <c r="H222" s="36">
        <v>168.16666666666669</v>
      </c>
      <c r="I222" s="36">
        <v>172.7833333333333</v>
      </c>
      <c r="J222" s="36">
        <v>176.36666666666667</v>
      </c>
      <c r="K222" s="31">
        <v>169.2</v>
      </c>
      <c r="L222" s="31">
        <v>161</v>
      </c>
      <c r="M222" s="31">
        <v>268.33647999999999</v>
      </c>
      <c r="N222" s="1"/>
      <c r="O222" s="1"/>
    </row>
    <row r="223" spans="1:15" ht="12.75" customHeight="1">
      <c r="A223" s="33">
        <v>213</v>
      </c>
      <c r="B223" s="53" t="s">
        <v>138</v>
      </c>
      <c r="C223" s="31">
        <v>1009.95</v>
      </c>
      <c r="D223" s="36">
        <v>1004.4000000000001</v>
      </c>
      <c r="E223" s="36">
        <v>993.70000000000016</v>
      </c>
      <c r="F223" s="36">
        <v>977.45</v>
      </c>
      <c r="G223" s="36">
        <v>966.75000000000011</v>
      </c>
      <c r="H223" s="36">
        <v>1020.6500000000002</v>
      </c>
      <c r="I223" s="36">
        <v>1031.3499999999999</v>
      </c>
      <c r="J223" s="36">
        <v>1047.6000000000004</v>
      </c>
      <c r="K223" s="31">
        <v>1015.1</v>
      </c>
      <c r="L223" s="31">
        <v>988.15</v>
      </c>
      <c r="M223" s="31">
        <v>283.15035</v>
      </c>
      <c r="N223" s="1"/>
      <c r="O223" s="1"/>
    </row>
    <row r="224" spans="1:15" ht="12.75" customHeight="1">
      <c r="A224" s="33">
        <v>214</v>
      </c>
      <c r="B224" s="53" t="s">
        <v>139</v>
      </c>
      <c r="C224" s="31">
        <v>1482.2</v>
      </c>
      <c r="D224" s="36">
        <v>1489.3999999999999</v>
      </c>
      <c r="E224" s="36">
        <v>1468.8499999999997</v>
      </c>
      <c r="F224" s="36">
        <v>1455.4999999999998</v>
      </c>
      <c r="G224" s="36">
        <v>1434.9499999999996</v>
      </c>
      <c r="H224" s="36">
        <v>1502.7499999999998</v>
      </c>
      <c r="I224" s="36">
        <v>1523.3</v>
      </c>
      <c r="J224" s="36">
        <v>1536.6499999999999</v>
      </c>
      <c r="K224" s="31">
        <v>1509.95</v>
      </c>
      <c r="L224" s="31">
        <v>1476.05</v>
      </c>
      <c r="M224" s="31">
        <v>3.2454000000000001</v>
      </c>
      <c r="N224" s="1"/>
      <c r="O224" s="1"/>
    </row>
    <row r="225" spans="1:15" ht="12.75" customHeight="1">
      <c r="A225" s="33">
        <v>215</v>
      </c>
      <c r="B225" s="53" t="s">
        <v>140</v>
      </c>
      <c r="C225" s="31">
        <v>486.3</v>
      </c>
      <c r="D225" s="36">
        <v>486.84999999999997</v>
      </c>
      <c r="E225" s="36">
        <v>482.39999999999992</v>
      </c>
      <c r="F225" s="36">
        <v>478.49999999999994</v>
      </c>
      <c r="G225" s="36">
        <v>474.0499999999999</v>
      </c>
      <c r="H225" s="36">
        <v>490.74999999999994</v>
      </c>
      <c r="I225" s="36">
        <v>495.2</v>
      </c>
      <c r="J225" s="36">
        <v>499.09999999999997</v>
      </c>
      <c r="K225" s="31">
        <v>491.3</v>
      </c>
      <c r="L225" s="31">
        <v>482.95</v>
      </c>
      <c r="M225" s="31">
        <v>16.465879999999999</v>
      </c>
      <c r="N225" s="1"/>
      <c r="O225" s="1"/>
    </row>
    <row r="226" spans="1:15" ht="12.75" customHeight="1">
      <c r="A226" s="33">
        <v>216</v>
      </c>
      <c r="B226" s="53" t="s">
        <v>281</v>
      </c>
      <c r="C226" s="31">
        <v>776.15</v>
      </c>
      <c r="D226" s="36">
        <v>772.65</v>
      </c>
      <c r="E226" s="36">
        <v>765.55</v>
      </c>
      <c r="F226" s="36">
        <v>754.94999999999993</v>
      </c>
      <c r="G226" s="36">
        <v>747.84999999999991</v>
      </c>
      <c r="H226" s="36">
        <v>783.25</v>
      </c>
      <c r="I226" s="36">
        <v>790.35000000000014</v>
      </c>
      <c r="J226" s="36">
        <v>800.95</v>
      </c>
      <c r="K226" s="31">
        <v>779.75</v>
      </c>
      <c r="L226" s="31">
        <v>762.05</v>
      </c>
      <c r="M226" s="31">
        <v>2.6635</v>
      </c>
      <c r="N226" s="1"/>
      <c r="O226" s="1"/>
    </row>
    <row r="227" spans="1:15" ht="12.75" customHeight="1">
      <c r="A227" s="33">
        <v>217</v>
      </c>
      <c r="B227" s="53" t="s">
        <v>414</v>
      </c>
      <c r="C227" s="31">
        <v>83.5</v>
      </c>
      <c r="D227" s="36">
        <v>83.9</v>
      </c>
      <c r="E227" s="36">
        <v>82.000000000000014</v>
      </c>
      <c r="F227" s="36">
        <v>80.500000000000014</v>
      </c>
      <c r="G227" s="36">
        <v>78.600000000000023</v>
      </c>
      <c r="H227" s="36">
        <v>85.4</v>
      </c>
      <c r="I227" s="36">
        <v>87.299999999999983</v>
      </c>
      <c r="J227" s="36">
        <v>88.8</v>
      </c>
      <c r="K227" s="31">
        <v>85.8</v>
      </c>
      <c r="L227" s="31">
        <v>82.4</v>
      </c>
      <c r="M227" s="31">
        <v>355.05941000000001</v>
      </c>
      <c r="N227" s="1"/>
      <c r="O227" s="1"/>
    </row>
    <row r="228" spans="1:15" ht="12.75" customHeight="1">
      <c r="A228" s="33">
        <v>218</v>
      </c>
      <c r="B228" s="53" t="s">
        <v>143</v>
      </c>
      <c r="C228" s="31">
        <v>80.05</v>
      </c>
      <c r="D228" s="36">
        <v>79.933333333333323</v>
      </c>
      <c r="E228" s="36">
        <v>79.016666666666652</v>
      </c>
      <c r="F228" s="36">
        <v>77.983333333333334</v>
      </c>
      <c r="G228" s="36">
        <v>77.066666666666663</v>
      </c>
      <c r="H228" s="36">
        <v>80.96666666666664</v>
      </c>
      <c r="I228" s="36">
        <v>81.883333333333297</v>
      </c>
      <c r="J228" s="36">
        <v>82.916666666666629</v>
      </c>
      <c r="K228" s="31">
        <v>80.849999999999994</v>
      </c>
      <c r="L228" s="31">
        <v>78.900000000000006</v>
      </c>
      <c r="M228" s="31">
        <v>806.93649000000005</v>
      </c>
      <c r="N228" s="1"/>
      <c r="O228" s="1"/>
    </row>
    <row r="229" spans="1:15" ht="12.75" customHeight="1">
      <c r="A229" s="33">
        <v>219</v>
      </c>
      <c r="B229" s="53" t="s">
        <v>142</v>
      </c>
      <c r="C229" s="31">
        <v>116</v>
      </c>
      <c r="D229" s="36">
        <v>115.66666666666667</v>
      </c>
      <c r="E229" s="36">
        <v>114.68333333333334</v>
      </c>
      <c r="F229" s="36">
        <v>113.36666666666666</v>
      </c>
      <c r="G229" s="36">
        <v>112.38333333333333</v>
      </c>
      <c r="H229" s="36">
        <v>116.98333333333335</v>
      </c>
      <c r="I229" s="36">
        <v>117.96666666666667</v>
      </c>
      <c r="J229" s="36">
        <v>119.28333333333336</v>
      </c>
      <c r="K229" s="31">
        <v>116.65</v>
      </c>
      <c r="L229" s="31">
        <v>114.35</v>
      </c>
      <c r="M229" s="31">
        <v>69.906760000000006</v>
      </c>
      <c r="N229" s="1"/>
      <c r="O229" s="1"/>
    </row>
    <row r="230" spans="1:15" ht="12.75" customHeight="1">
      <c r="A230" s="33">
        <v>220</v>
      </c>
      <c r="B230" s="53" t="s">
        <v>415</v>
      </c>
      <c r="C230" s="31">
        <v>1241.1500000000001</v>
      </c>
      <c r="D230" s="36">
        <v>1210.8500000000001</v>
      </c>
      <c r="E230" s="36">
        <v>1146.9500000000003</v>
      </c>
      <c r="F230" s="36">
        <v>1052.7500000000002</v>
      </c>
      <c r="G230" s="36">
        <v>988.85000000000036</v>
      </c>
      <c r="H230" s="36">
        <v>1305.0500000000002</v>
      </c>
      <c r="I230" s="36">
        <v>1368.9500000000003</v>
      </c>
      <c r="J230" s="36">
        <v>1463.15</v>
      </c>
      <c r="K230" s="31">
        <v>1274.75</v>
      </c>
      <c r="L230" s="31">
        <v>1116.6500000000001</v>
      </c>
      <c r="M230" s="31">
        <v>10.035439999999999</v>
      </c>
      <c r="N230" s="1"/>
      <c r="O230" s="1"/>
    </row>
    <row r="231" spans="1:15" ht="12.75" customHeight="1">
      <c r="A231" s="33">
        <v>221</v>
      </c>
      <c r="B231" s="53" t="s">
        <v>416</v>
      </c>
      <c r="C231" s="31">
        <v>601.75</v>
      </c>
      <c r="D231" s="36">
        <v>607.76666666666677</v>
      </c>
      <c r="E231" s="36">
        <v>592.63333333333355</v>
      </c>
      <c r="F231" s="36">
        <v>583.51666666666677</v>
      </c>
      <c r="G231" s="36">
        <v>568.38333333333355</v>
      </c>
      <c r="H231" s="36">
        <v>616.88333333333355</v>
      </c>
      <c r="I231" s="36">
        <v>632.01666666666677</v>
      </c>
      <c r="J231" s="36">
        <v>641.13333333333355</v>
      </c>
      <c r="K231" s="31">
        <v>622.9</v>
      </c>
      <c r="L231" s="31">
        <v>598.65</v>
      </c>
      <c r="M231" s="31">
        <v>7.6931000000000003</v>
      </c>
      <c r="N231" s="1"/>
      <c r="O231" s="1"/>
    </row>
    <row r="232" spans="1:15" ht="12.75" customHeight="1">
      <c r="A232" s="33">
        <v>222</v>
      </c>
      <c r="B232" s="53" t="s">
        <v>147</v>
      </c>
      <c r="C232" s="31">
        <v>252.6</v>
      </c>
      <c r="D232" s="36">
        <v>249.38333333333333</v>
      </c>
      <c r="E232" s="36">
        <v>244.56666666666666</v>
      </c>
      <c r="F232" s="36">
        <v>236.53333333333333</v>
      </c>
      <c r="G232" s="36">
        <v>231.71666666666667</v>
      </c>
      <c r="H232" s="36">
        <v>257.41666666666663</v>
      </c>
      <c r="I232" s="36">
        <v>262.23333333333335</v>
      </c>
      <c r="J232" s="36">
        <v>270.26666666666665</v>
      </c>
      <c r="K232" s="31">
        <v>254.2</v>
      </c>
      <c r="L232" s="31">
        <v>241.35</v>
      </c>
      <c r="M232" s="31">
        <v>36.779069999999997</v>
      </c>
      <c r="N232" s="1"/>
      <c r="O232" s="1"/>
    </row>
    <row r="233" spans="1:15" ht="12.75" customHeight="1">
      <c r="A233" s="33">
        <v>223</v>
      </c>
      <c r="B233" s="53" t="s">
        <v>137</v>
      </c>
      <c r="C233" s="31">
        <v>198.55</v>
      </c>
      <c r="D233" s="36">
        <v>195.76666666666665</v>
      </c>
      <c r="E233" s="36">
        <v>191.83333333333331</v>
      </c>
      <c r="F233" s="36">
        <v>185.11666666666667</v>
      </c>
      <c r="G233" s="36">
        <v>181.18333333333334</v>
      </c>
      <c r="H233" s="36">
        <v>202.48333333333329</v>
      </c>
      <c r="I233" s="36">
        <v>206.41666666666663</v>
      </c>
      <c r="J233" s="36">
        <v>213.13333333333327</v>
      </c>
      <c r="K233" s="31">
        <v>199.7</v>
      </c>
      <c r="L233" s="31">
        <v>189.05</v>
      </c>
      <c r="M233" s="31">
        <v>264.68648999999999</v>
      </c>
      <c r="N233" s="1"/>
      <c r="O233" s="1"/>
    </row>
    <row r="234" spans="1:15" ht="12.75" customHeight="1">
      <c r="A234" s="33">
        <v>224</v>
      </c>
      <c r="B234" s="53" t="s">
        <v>419</v>
      </c>
      <c r="C234" s="31">
        <v>102.25</v>
      </c>
      <c r="D234" s="36">
        <v>101.38333333333333</v>
      </c>
      <c r="E234" s="36">
        <v>98.966666666666654</v>
      </c>
      <c r="F234" s="36">
        <v>95.683333333333323</v>
      </c>
      <c r="G234" s="36">
        <v>93.266666666666652</v>
      </c>
      <c r="H234" s="36">
        <v>104.66666666666666</v>
      </c>
      <c r="I234" s="36">
        <v>107.08333333333334</v>
      </c>
      <c r="J234" s="36">
        <v>110.36666666666666</v>
      </c>
      <c r="K234" s="31">
        <v>103.8</v>
      </c>
      <c r="L234" s="31">
        <v>98.1</v>
      </c>
      <c r="M234" s="31">
        <v>254.72462999999999</v>
      </c>
      <c r="N234" s="1"/>
      <c r="O234" s="1"/>
    </row>
    <row r="235" spans="1:15" ht="12.75" customHeight="1">
      <c r="A235" s="33">
        <v>225</v>
      </c>
      <c r="B235" s="53" t="s">
        <v>148</v>
      </c>
      <c r="C235" s="31">
        <v>2449.1999999999998</v>
      </c>
      <c r="D235" s="36">
        <v>2450.4833333333336</v>
      </c>
      <c r="E235" s="36">
        <v>2433.8166666666671</v>
      </c>
      <c r="F235" s="36">
        <v>2418.4333333333334</v>
      </c>
      <c r="G235" s="36">
        <v>2401.7666666666669</v>
      </c>
      <c r="H235" s="36">
        <v>2465.8666666666672</v>
      </c>
      <c r="I235" s="36">
        <v>2482.5333333333333</v>
      </c>
      <c r="J235" s="36">
        <v>2497.9166666666674</v>
      </c>
      <c r="K235" s="31">
        <v>2467.15</v>
      </c>
      <c r="L235" s="31">
        <v>2435.1</v>
      </c>
      <c r="M235" s="31">
        <v>1.61178</v>
      </c>
      <c r="N235" s="1"/>
      <c r="O235" s="1"/>
    </row>
    <row r="236" spans="1:15" ht="12.75" customHeight="1">
      <c r="A236" s="33">
        <v>226</v>
      </c>
      <c r="B236" s="53" t="s">
        <v>282</v>
      </c>
      <c r="C236" s="31">
        <v>460.6</v>
      </c>
      <c r="D236" s="36">
        <v>460.95</v>
      </c>
      <c r="E236" s="36">
        <v>442.9</v>
      </c>
      <c r="F236" s="36">
        <v>425.2</v>
      </c>
      <c r="G236" s="36">
        <v>407.15</v>
      </c>
      <c r="H236" s="36">
        <v>478.65</v>
      </c>
      <c r="I236" s="36">
        <v>496.70000000000005</v>
      </c>
      <c r="J236" s="36">
        <v>514.4</v>
      </c>
      <c r="K236" s="31">
        <v>479</v>
      </c>
      <c r="L236" s="31">
        <v>443.25</v>
      </c>
      <c r="M236" s="31">
        <v>116.15214</v>
      </c>
      <c r="N236" s="1"/>
      <c r="O236" s="1"/>
    </row>
    <row r="237" spans="1:15" ht="12.75" customHeight="1">
      <c r="A237" s="33">
        <v>227</v>
      </c>
      <c r="B237" s="53" t="s">
        <v>144</v>
      </c>
      <c r="C237" s="31">
        <v>135.69999999999999</v>
      </c>
      <c r="D237" s="36">
        <v>135.9</v>
      </c>
      <c r="E237" s="36">
        <v>134</v>
      </c>
      <c r="F237" s="36">
        <v>132.29999999999998</v>
      </c>
      <c r="G237" s="36">
        <v>130.39999999999998</v>
      </c>
      <c r="H237" s="36">
        <v>137.60000000000002</v>
      </c>
      <c r="I237" s="36">
        <v>139.50000000000006</v>
      </c>
      <c r="J237" s="36">
        <v>141.20000000000005</v>
      </c>
      <c r="K237" s="31">
        <v>137.80000000000001</v>
      </c>
      <c r="L237" s="31">
        <v>134.19999999999999</v>
      </c>
      <c r="M237" s="31">
        <v>129.51767000000001</v>
      </c>
      <c r="N237" s="1"/>
      <c r="O237" s="1"/>
    </row>
    <row r="238" spans="1:15" ht="12.75" customHeight="1">
      <c r="A238" s="33">
        <v>228</v>
      </c>
      <c r="B238" s="53" t="s">
        <v>146</v>
      </c>
      <c r="C238" s="31">
        <v>473.6</v>
      </c>
      <c r="D238" s="36">
        <v>474.0333333333333</v>
      </c>
      <c r="E238" s="36">
        <v>465.56666666666661</v>
      </c>
      <c r="F238" s="36">
        <v>457.5333333333333</v>
      </c>
      <c r="G238" s="36">
        <v>449.06666666666661</v>
      </c>
      <c r="H238" s="36">
        <v>482.06666666666661</v>
      </c>
      <c r="I238" s="36">
        <v>490.5333333333333</v>
      </c>
      <c r="J238" s="36">
        <v>498.56666666666661</v>
      </c>
      <c r="K238" s="31">
        <v>482.5</v>
      </c>
      <c r="L238" s="31">
        <v>466</v>
      </c>
      <c r="M238" s="31">
        <v>18.456029999999998</v>
      </c>
      <c r="N238" s="1"/>
      <c r="O238" s="1"/>
    </row>
    <row r="239" spans="1:15" ht="12.75" customHeight="1">
      <c r="A239" s="33">
        <v>229</v>
      </c>
      <c r="B239" s="53" t="s">
        <v>154</v>
      </c>
      <c r="C239" s="31">
        <v>143.69999999999999</v>
      </c>
      <c r="D239" s="36">
        <v>143.86666666666667</v>
      </c>
      <c r="E239" s="36">
        <v>141.83333333333334</v>
      </c>
      <c r="F239" s="36">
        <v>139.96666666666667</v>
      </c>
      <c r="G239" s="36">
        <v>137.93333333333334</v>
      </c>
      <c r="H239" s="36">
        <v>145.73333333333335</v>
      </c>
      <c r="I239" s="36">
        <v>147.76666666666665</v>
      </c>
      <c r="J239" s="36">
        <v>149.63333333333335</v>
      </c>
      <c r="K239" s="31">
        <v>145.9</v>
      </c>
      <c r="L239" s="31">
        <v>142</v>
      </c>
      <c r="M239" s="31">
        <v>382.52600000000001</v>
      </c>
      <c r="N239" s="1"/>
      <c r="O239" s="1"/>
    </row>
    <row r="240" spans="1:15" ht="12.75" customHeight="1">
      <c r="A240" s="33">
        <v>230</v>
      </c>
      <c r="B240" s="53" t="s">
        <v>420</v>
      </c>
      <c r="C240" s="31">
        <v>45.75</v>
      </c>
      <c r="D240" s="36">
        <v>46.216666666666669</v>
      </c>
      <c r="E240" s="36">
        <v>45.033333333333339</v>
      </c>
      <c r="F240" s="36">
        <v>44.31666666666667</v>
      </c>
      <c r="G240" s="36">
        <v>43.13333333333334</v>
      </c>
      <c r="H240" s="36">
        <v>46.933333333333337</v>
      </c>
      <c r="I240" s="36">
        <v>48.116666666666674</v>
      </c>
      <c r="J240" s="36">
        <v>48.833333333333336</v>
      </c>
      <c r="K240" s="31">
        <v>47.4</v>
      </c>
      <c r="L240" s="31">
        <v>45.5</v>
      </c>
      <c r="M240" s="31">
        <v>342.58089000000001</v>
      </c>
      <c r="N240" s="1"/>
      <c r="O240" s="1"/>
    </row>
    <row r="241" spans="1:15" ht="12.75" customHeight="1">
      <c r="A241" s="33">
        <v>231</v>
      </c>
      <c r="B241" s="53" t="s">
        <v>156</v>
      </c>
      <c r="C241" s="31">
        <v>970.3</v>
      </c>
      <c r="D241" s="36">
        <v>973.08333333333337</v>
      </c>
      <c r="E241" s="36">
        <v>956.2166666666667</v>
      </c>
      <c r="F241" s="36">
        <v>942.13333333333333</v>
      </c>
      <c r="G241" s="36">
        <v>925.26666666666665</v>
      </c>
      <c r="H241" s="36">
        <v>987.16666666666674</v>
      </c>
      <c r="I241" s="36">
        <v>1004.0333333333333</v>
      </c>
      <c r="J241" s="36">
        <v>1018.1166666666668</v>
      </c>
      <c r="K241" s="31">
        <v>989.95</v>
      </c>
      <c r="L241" s="31">
        <v>959</v>
      </c>
      <c r="M241" s="31">
        <v>64.280389999999997</v>
      </c>
      <c r="N241" s="1"/>
      <c r="O241" s="1"/>
    </row>
    <row r="242" spans="1:15" ht="12.75" customHeight="1">
      <c r="A242" s="33">
        <v>232</v>
      </c>
      <c r="B242" s="53" t="s">
        <v>421</v>
      </c>
      <c r="C242" s="31">
        <v>173.85</v>
      </c>
      <c r="D242" s="36">
        <v>174.54999999999998</v>
      </c>
      <c r="E242" s="36">
        <v>170.79999999999995</v>
      </c>
      <c r="F242" s="36">
        <v>167.74999999999997</v>
      </c>
      <c r="G242" s="36">
        <v>163.99999999999994</v>
      </c>
      <c r="H242" s="36">
        <v>177.59999999999997</v>
      </c>
      <c r="I242" s="36">
        <v>181.35000000000002</v>
      </c>
      <c r="J242" s="36">
        <v>184.39999999999998</v>
      </c>
      <c r="K242" s="31">
        <v>178.3</v>
      </c>
      <c r="L242" s="31">
        <v>171.5</v>
      </c>
      <c r="M242" s="31">
        <v>1000.74798</v>
      </c>
      <c r="N242" s="1"/>
      <c r="O242" s="1"/>
    </row>
    <row r="243" spans="1:15" ht="12.75" customHeight="1">
      <c r="A243" s="33">
        <v>233</v>
      </c>
      <c r="B243" s="53" t="s">
        <v>422</v>
      </c>
      <c r="C243" s="31">
        <v>1450</v>
      </c>
      <c r="D243" s="36">
        <v>1447.6833333333334</v>
      </c>
      <c r="E243" s="36">
        <v>1437.3666666666668</v>
      </c>
      <c r="F243" s="36">
        <v>1424.7333333333333</v>
      </c>
      <c r="G243" s="36">
        <v>1414.4166666666667</v>
      </c>
      <c r="H243" s="36">
        <v>1460.3166666666668</v>
      </c>
      <c r="I243" s="36">
        <v>1470.6333333333334</v>
      </c>
      <c r="J243" s="36">
        <v>1483.2666666666669</v>
      </c>
      <c r="K243" s="31">
        <v>1458</v>
      </c>
      <c r="L243" s="31">
        <v>1435.05</v>
      </c>
      <c r="M243" s="31">
        <v>0.30736000000000002</v>
      </c>
      <c r="N243" s="1"/>
      <c r="O243" s="1"/>
    </row>
    <row r="244" spans="1:15" ht="12.75" customHeight="1">
      <c r="A244" s="33">
        <v>234</v>
      </c>
      <c r="B244" s="53" t="s">
        <v>145</v>
      </c>
      <c r="C244" s="31">
        <v>405.15</v>
      </c>
      <c r="D244" s="36">
        <v>416.0333333333333</v>
      </c>
      <c r="E244" s="36">
        <v>392.36666666666662</v>
      </c>
      <c r="F244" s="36">
        <v>379.58333333333331</v>
      </c>
      <c r="G244" s="36">
        <v>355.91666666666663</v>
      </c>
      <c r="H244" s="36">
        <v>428.81666666666661</v>
      </c>
      <c r="I244" s="36">
        <v>452.48333333333335</v>
      </c>
      <c r="J244" s="36">
        <v>465.26666666666659</v>
      </c>
      <c r="K244" s="31">
        <v>439.7</v>
      </c>
      <c r="L244" s="31">
        <v>403.25</v>
      </c>
      <c r="M244" s="31">
        <v>83.899730000000005</v>
      </c>
      <c r="N244" s="1"/>
      <c r="O244" s="1"/>
    </row>
    <row r="245" spans="1:15" ht="12.75" customHeight="1">
      <c r="A245" s="33">
        <v>235</v>
      </c>
      <c r="B245" s="53" t="s">
        <v>151</v>
      </c>
      <c r="C245" s="31">
        <v>225.45</v>
      </c>
      <c r="D245" s="36">
        <v>226.69999999999996</v>
      </c>
      <c r="E245" s="36">
        <v>219.94999999999993</v>
      </c>
      <c r="F245" s="36">
        <v>214.44999999999996</v>
      </c>
      <c r="G245" s="36">
        <v>207.69999999999993</v>
      </c>
      <c r="H245" s="36">
        <v>232.19999999999993</v>
      </c>
      <c r="I245" s="36">
        <v>238.95</v>
      </c>
      <c r="J245" s="36">
        <v>244.44999999999993</v>
      </c>
      <c r="K245" s="31">
        <v>233.45</v>
      </c>
      <c r="L245" s="31">
        <v>221.2</v>
      </c>
      <c r="M245" s="31">
        <v>161.59228999999999</v>
      </c>
      <c r="N245" s="1"/>
      <c r="O245" s="1"/>
    </row>
    <row r="246" spans="1:15" ht="12.75" customHeight="1">
      <c r="A246" s="33">
        <v>236</v>
      </c>
      <c r="B246" s="53" t="s">
        <v>150</v>
      </c>
      <c r="C246" s="31">
        <v>1512</v>
      </c>
      <c r="D246" s="36">
        <v>1514.8499999999997</v>
      </c>
      <c r="E246" s="36">
        <v>1485.7499999999993</v>
      </c>
      <c r="F246" s="36">
        <v>1459.4999999999995</v>
      </c>
      <c r="G246" s="36">
        <v>1430.3999999999992</v>
      </c>
      <c r="H246" s="36">
        <v>1541.0999999999995</v>
      </c>
      <c r="I246" s="36">
        <v>1570.1999999999998</v>
      </c>
      <c r="J246" s="36">
        <v>1596.4499999999996</v>
      </c>
      <c r="K246" s="31">
        <v>1543.95</v>
      </c>
      <c r="L246" s="31">
        <v>1488.6</v>
      </c>
      <c r="M246" s="31">
        <v>81.185779999999994</v>
      </c>
      <c r="N246" s="1"/>
      <c r="O246" s="1"/>
    </row>
    <row r="247" spans="1:15" ht="12.75" customHeight="1">
      <c r="A247" s="33">
        <v>237</v>
      </c>
      <c r="B247" s="53" t="s">
        <v>423</v>
      </c>
      <c r="C247" s="31">
        <v>29.1</v>
      </c>
      <c r="D247" s="36">
        <v>28.400000000000002</v>
      </c>
      <c r="E247" s="36">
        <v>27.550000000000004</v>
      </c>
      <c r="F247" s="36">
        <v>26.000000000000004</v>
      </c>
      <c r="G247" s="36">
        <v>25.150000000000006</v>
      </c>
      <c r="H247" s="36">
        <v>29.950000000000003</v>
      </c>
      <c r="I247" s="36">
        <v>30.800000000000004</v>
      </c>
      <c r="J247" s="36">
        <v>32.35</v>
      </c>
      <c r="K247" s="31">
        <v>29.25</v>
      </c>
      <c r="L247" s="31">
        <v>26.85</v>
      </c>
      <c r="M247" s="31">
        <v>2233.2749399999998</v>
      </c>
      <c r="N247" s="1"/>
      <c r="O247" s="1"/>
    </row>
    <row r="248" spans="1:15" ht="12.75" customHeight="1">
      <c r="A248" s="33">
        <v>238</v>
      </c>
      <c r="B248" s="53" t="s">
        <v>186</v>
      </c>
      <c r="C248" s="31">
        <v>4982.55</v>
      </c>
      <c r="D248" s="36">
        <v>4997.5166666666664</v>
      </c>
      <c r="E248" s="36">
        <v>4920.0333333333328</v>
      </c>
      <c r="F248" s="36">
        <v>4857.5166666666664</v>
      </c>
      <c r="G248" s="36">
        <v>4780.0333333333328</v>
      </c>
      <c r="H248" s="36">
        <v>5060.0333333333328</v>
      </c>
      <c r="I248" s="36">
        <v>5137.5166666666664</v>
      </c>
      <c r="J248" s="36">
        <v>5200.0333333333328</v>
      </c>
      <c r="K248" s="31">
        <v>5075</v>
      </c>
      <c r="L248" s="31">
        <v>4935</v>
      </c>
      <c r="M248" s="31">
        <v>2.2674099999999999</v>
      </c>
      <c r="N248" s="1"/>
      <c r="O248" s="1"/>
    </row>
    <row r="249" spans="1:15" ht="12.75" customHeight="1">
      <c r="A249" s="33">
        <v>239</v>
      </c>
      <c r="B249" s="53" t="s">
        <v>152</v>
      </c>
      <c r="C249" s="31">
        <v>1669.1</v>
      </c>
      <c r="D249" s="36">
        <v>1669.2166666666665</v>
      </c>
      <c r="E249" s="36">
        <v>1657.883333333333</v>
      </c>
      <c r="F249" s="36">
        <v>1646.6666666666665</v>
      </c>
      <c r="G249" s="36">
        <v>1635.333333333333</v>
      </c>
      <c r="H249" s="36">
        <v>1680.4333333333329</v>
      </c>
      <c r="I249" s="36">
        <v>1691.7666666666664</v>
      </c>
      <c r="J249" s="36">
        <v>1702.9833333333329</v>
      </c>
      <c r="K249" s="31">
        <v>1680.55</v>
      </c>
      <c r="L249" s="31">
        <v>1658</v>
      </c>
      <c r="M249" s="31">
        <v>88.653040000000004</v>
      </c>
      <c r="N249" s="1"/>
      <c r="O249" s="1"/>
    </row>
    <row r="250" spans="1:15" ht="12.75" customHeight="1">
      <c r="A250" s="33">
        <v>240</v>
      </c>
      <c r="B250" s="53" t="s">
        <v>849</v>
      </c>
      <c r="C250" s="31">
        <v>3132.65</v>
      </c>
      <c r="D250" s="36">
        <v>3117.5499999999997</v>
      </c>
      <c r="E250" s="36">
        <v>3095.0999999999995</v>
      </c>
      <c r="F250" s="36">
        <v>3057.5499999999997</v>
      </c>
      <c r="G250" s="36">
        <v>3035.0999999999995</v>
      </c>
      <c r="H250" s="36">
        <v>3155.0999999999995</v>
      </c>
      <c r="I250" s="36">
        <v>3177.5499999999993</v>
      </c>
      <c r="J250" s="36">
        <v>3215.0999999999995</v>
      </c>
      <c r="K250" s="31">
        <v>3140</v>
      </c>
      <c r="L250" s="31">
        <v>3080</v>
      </c>
      <c r="M250" s="31">
        <v>0.1012</v>
      </c>
      <c r="N250" s="1"/>
      <c r="O250" s="1"/>
    </row>
    <row r="251" spans="1:15" ht="12.75" customHeight="1">
      <c r="A251" s="33">
        <v>241</v>
      </c>
      <c r="B251" s="53" t="s">
        <v>153</v>
      </c>
      <c r="C251" s="31">
        <v>910.4</v>
      </c>
      <c r="D251" s="36">
        <v>913.28333333333342</v>
      </c>
      <c r="E251" s="36">
        <v>892.56666666666683</v>
      </c>
      <c r="F251" s="36">
        <v>874.73333333333346</v>
      </c>
      <c r="G251" s="36">
        <v>854.01666666666688</v>
      </c>
      <c r="H251" s="36">
        <v>931.11666666666679</v>
      </c>
      <c r="I251" s="36">
        <v>951.83333333333326</v>
      </c>
      <c r="J251" s="36">
        <v>969.66666666666674</v>
      </c>
      <c r="K251" s="31">
        <v>934</v>
      </c>
      <c r="L251" s="31">
        <v>895.45</v>
      </c>
      <c r="M251" s="31">
        <v>3.6474199999999999</v>
      </c>
      <c r="N251" s="1"/>
      <c r="O251" s="1"/>
    </row>
    <row r="252" spans="1:15" ht="12.75" customHeight="1">
      <c r="A252" s="33">
        <v>242</v>
      </c>
      <c r="B252" s="53" t="s">
        <v>149</v>
      </c>
      <c r="C252" s="31">
        <v>2863.05</v>
      </c>
      <c r="D252" s="36">
        <v>2877.5333333333333</v>
      </c>
      <c r="E252" s="36">
        <v>2832.5166666666664</v>
      </c>
      <c r="F252" s="36">
        <v>2801.9833333333331</v>
      </c>
      <c r="G252" s="36">
        <v>2756.9666666666662</v>
      </c>
      <c r="H252" s="36">
        <v>2908.0666666666666</v>
      </c>
      <c r="I252" s="36">
        <v>2953.0833333333339</v>
      </c>
      <c r="J252" s="36">
        <v>2983.6166666666668</v>
      </c>
      <c r="K252" s="31">
        <v>2922.55</v>
      </c>
      <c r="L252" s="31">
        <v>2847</v>
      </c>
      <c r="M252" s="31">
        <v>10.96039</v>
      </c>
      <c r="N252" s="1"/>
      <c r="O252" s="1"/>
    </row>
    <row r="253" spans="1:15" ht="12.75" customHeight="1">
      <c r="A253" s="33">
        <v>243</v>
      </c>
      <c r="B253" s="53" t="s">
        <v>155</v>
      </c>
      <c r="C253" s="31">
        <v>1115.45</v>
      </c>
      <c r="D253" s="36">
        <v>1105.1666666666667</v>
      </c>
      <c r="E253" s="36">
        <v>1089.4833333333336</v>
      </c>
      <c r="F253" s="36">
        <v>1063.5166666666669</v>
      </c>
      <c r="G253" s="36">
        <v>1047.8333333333337</v>
      </c>
      <c r="H253" s="36">
        <v>1131.1333333333334</v>
      </c>
      <c r="I253" s="36">
        <v>1146.8166666666664</v>
      </c>
      <c r="J253" s="36">
        <v>1172.7833333333333</v>
      </c>
      <c r="K253" s="31">
        <v>1120.8499999999999</v>
      </c>
      <c r="L253" s="31">
        <v>1079.2</v>
      </c>
      <c r="M253" s="31">
        <v>9.3185599999999997</v>
      </c>
      <c r="N253" s="1"/>
      <c r="O253" s="1"/>
    </row>
    <row r="254" spans="1:15" ht="12.75" customHeight="1">
      <c r="A254" s="33">
        <v>244</v>
      </c>
      <c r="B254" s="53" t="s">
        <v>417</v>
      </c>
      <c r="C254" s="31">
        <v>50.7</v>
      </c>
      <c r="D254" s="36">
        <v>50.333333333333336</v>
      </c>
      <c r="E254" s="36">
        <v>49.666666666666671</v>
      </c>
      <c r="F254" s="36">
        <v>48.633333333333333</v>
      </c>
      <c r="G254" s="36">
        <v>47.966666666666669</v>
      </c>
      <c r="H254" s="36">
        <v>51.366666666666674</v>
      </c>
      <c r="I254" s="36">
        <v>52.033333333333346</v>
      </c>
      <c r="J254" s="36">
        <v>53.066666666666677</v>
      </c>
      <c r="K254" s="31">
        <v>51</v>
      </c>
      <c r="L254" s="31">
        <v>49.3</v>
      </c>
      <c r="M254" s="31">
        <v>316.90503000000001</v>
      </c>
      <c r="N254" s="1"/>
      <c r="O254" s="1"/>
    </row>
    <row r="255" spans="1:15" ht="12.75" customHeight="1">
      <c r="A255" s="33">
        <v>245</v>
      </c>
      <c r="B255" s="53" t="s">
        <v>157</v>
      </c>
      <c r="C255" s="31">
        <v>455.65</v>
      </c>
      <c r="D255" s="36">
        <v>457.56666666666661</v>
      </c>
      <c r="E255" s="36">
        <v>450.18333333333322</v>
      </c>
      <c r="F255" s="36">
        <v>444.71666666666664</v>
      </c>
      <c r="G255" s="36">
        <v>437.33333333333326</v>
      </c>
      <c r="H255" s="36">
        <v>463.03333333333319</v>
      </c>
      <c r="I255" s="36">
        <v>470.41666666666663</v>
      </c>
      <c r="J255" s="36">
        <v>475.88333333333316</v>
      </c>
      <c r="K255" s="31">
        <v>464.95</v>
      </c>
      <c r="L255" s="31">
        <v>452.1</v>
      </c>
      <c r="M255" s="31">
        <v>196.77699999999999</v>
      </c>
      <c r="N255" s="1"/>
      <c r="O255" s="1"/>
    </row>
    <row r="256" spans="1:15" ht="12.75" customHeight="1">
      <c r="A256" s="33">
        <v>246</v>
      </c>
      <c r="B256" s="53" t="s">
        <v>418</v>
      </c>
      <c r="C256" s="31">
        <v>341.65</v>
      </c>
      <c r="D256" s="36">
        <v>343.8</v>
      </c>
      <c r="E256" s="36">
        <v>335.70000000000005</v>
      </c>
      <c r="F256" s="36">
        <v>329.75000000000006</v>
      </c>
      <c r="G256" s="36">
        <v>321.65000000000009</v>
      </c>
      <c r="H256" s="36">
        <v>349.75</v>
      </c>
      <c r="I256" s="36">
        <v>357.85</v>
      </c>
      <c r="J256" s="36">
        <v>363.79999999999995</v>
      </c>
      <c r="K256" s="31">
        <v>351.9</v>
      </c>
      <c r="L256" s="31">
        <v>337.85</v>
      </c>
      <c r="M256" s="31">
        <v>17.559989999999999</v>
      </c>
      <c r="N256" s="1"/>
      <c r="O256" s="1"/>
    </row>
    <row r="257" spans="1:15" ht="12.75" customHeight="1">
      <c r="A257" s="33">
        <v>247</v>
      </c>
      <c r="B257" s="53" t="s">
        <v>424</v>
      </c>
      <c r="C257" s="31">
        <v>1695.5</v>
      </c>
      <c r="D257" s="36">
        <v>1685.9333333333334</v>
      </c>
      <c r="E257" s="36">
        <v>1669.5666666666668</v>
      </c>
      <c r="F257" s="36">
        <v>1643.6333333333334</v>
      </c>
      <c r="G257" s="36">
        <v>1627.2666666666669</v>
      </c>
      <c r="H257" s="36">
        <v>1711.8666666666668</v>
      </c>
      <c r="I257" s="36">
        <v>1728.2333333333336</v>
      </c>
      <c r="J257" s="36">
        <v>1754.1666666666667</v>
      </c>
      <c r="K257" s="31">
        <v>1702.3</v>
      </c>
      <c r="L257" s="31">
        <v>1660</v>
      </c>
      <c r="M257" s="31">
        <v>0.97074000000000005</v>
      </c>
      <c r="N257" s="1"/>
      <c r="O257" s="1"/>
    </row>
    <row r="258" spans="1:15" ht="12.75" customHeight="1">
      <c r="A258" s="33">
        <v>248</v>
      </c>
      <c r="B258" s="53" t="s">
        <v>159</v>
      </c>
      <c r="C258" s="31">
        <v>4167.45</v>
      </c>
      <c r="D258" s="36">
        <v>4168.2333333333336</v>
      </c>
      <c r="E258" s="36">
        <v>4096.4666666666672</v>
      </c>
      <c r="F258" s="36">
        <v>4025.4833333333336</v>
      </c>
      <c r="G258" s="36">
        <v>3953.7166666666672</v>
      </c>
      <c r="H258" s="36">
        <v>4239.2166666666672</v>
      </c>
      <c r="I258" s="36">
        <v>4310.9833333333336</v>
      </c>
      <c r="J258" s="36">
        <v>4381.9666666666672</v>
      </c>
      <c r="K258" s="31">
        <v>4240</v>
      </c>
      <c r="L258" s="31">
        <v>4097.25</v>
      </c>
      <c r="M258" s="31">
        <v>2.1861700000000002</v>
      </c>
      <c r="N258" s="1"/>
      <c r="O258" s="1"/>
    </row>
    <row r="259" spans="1:15" ht="12.75" customHeight="1">
      <c r="A259" s="33">
        <v>249</v>
      </c>
      <c r="B259" s="53" t="s">
        <v>429</v>
      </c>
      <c r="C259" s="31">
        <v>110.95</v>
      </c>
      <c r="D259" s="36">
        <v>111.13333333333333</v>
      </c>
      <c r="E259" s="36">
        <v>110.31666666666665</v>
      </c>
      <c r="F259" s="36">
        <v>109.68333333333332</v>
      </c>
      <c r="G259" s="36">
        <v>108.86666666666665</v>
      </c>
      <c r="H259" s="36">
        <v>111.76666666666665</v>
      </c>
      <c r="I259" s="36">
        <v>112.58333333333331</v>
      </c>
      <c r="J259" s="36">
        <v>113.21666666666665</v>
      </c>
      <c r="K259" s="31">
        <v>111.95</v>
      </c>
      <c r="L259" s="31">
        <v>110.5</v>
      </c>
      <c r="M259" s="31">
        <v>9.9740199999999994</v>
      </c>
      <c r="N259" s="1"/>
      <c r="O259" s="1"/>
    </row>
    <row r="260" spans="1:15" ht="12.75" customHeight="1">
      <c r="A260" s="33">
        <v>250</v>
      </c>
      <c r="B260" s="53" t="s">
        <v>425</v>
      </c>
      <c r="C260" s="31">
        <v>1849.35</v>
      </c>
      <c r="D260" s="36">
        <v>1845.7833333333335</v>
      </c>
      <c r="E260" s="36">
        <v>1808.5666666666671</v>
      </c>
      <c r="F260" s="36">
        <v>1767.7833333333335</v>
      </c>
      <c r="G260" s="36">
        <v>1730.5666666666671</v>
      </c>
      <c r="H260" s="36">
        <v>1886.5666666666671</v>
      </c>
      <c r="I260" s="36">
        <v>1923.7833333333338</v>
      </c>
      <c r="J260" s="36">
        <v>1964.5666666666671</v>
      </c>
      <c r="K260" s="31">
        <v>1883</v>
      </c>
      <c r="L260" s="31">
        <v>1805</v>
      </c>
      <c r="M260" s="31">
        <v>0.44313999999999998</v>
      </c>
      <c r="N260" s="1"/>
      <c r="O260" s="1"/>
    </row>
    <row r="261" spans="1:15" ht="12.75" customHeight="1">
      <c r="A261" s="33">
        <v>251</v>
      </c>
      <c r="B261" s="53" t="s">
        <v>430</v>
      </c>
      <c r="C261" s="31">
        <v>538.35</v>
      </c>
      <c r="D261" s="36">
        <v>542.81666666666661</v>
      </c>
      <c r="E261" s="36">
        <v>526.63333333333321</v>
      </c>
      <c r="F261" s="36">
        <v>514.91666666666663</v>
      </c>
      <c r="G261" s="36">
        <v>498.73333333333323</v>
      </c>
      <c r="H261" s="36">
        <v>554.53333333333319</v>
      </c>
      <c r="I261" s="36">
        <v>570.71666666666658</v>
      </c>
      <c r="J261" s="36">
        <v>582.43333333333317</v>
      </c>
      <c r="K261" s="31">
        <v>559</v>
      </c>
      <c r="L261" s="31">
        <v>531.1</v>
      </c>
      <c r="M261" s="31">
        <v>31.30536</v>
      </c>
      <c r="N261" s="1"/>
      <c r="O261" s="1"/>
    </row>
    <row r="262" spans="1:15" ht="12.75" customHeight="1">
      <c r="A262" s="33">
        <v>252</v>
      </c>
      <c r="B262" s="53" t="s">
        <v>158</v>
      </c>
      <c r="C262" s="31">
        <v>716.3</v>
      </c>
      <c r="D262" s="36">
        <v>712.05000000000007</v>
      </c>
      <c r="E262" s="36">
        <v>704.60000000000014</v>
      </c>
      <c r="F262" s="36">
        <v>692.90000000000009</v>
      </c>
      <c r="G262" s="36">
        <v>685.45000000000016</v>
      </c>
      <c r="H262" s="36">
        <v>723.75000000000011</v>
      </c>
      <c r="I262" s="36">
        <v>731.20000000000016</v>
      </c>
      <c r="J262" s="36">
        <v>742.90000000000009</v>
      </c>
      <c r="K262" s="31">
        <v>719.5</v>
      </c>
      <c r="L262" s="31">
        <v>700.35</v>
      </c>
      <c r="M262" s="31">
        <v>18.618269999999999</v>
      </c>
      <c r="N262" s="1"/>
      <c r="O262" s="1"/>
    </row>
    <row r="263" spans="1:15" ht="12.75" customHeight="1">
      <c r="A263" s="33">
        <v>253</v>
      </c>
      <c r="B263" s="53" t="s">
        <v>850</v>
      </c>
      <c r="C263" s="31">
        <v>289.14999999999998</v>
      </c>
      <c r="D263" s="36">
        <v>291.05</v>
      </c>
      <c r="E263" s="36">
        <v>278.10000000000002</v>
      </c>
      <c r="F263" s="36">
        <v>267.05</v>
      </c>
      <c r="G263" s="36">
        <v>254.10000000000002</v>
      </c>
      <c r="H263" s="36">
        <v>302.10000000000002</v>
      </c>
      <c r="I263" s="36">
        <v>315.04999999999995</v>
      </c>
      <c r="J263" s="36">
        <v>326.10000000000002</v>
      </c>
      <c r="K263" s="31">
        <v>304</v>
      </c>
      <c r="L263" s="31">
        <v>280</v>
      </c>
      <c r="M263" s="31">
        <v>2.4661400000000002</v>
      </c>
      <c r="N263" s="1"/>
      <c r="O263" s="1"/>
    </row>
    <row r="264" spans="1:15" ht="12.75" customHeight="1">
      <c r="A264" s="33">
        <v>254</v>
      </c>
      <c r="B264" s="53" t="s">
        <v>426</v>
      </c>
      <c r="C264" s="31">
        <v>930.9</v>
      </c>
      <c r="D264" s="36">
        <v>927.73333333333323</v>
      </c>
      <c r="E264" s="36">
        <v>885.46666666666647</v>
      </c>
      <c r="F264" s="36">
        <v>840.03333333333319</v>
      </c>
      <c r="G264" s="36">
        <v>797.76666666666642</v>
      </c>
      <c r="H264" s="36">
        <v>973.16666666666652</v>
      </c>
      <c r="I264" s="36">
        <v>1015.4333333333332</v>
      </c>
      <c r="J264" s="36">
        <v>1060.8666666666666</v>
      </c>
      <c r="K264" s="31">
        <v>970</v>
      </c>
      <c r="L264" s="31">
        <v>882.3</v>
      </c>
      <c r="M264" s="31">
        <v>17.64622</v>
      </c>
      <c r="N264" s="1"/>
      <c r="O264" s="1"/>
    </row>
    <row r="265" spans="1:15" ht="12.75" customHeight="1">
      <c r="A265" s="33">
        <v>255</v>
      </c>
      <c r="B265" s="53" t="s">
        <v>427</v>
      </c>
      <c r="C265" s="31">
        <v>420.7</v>
      </c>
      <c r="D265" s="36">
        <v>420.25</v>
      </c>
      <c r="E265" s="36">
        <v>414.05</v>
      </c>
      <c r="F265" s="36">
        <v>407.40000000000003</v>
      </c>
      <c r="G265" s="36">
        <v>401.20000000000005</v>
      </c>
      <c r="H265" s="36">
        <v>426.9</v>
      </c>
      <c r="I265" s="36">
        <v>433.1</v>
      </c>
      <c r="J265" s="36">
        <v>439.74999999999994</v>
      </c>
      <c r="K265" s="31">
        <v>426.45</v>
      </c>
      <c r="L265" s="31">
        <v>413.6</v>
      </c>
      <c r="M265" s="31">
        <v>10.400840000000001</v>
      </c>
      <c r="N265" s="1"/>
      <c r="O265" s="1"/>
    </row>
    <row r="266" spans="1:15" ht="12.75" customHeight="1">
      <c r="A266" s="33">
        <v>256</v>
      </c>
      <c r="B266" s="53" t="s">
        <v>428</v>
      </c>
      <c r="C266" s="31">
        <v>113.4</v>
      </c>
      <c r="D266" s="36">
        <v>112.40000000000002</v>
      </c>
      <c r="E266" s="36">
        <v>110.10000000000004</v>
      </c>
      <c r="F266" s="36">
        <v>106.80000000000001</v>
      </c>
      <c r="G266" s="36">
        <v>104.50000000000003</v>
      </c>
      <c r="H266" s="36">
        <v>115.70000000000005</v>
      </c>
      <c r="I266" s="36">
        <v>118.00000000000003</v>
      </c>
      <c r="J266" s="36">
        <v>121.30000000000005</v>
      </c>
      <c r="K266" s="31">
        <v>114.7</v>
      </c>
      <c r="L266" s="31">
        <v>109.1</v>
      </c>
      <c r="M266" s="31">
        <v>125.65965</v>
      </c>
      <c r="N266" s="1"/>
      <c r="O266" s="1"/>
    </row>
    <row r="267" spans="1:15" ht="12.75" customHeight="1">
      <c r="A267" s="33">
        <v>257</v>
      </c>
      <c r="B267" s="53" t="s">
        <v>283</v>
      </c>
      <c r="C267" s="31">
        <v>487.65</v>
      </c>
      <c r="D267" s="36">
        <v>490.0333333333333</v>
      </c>
      <c r="E267" s="36">
        <v>478.81666666666661</v>
      </c>
      <c r="F267" s="36">
        <v>469.98333333333329</v>
      </c>
      <c r="G267" s="36">
        <v>458.76666666666659</v>
      </c>
      <c r="H267" s="36">
        <v>498.86666666666662</v>
      </c>
      <c r="I267" s="36">
        <v>510.08333333333331</v>
      </c>
      <c r="J267" s="36">
        <v>518.91666666666663</v>
      </c>
      <c r="K267" s="31">
        <v>501.25</v>
      </c>
      <c r="L267" s="31">
        <v>481.2</v>
      </c>
      <c r="M267" s="31">
        <v>18.734089999999998</v>
      </c>
      <c r="N267" s="1"/>
      <c r="O267" s="1"/>
    </row>
    <row r="268" spans="1:15" ht="12.75" customHeight="1">
      <c r="A268" s="33">
        <v>258</v>
      </c>
      <c r="B268" s="53" t="s">
        <v>160</v>
      </c>
      <c r="C268" s="31">
        <v>815.7</v>
      </c>
      <c r="D268" s="36">
        <v>809.83333333333337</v>
      </c>
      <c r="E268" s="36">
        <v>798.66666666666674</v>
      </c>
      <c r="F268" s="36">
        <v>781.63333333333333</v>
      </c>
      <c r="G268" s="36">
        <v>770.4666666666667</v>
      </c>
      <c r="H268" s="36">
        <v>826.86666666666679</v>
      </c>
      <c r="I268" s="36">
        <v>838.03333333333353</v>
      </c>
      <c r="J268" s="36">
        <v>855.06666666666683</v>
      </c>
      <c r="K268" s="31">
        <v>821</v>
      </c>
      <c r="L268" s="31">
        <v>792.8</v>
      </c>
      <c r="M268" s="31">
        <v>32.400649999999999</v>
      </c>
      <c r="N268" s="1"/>
      <c r="O268" s="1"/>
    </row>
    <row r="269" spans="1:15" ht="12.75" customHeight="1">
      <c r="A269" s="33">
        <v>259</v>
      </c>
      <c r="B269" s="53" t="s">
        <v>161</v>
      </c>
      <c r="C269" s="31">
        <v>508.25</v>
      </c>
      <c r="D269" s="36">
        <v>513.65</v>
      </c>
      <c r="E269" s="36">
        <v>500.59999999999991</v>
      </c>
      <c r="F269" s="36">
        <v>492.94999999999993</v>
      </c>
      <c r="G269" s="36">
        <v>479.89999999999986</v>
      </c>
      <c r="H269" s="36">
        <v>521.29999999999995</v>
      </c>
      <c r="I269" s="36">
        <v>534.34999999999991</v>
      </c>
      <c r="J269" s="36">
        <v>542</v>
      </c>
      <c r="K269" s="31">
        <v>526.70000000000005</v>
      </c>
      <c r="L269" s="31">
        <v>506</v>
      </c>
      <c r="M269" s="31">
        <v>35.30518</v>
      </c>
      <c r="N269" s="1"/>
      <c r="O269" s="1"/>
    </row>
    <row r="270" spans="1:15" ht="12.75" customHeight="1">
      <c r="A270" s="33">
        <v>260</v>
      </c>
      <c r="B270" s="53" t="s">
        <v>431</v>
      </c>
      <c r="C270" s="31">
        <v>464.65</v>
      </c>
      <c r="D270" s="36">
        <v>462.7</v>
      </c>
      <c r="E270" s="36">
        <v>455.54999999999995</v>
      </c>
      <c r="F270" s="36">
        <v>446.45</v>
      </c>
      <c r="G270" s="36">
        <v>439.29999999999995</v>
      </c>
      <c r="H270" s="36">
        <v>471.79999999999995</v>
      </c>
      <c r="I270" s="36">
        <v>478.94999999999993</v>
      </c>
      <c r="J270" s="36">
        <v>488.04999999999995</v>
      </c>
      <c r="K270" s="31">
        <v>469.85</v>
      </c>
      <c r="L270" s="31">
        <v>453.6</v>
      </c>
      <c r="M270" s="31">
        <v>4.3494999999999999</v>
      </c>
      <c r="N270" s="1"/>
      <c r="O270" s="1"/>
    </row>
    <row r="271" spans="1:15" ht="12.75" customHeight="1">
      <c r="A271" s="33">
        <v>261</v>
      </c>
      <c r="B271" s="53" t="s">
        <v>432</v>
      </c>
      <c r="C271" s="31">
        <v>568.75</v>
      </c>
      <c r="D271" s="36">
        <v>569.51666666666665</v>
      </c>
      <c r="E271" s="36">
        <v>559.23333333333335</v>
      </c>
      <c r="F271" s="36">
        <v>549.7166666666667</v>
      </c>
      <c r="G271" s="36">
        <v>539.43333333333339</v>
      </c>
      <c r="H271" s="36">
        <v>579.0333333333333</v>
      </c>
      <c r="I271" s="36">
        <v>589.31666666666661</v>
      </c>
      <c r="J271" s="36">
        <v>598.83333333333326</v>
      </c>
      <c r="K271" s="31">
        <v>579.79999999999995</v>
      </c>
      <c r="L271" s="31">
        <v>560</v>
      </c>
      <c r="M271" s="31">
        <v>5.1998100000000003</v>
      </c>
      <c r="N271" s="1"/>
      <c r="O271" s="1"/>
    </row>
    <row r="272" spans="1:15" ht="12.75" customHeight="1">
      <c r="A272" s="33">
        <v>262</v>
      </c>
      <c r="B272" s="53" t="s">
        <v>433</v>
      </c>
      <c r="C272" s="31">
        <v>841.65</v>
      </c>
      <c r="D272" s="36">
        <v>846.48333333333323</v>
      </c>
      <c r="E272" s="36">
        <v>830.16666666666652</v>
      </c>
      <c r="F272" s="36">
        <v>818.68333333333328</v>
      </c>
      <c r="G272" s="36">
        <v>802.36666666666656</v>
      </c>
      <c r="H272" s="36">
        <v>857.96666666666647</v>
      </c>
      <c r="I272" s="36">
        <v>874.2833333333333</v>
      </c>
      <c r="J272" s="36">
        <v>885.76666666666642</v>
      </c>
      <c r="K272" s="31">
        <v>862.8</v>
      </c>
      <c r="L272" s="31">
        <v>835</v>
      </c>
      <c r="M272" s="31">
        <v>2.9253800000000001</v>
      </c>
      <c r="N272" s="1"/>
      <c r="O272" s="1"/>
    </row>
    <row r="273" spans="1:15" ht="12.75" customHeight="1">
      <c r="A273" s="33">
        <v>263</v>
      </c>
      <c r="B273" s="53" t="s">
        <v>434</v>
      </c>
      <c r="C273" s="31">
        <v>546.6</v>
      </c>
      <c r="D273" s="36">
        <v>545.11666666666667</v>
      </c>
      <c r="E273" s="36">
        <v>538.93333333333339</v>
      </c>
      <c r="F273" s="36">
        <v>531.26666666666677</v>
      </c>
      <c r="G273" s="36">
        <v>525.08333333333348</v>
      </c>
      <c r="H273" s="36">
        <v>552.7833333333333</v>
      </c>
      <c r="I273" s="36">
        <v>558.96666666666647</v>
      </c>
      <c r="J273" s="36">
        <v>566.63333333333321</v>
      </c>
      <c r="K273" s="31">
        <v>551.29999999999995</v>
      </c>
      <c r="L273" s="31">
        <v>537.45000000000005</v>
      </c>
      <c r="M273" s="31">
        <v>8.2029999999999994</v>
      </c>
      <c r="N273" s="1"/>
      <c r="O273" s="1"/>
    </row>
    <row r="274" spans="1:15" ht="12.75" customHeight="1">
      <c r="A274" s="33">
        <v>264</v>
      </c>
      <c r="B274" s="53" t="s">
        <v>435</v>
      </c>
      <c r="C274" s="31">
        <v>769.3</v>
      </c>
      <c r="D274" s="36">
        <v>765.88333333333333</v>
      </c>
      <c r="E274" s="36">
        <v>756.26666666666665</v>
      </c>
      <c r="F274" s="36">
        <v>743.23333333333335</v>
      </c>
      <c r="G274" s="36">
        <v>733.61666666666667</v>
      </c>
      <c r="H274" s="36">
        <v>778.91666666666663</v>
      </c>
      <c r="I274" s="36">
        <v>788.53333333333319</v>
      </c>
      <c r="J274" s="36">
        <v>801.56666666666661</v>
      </c>
      <c r="K274" s="31">
        <v>775.5</v>
      </c>
      <c r="L274" s="31">
        <v>752.85</v>
      </c>
      <c r="M274" s="31">
        <v>2.46367</v>
      </c>
      <c r="N274" s="1"/>
      <c r="O274" s="1"/>
    </row>
    <row r="275" spans="1:15" ht="12.75" customHeight="1">
      <c r="A275" s="33">
        <v>265</v>
      </c>
      <c r="B275" s="53" t="s">
        <v>440</v>
      </c>
      <c r="C275" s="31">
        <v>1339.4</v>
      </c>
      <c r="D275" s="36">
        <v>1340.75</v>
      </c>
      <c r="E275" s="36">
        <v>1327.65</v>
      </c>
      <c r="F275" s="36">
        <v>1315.9</v>
      </c>
      <c r="G275" s="36">
        <v>1302.8000000000002</v>
      </c>
      <c r="H275" s="36">
        <v>1352.5</v>
      </c>
      <c r="I275" s="36">
        <v>1365.6</v>
      </c>
      <c r="J275" s="36">
        <v>1377.35</v>
      </c>
      <c r="K275" s="31">
        <v>1353.85</v>
      </c>
      <c r="L275" s="31">
        <v>1329</v>
      </c>
      <c r="M275" s="31">
        <v>0.49018</v>
      </c>
      <c r="N275" s="1"/>
      <c r="O275" s="1"/>
    </row>
    <row r="276" spans="1:15" ht="12.75" customHeight="1">
      <c r="A276" s="33">
        <v>266</v>
      </c>
      <c r="B276" s="53" t="s">
        <v>838</v>
      </c>
      <c r="C276" s="31">
        <v>744.8</v>
      </c>
      <c r="D276" s="36">
        <v>747.5</v>
      </c>
      <c r="E276" s="36">
        <v>735</v>
      </c>
      <c r="F276" s="36">
        <v>725.2</v>
      </c>
      <c r="G276" s="36">
        <v>712.7</v>
      </c>
      <c r="H276" s="36">
        <v>757.3</v>
      </c>
      <c r="I276" s="36">
        <v>769.8</v>
      </c>
      <c r="J276" s="36">
        <v>779.59999999999991</v>
      </c>
      <c r="K276" s="31">
        <v>760</v>
      </c>
      <c r="L276" s="31">
        <v>737.7</v>
      </c>
      <c r="M276" s="31">
        <v>4.0229299999999997</v>
      </c>
      <c r="N276" s="1"/>
      <c r="O276" s="1"/>
    </row>
    <row r="277" spans="1:15" ht="12.75" customHeight="1">
      <c r="A277" s="33">
        <v>267</v>
      </c>
      <c r="B277" s="53" t="s">
        <v>441</v>
      </c>
      <c r="C277" s="31">
        <v>354.95</v>
      </c>
      <c r="D277" s="36">
        <v>358.38333333333338</v>
      </c>
      <c r="E277" s="36">
        <v>350.56666666666678</v>
      </c>
      <c r="F277" s="36">
        <v>346.18333333333339</v>
      </c>
      <c r="G277" s="36">
        <v>338.36666666666679</v>
      </c>
      <c r="H277" s="36">
        <v>362.76666666666677</v>
      </c>
      <c r="I277" s="36">
        <v>370.58333333333337</v>
      </c>
      <c r="J277" s="36">
        <v>374.96666666666675</v>
      </c>
      <c r="K277" s="31">
        <v>366.2</v>
      </c>
      <c r="L277" s="31">
        <v>354</v>
      </c>
      <c r="M277" s="31">
        <v>9.3047299999999993</v>
      </c>
      <c r="N277" s="1"/>
      <c r="O277" s="1"/>
    </row>
    <row r="278" spans="1:15" ht="12.75" customHeight="1">
      <c r="A278" s="33">
        <v>268</v>
      </c>
      <c r="B278" s="53" t="s">
        <v>442</v>
      </c>
      <c r="C278" s="31">
        <v>332.75</v>
      </c>
      <c r="D278" s="36">
        <v>334.65000000000003</v>
      </c>
      <c r="E278" s="36">
        <v>329.10000000000008</v>
      </c>
      <c r="F278" s="36">
        <v>325.45000000000005</v>
      </c>
      <c r="G278" s="36">
        <v>319.90000000000009</v>
      </c>
      <c r="H278" s="36">
        <v>338.30000000000007</v>
      </c>
      <c r="I278" s="36">
        <v>343.85</v>
      </c>
      <c r="J278" s="36">
        <v>347.50000000000006</v>
      </c>
      <c r="K278" s="31">
        <v>340.2</v>
      </c>
      <c r="L278" s="31">
        <v>331</v>
      </c>
      <c r="M278" s="31">
        <v>20.293060000000001</v>
      </c>
      <c r="N278" s="1"/>
      <c r="O278" s="1"/>
    </row>
    <row r="279" spans="1:15" ht="12.75" customHeight="1">
      <c r="A279" s="33">
        <v>269</v>
      </c>
      <c r="B279" s="53" t="s">
        <v>443</v>
      </c>
      <c r="C279" s="31">
        <v>180.25</v>
      </c>
      <c r="D279" s="36">
        <v>181.58333333333334</v>
      </c>
      <c r="E279" s="36">
        <v>177.16666666666669</v>
      </c>
      <c r="F279" s="36">
        <v>174.08333333333334</v>
      </c>
      <c r="G279" s="36">
        <v>169.66666666666669</v>
      </c>
      <c r="H279" s="36">
        <v>184.66666666666669</v>
      </c>
      <c r="I279" s="36">
        <v>189.08333333333337</v>
      </c>
      <c r="J279" s="36">
        <v>192.16666666666669</v>
      </c>
      <c r="K279" s="31">
        <v>186</v>
      </c>
      <c r="L279" s="31">
        <v>178.5</v>
      </c>
      <c r="M279" s="31">
        <v>25.760290000000001</v>
      </c>
      <c r="N279" s="1"/>
      <c r="O279" s="1"/>
    </row>
    <row r="280" spans="1:15" ht="12.75" customHeight="1">
      <c r="A280" s="33">
        <v>270</v>
      </c>
      <c r="B280" s="53" t="s">
        <v>444</v>
      </c>
      <c r="C280" s="31">
        <v>615.95000000000005</v>
      </c>
      <c r="D280" s="36">
        <v>617.61666666666667</v>
      </c>
      <c r="E280" s="36">
        <v>609.33333333333337</v>
      </c>
      <c r="F280" s="36">
        <v>602.7166666666667</v>
      </c>
      <c r="G280" s="36">
        <v>594.43333333333339</v>
      </c>
      <c r="H280" s="36">
        <v>624.23333333333335</v>
      </c>
      <c r="I280" s="36">
        <v>632.51666666666665</v>
      </c>
      <c r="J280" s="36">
        <v>639.13333333333333</v>
      </c>
      <c r="K280" s="31">
        <v>625.9</v>
      </c>
      <c r="L280" s="31">
        <v>611</v>
      </c>
      <c r="M280" s="31">
        <v>0.89124000000000003</v>
      </c>
      <c r="N280" s="1"/>
      <c r="O280" s="1"/>
    </row>
    <row r="281" spans="1:15" ht="12.75" customHeight="1">
      <c r="A281" s="33">
        <v>271</v>
      </c>
      <c r="B281" s="53" t="s">
        <v>436</v>
      </c>
      <c r="C281" s="31">
        <v>3183</v>
      </c>
      <c r="D281" s="36">
        <v>3220.8333333333335</v>
      </c>
      <c r="E281" s="36">
        <v>3123.666666666667</v>
      </c>
      <c r="F281" s="36">
        <v>3064.3333333333335</v>
      </c>
      <c r="G281" s="36">
        <v>2967.166666666667</v>
      </c>
      <c r="H281" s="36">
        <v>3280.166666666667</v>
      </c>
      <c r="I281" s="36">
        <v>3377.3333333333339</v>
      </c>
      <c r="J281" s="36">
        <v>3436.666666666667</v>
      </c>
      <c r="K281" s="31">
        <v>3318</v>
      </c>
      <c r="L281" s="31">
        <v>3161.5</v>
      </c>
      <c r="M281" s="31">
        <v>3.4239299999999999</v>
      </c>
      <c r="N281" s="1"/>
      <c r="O281" s="1"/>
    </row>
    <row r="282" spans="1:15" ht="12.75" customHeight="1">
      <c r="A282" s="33">
        <v>272</v>
      </c>
      <c r="B282" s="53" t="s">
        <v>855</v>
      </c>
      <c r="C282" s="31">
        <v>692.25</v>
      </c>
      <c r="D282" s="36">
        <v>683.75</v>
      </c>
      <c r="E282" s="36">
        <v>673.5</v>
      </c>
      <c r="F282" s="36">
        <v>654.75</v>
      </c>
      <c r="G282" s="36">
        <v>644.5</v>
      </c>
      <c r="H282" s="36">
        <v>702.5</v>
      </c>
      <c r="I282" s="36">
        <v>712.75</v>
      </c>
      <c r="J282" s="36">
        <v>731.5</v>
      </c>
      <c r="K282" s="31">
        <v>694</v>
      </c>
      <c r="L282" s="31">
        <v>665</v>
      </c>
      <c r="M282" s="31">
        <v>0.32467000000000001</v>
      </c>
      <c r="N282" s="1"/>
      <c r="O282" s="1"/>
    </row>
    <row r="283" spans="1:15" ht="12.75" customHeight="1">
      <c r="A283" s="33">
        <v>273</v>
      </c>
      <c r="B283" s="53" t="s">
        <v>851</v>
      </c>
      <c r="C283" s="31">
        <v>540.35</v>
      </c>
      <c r="D283" s="36">
        <v>543.88333333333333</v>
      </c>
      <c r="E283" s="36">
        <v>535.36666666666667</v>
      </c>
      <c r="F283" s="36">
        <v>530.38333333333333</v>
      </c>
      <c r="G283" s="36">
        <v>521.86666666666667</v>
      </c>
      <c r="H283" s="36">
        <v>548.86666666666667</v>
      </c>
      <c r="I283" s="36">
        <v>557.38333333333333</v>
      </c>
      <c r="J283" s="36">
        <v>562.36666666666667</v>
      </c>
      <c r="K283" s="31">
        <v>552.4</v>
      </c>
      <c r="L283" s="31">
        <v>538.9</v>
      </c>
      <c r="M283" s="31">
        <v>3.2822399999999998</v>
      </c>
      <c r="N283" s="1"/>
      <c r="O283" s="1"/>
    </row>
    <row r="284" spans="1:15" ht="12.75" customHeight="1">
      <c r="A284" s="33">
        <v>274</v>
      </c>
      <c r="B284" s="53" t="s">
        <v>437</v>
      </c>
      <c r="C284" s="31">
        <v>263.14999999999998</v>
      </c>
      <c r="D284" s="36">
        <v>263.61666666666662</v>
      </c>
      <c r="E284" s="36">
        <v>259.53333333333325</v>
      </c>
      <c r="F284" s="36">
        <v>255.91666666666663</v>
      </c>
      <c r="G284" s="36">
        <v>251.83333333333326</v>
      </c>
      <c r="H284" s="36">
        <v>267.23333333333323</v>
      </c>
      <c r="I284" s="36">
        <v>271.31666666666661</v>
      </c>
      <c r="J284" s="36">
        <v>274.93333333333322</v>
      </c>
      <c r="K284" s="31">
        <v>267.7</v>
      </c>
      <c r="L284" s="31">
        <v>260</v>
      </c>
      <c r="M284" s="31">
        <v>5.96896</v>
      </c>
      <c r="N284" s="1"/>
      <c r="O284" s="1"/>
    </row>
    <row r="285" spans="1:15" ht="12.75" customHeight="1">
      <c r="A285" s="33">
        <v>275</v>
      </c>
      <c r="B285" s="53" t="s">
        <v>162</v>
      </c>
      <c r="C285" s="31">
        <v>1768.4</v>
      </c>
      <c r="D285" s="36">
        <v>1772.8</v>
      </c>
      <c r="E285" s="36">
        <v>1748</v>
      </c>
      <c r="F285" s="36">
        <v>1727.6000000000001</v>
      </c>
      <c r="G285" s="36">
        <v>1702.8000000000002</v>
      </c>
      <c r="H285" s="36">
        <v>1793.1999999999998</v>
      </c>
      <c r="I285" s="36">
        <v>1817.9999999999995</v>
      </c>
      <c r="J285" s="36">
        <v>1838.3999999999996</v>
      </c>
      <c r="K285" s="31">
        <v>1797.6</v>
      </c>
      <c r="L285" s="31">
        <v>1752.4</v>
      </c>
      <c r="M285" s="31">
        <v>67.021699999999996</v>
      </c>
      <c r="N285" s="1"/>
      <c r="O285" s="1"/>
    </row>
    <row r="286" spans="1:15" ht="12.75" customHeight="1">
      <c r="A286" s="33">
        <v>276</v>
      </c>
      <c r="B286" s="53" t="s">
        <v>438</v>
      </c>
      <c r="C286" s="31">
        <v>1415.45</v>
      </c>
      <c r="D286" s="36">
        <v>1437.45</v>
      </c>
      <c r="E286" s="36">
        <v>1370.3500000000001</v>
      </c>
      <c r="F286" s="36">
        <v>1325.25</v>
      </c>
      <c r="G286" s="36">
        <v>1258.1500000000001</v>
      </c>
      <c r="H286" s="36">
        <v>1482.5500000000002</v>
      </c>
      <c r="I286" s="36">
        <v>1549.65</v>
      </c>
      <c r="J286" s="36">
        <v>1594.7500000000002</v>
      </c>
      <c r="K286" s="31">
        <v>1504.55</v>
      </c>
      <c r="L286" s="31">
        <v>1392.35</v>
      </c>
      <c r="M286" s="31">
        <v>35.206449999999997</v>
      </c>
      <c r="N286" s="1"/>
      <c r="O286" s="1"/>
    </row>
    <row r="287" spans="1:15" ht="12.75" customHeight="1">
      <c r="A287" s="33">
        <v>277</v>
      </c>
      <c r="B287" s="53" t="s">
        <v>439</v>
      </c>
      <c r="C287" s="31">
        <v>361.1</v>
      </c>
      <c r="D287" s="36">
        <v>359.36666666666662</v>
      </c>
      <c r="E287" s="36">
        <v>356.73333333333323</v>
      </c>
      <c r="F287" s="36">
        <v>352.36666666666662</v>
      </c>
      <c r="G287" s="36">
        <v>349.73333333333323</v>
      </c>
      <c r="H287" s="36">
        <v>363.73333333333323</v>
      </c>
      <c r="I287" s="36">
        <v>366.36666666666656</v>
      </c>
      <c r="J287" s="36">
        <v>370.73333333333323</v>
      </c>
      <c r="K287" s="31">
        <v>362</v>
      </c>
      <c r="L287" s="31">
        <v>355</v>
      </c>
      <c r="M287" s="31">
        <v>1.9440599999999999</v>
      </c>
      <c r="N287" s="1"/>
      <c r="O287" s="1"/>
    </row>
    <row r="288" spans="1:15" ht="12.75" customHeight="1">
      <c r="A288" s="33">
        <v>278</v>
      </c>
      <c r="B288" s="53" t="s">
        <v>445</v>
      </c>
      <c r="C288" s="31">
        <v>2074.25</v>
      </c>
      <c r="D288" s="36">
        <v>2075.7999999999997</v>
      </c>
      <c r="E288" s="36">
        <v>2051.5999999999995</v>
      </c>
      <c r="F288" s="36">
        <v>2028.9499999999998</v>
      </c>
      <c r="G288" s="36">
        <v>2004.7499999999995</v>
      </c>
      <c r="H288" s="36">
        <v>2098.4499999999994</v>
      </c>
      <c r="I288" s="36">
        <v>2122.6499999999992</v>
      </c>
      <c r="J288" s="36">
        <v>2145.2999999999993</v>
      </c>
      <c r="K288" s="31">
        <v>2100</v>
      </c>
      <c r="L288" s="31">
        <v>2053.15</v>
      </c>
      <c r="M288" s="31">
        <v>0.47195999999999999</v>
      </c>
      <c r="N288" s="1"/>
      <c r="O288" s="1"/>
    </row>
    <row r="289" spans="1:15" ht="12.75" customHeight="1">
      <c r="A289" s="33">
        <v>279</v>
      </c>
      <c r="B289" s="53" t="s">
        <v>852</v>
      </c>
      <c r="C289" s="31">
        <v>3452.3</v>
      </c>
      <c r="D289" s="36">
        <v>3407.35</v>
      </c>
      <c r="E289" s="36">
        <v>3344.7</v>
      </c>
      <c r="F289" s="36">
        <v>3237.1</v>
      </c>
      <c r="G289" s="36">
        <v>3174.45</v>
      </c>
      <c r="H289" s="36">
        <v>3514.95</v>
      </c>
      <c r="I289" s="36">
        <v>3577.6000000000004</v>
      </c>
      <c r="J289" s="36">
        <v>3685.2</v>
      </c>
      <c r="K289" s="31">
        <v>3470</v>
      </c>
      <c r="L289" s="31">
        <v>3299.75</v>
      </c>
      <c r="M289" s="31">
        <v>0.57357999999999998</v>
      </c>
      <c r="N289" s="1"/>
      <c r="O289" s="1"/>
    </row>
    <row r="290" spans="1:15" ht="12.75" customHeight="1">
      <c r="A290" s="33">
        <v>280</v>
      </c>
      <c r="B290" s="53" t="s">
        <v>163</v>
      </c>
      <c r="C290" s="31">
        <v>166.9</v>
      </c>
      <c r="D290" s="36">
        <v>165.21666666666667</v>
      </c>
      <c r="E290" s="36">
        <v>163.08333333333334</v>
      </c>
      <c r="F290" s="36">
        <v>159.26666666666668</v>
      </c>
      <c r="G290" s="36">
        <v>157.13333333333335</v>
      </c>
      <c r="H290" s="36">
        <v>169.03333333333333</v>
      </c>
      <c r="I290" s="36">
        <v>171.16666666666666</v>
      </c>
      <c r="J290" s="36">
        <v>174.98333333333332</v>
      </c>
      <c r="K290" s="31">
        <v>167.35</v>
      </c>
      <c r="L290" s="31">
        <v>161.4</v>
      </c>
      <c r="M290" s="31">
        <v>55.138330000000003</v>
      </c>
      <c r="N290" s="1"/>
      <c r="O290" s="1"/>
    </row>
    <row r="291" spans="1:15" ht="12.75" customHeight="1">
      <c r="A291" s="33">
        <v>281</v>
      </c>
      <c r="B291" s="53" t="s">
        <v>169</v>
      </c>
      <c r="C291" s="31">
        <v>5385.9</v>
      </c>
      <c r="D291" s="36">
        <v>5417.9</v>
      </c>
      <c r="E291" s="36">
        <v>5299.8499999999995</v>
      </c>
      <c r="F291" s="36">
        <v>5213.8</v>
      </c>
      <c r="G291" s="36">
        <v>5095.75</v>
      </c>
      <c r="H291" s="36">
        <v>5503.9499999999989</v>
      </c>
      <c r="I291" s="36">
        <v>5621.9999999999982</v>
      </c>
      <c r="J291" s="36">
        <v>5708.0499999999984</v>
      </c>
      <c r="K291" s="31">
        <v>5535.95</v>
      </c>
      <c r="L291" s="31">
        <v>5331.85</v>
      </c>
      <c r="M291" s="31">
        <v>1.6202399999999999</v>
      </c>
      <c r="N291" s="1"/>
      <c r="O291" s="1"/>
    </row>
    <row r="292" spans="1:15" ht="12.75" customHeight="1">
      <c r="A292" s="33">
        <v>282</v>
      </c>
      <c r="B292" s="53" t="s">
        <v>446</v>
      </c>
      <c r="C292" s="31">
        <v>13189.4</v>
      </c>
      <c r="D292" s="36">
        <v>13238.116666666667</v>
      </c>
      <c r="E292" s="36">
        <v>13116.283333333333</v>
      </c>
      <c r="F292" s="36">
        <v>13043.166666666666</v>
      </c>
      <c r="G292" s="36">
        <v>12921.333333333332</v>
      </c>
      <c r="H292" s="36">
        <v>13311.233333333334</v>
      </c>
      <c r="I292" s="36">
        <v>13433.066666666666</v>
      </c>
      <c r="J292" s="36">
        <v>13506.183333333334</v>
      </c>
      <c r="K292" s="31">
        <v>13359.95</v>
      </c>
      <c r="L292" s="31">
        <v>13165</v>
      </c>
      <c r="M292" s="31">
        <v>7.6899999999999998E-3</v>
      </c>
      <c r="N292" s="1"/>
      <c r="O292" s="1"/>
    </row>
    <row r="293" spans="1:15" ht="12.75" customHeight="1">
      <c r="A293" s="33">
        <v>283</v>
      </c>
      <c r="B293" s="53" t="s">
        <v>167</v>
      </c>
      <c r="C293" s="31">
        <v>3593.45</v>
      </c>
      <c r="D293" s="36">
        <v>3592.1666666666665</v>
      </c>
      <c r="E293" s="36">
        <v>3566.083333333333</v>
      </c>
      <c r="F293" s="36">
        <v>3538.7166666666667</v>
      </c>
      <c r="G293" s="36">
        <v>3512.6333333333332</v>
      </c>
      <c r="H293" s="36">
        <v>3619.5333333333328</v>
      </c>
      <c r="I293" s="36">
        <v>3645.6166666666659</v>
      </c>
      <c r="J293" s="36">
        <v>3672.9833333333327</v>
      </c>
      <c r="K293" s="31">
        <v>3618.25</v>
      </c>
      <c r="L293" s="31">
        <v>3564.8</v>
      </c>
      <c r="M293" s="31">
        <v>22.0654</v>
      </c>
      <c r="N293" s="1"/>
      <c r="O293" s="1"/>
    </row>
    <row r="294" spans="1:15" ht="12.75" customHeight="1">
      <c r="A294" s="33">
        <v>284</v>
      </c>
      <c r="B294" s="53" t="s">
        <v>447</v>
      </c>
      <c r="C294" s="31">
        <v>452.95</v>
      </c>
      <c r="D294" s="36">
        <v>453.59999999999997</v>
      </c>
      <c r="E294" s="36">
        <v>448.34999999999991</v>
      </c>
      <c r="F294" s="36">
        <v>443.74999999999994</v>
      </c>
      <c r="G294" s="36">
        <v>438.49999999999989</v>
      </c>
      <c r="H294" s="36">
        <v>458.19999999999993</v>
      </c>
      <c r="I294" s="36">
        <v>463.45000000000005</v>
      </c>
      <c r="J294" s="36">
        <v>468.04999999999995</v>
      </c>
      <c r="K294" s="31">
        <v>458.85</v>
      </c>
      <c r="L294" s="31">
        <v>449</v>
      </c>
      <c r="M294" s="31">
        <v>3.4325899999999998</v>
      </c>
      <c r="N294" s="1"/>
      <c r="O294" s="1"/>
    </row>
    <row r="295" spans="1:15" ht="12.75" customHeight="1">
      <c r="A295" s="33">
        <v>285</v>
      </c>
      <c r="B295" s="53" t="s">
        <v>165</v>
      </c>
      <c r="C295" s="31">
        <v>378.8</v>
      </c>
      <c r="D295" s="36">
        <v>375.48333333333335</v>
      </c>
      <c r="E295" s="36">
        <v>364.16666666666669</v>
      </c>
      <c r="F295" s="36">
        <v>349.53333333333336</v>
      </c>
      <c r="G295" s="36">
        <v>338.2166666666667</v>
      </c>
      <c r="H295" s="36">
        <v>390.11666666666667</v>
      </c>
      <c r="I295" s="36">
        <v>401.43333333333328</v>
      </c>
      <c r="J295" s="36">
        <v>416.06666666666666</v>
      </c>
      <c r="K295" s="31">
        <v>386.8</v>
      </c>
      <c r="L295" s="31">
        <v>360.85</v>
      </c>
      <c r="M295" s="31">
        <v>227.93886000000001</v>
      </c>
      <c r="N295" s="1"/>
      <c r="O295" s="1"/>
    </row>
    <row r="296" spans="1:15" ht="12.75" customHeight="1">
      <c r="A296" s="33">
        <v>286</v>
      </c>
      <c r="B296" s="53" t="s">
        <v>448</v>
      </c>
      <c r="C296" s="31">
        <v>271</v>
      </c>
      <c r="D296" s="36">
        <v>273.03333333333336</v>
      </c>
      <c r="E296" s="36">
        <v>268.06666666666672</v>
      </c>
      <c r="F296" s="36">
        <v>265.13333333333338</v>
      </c>
      <c r="G296" s="36">
        <v>260.16666666666674</v>
      </c>
      <c r="H296" s="36">
        <v>275.9666666666667</v>
      </c>
      <c r="I296" s="36">
        <v>280.93333333333328</v>
      </c>
      <c r="J296" s="36">
        <v>283.86666666666667</v>
      </c>
      <c r="K296" s="31">
        <v>278</v>
      </c>
      <c r="L296" s="31">
        <v>270.10000000000002</v>
      </c>
      <c r="M296" s="31">
        <v>6.1915300000000002</v>
      </c>
      <c r="N296" s="1"/>
      <c r="O296" s="1"/>
    </row>
    <row r="297" spans="1:15" ht="12.75" customHeight="1">
      <c r="A297" s="33">
        <v>287</v>
      </c>
      <c r="B297" s="53" t="s">
        <v>449</v>
      </c>
      <c r="C297" s="31">
        <v>138.5</v>
      </c>
      <c r="D297" s="36">
        <v>139.13333333333333</v>
      </c>
      <c r="E297" s="36">
        <v>134.76666666666665</v>
      </c>
      <c r="F297" s="36">
        <v>131.03333333333333</v>
      </c>
      <c r="G297" s="36">
        <v>126.66666666666666</v>
      </c>
      <c r="H297" s="36">
        <v>142.86666666666665</v>
      </c>
      <c r="I297" s="36">
        <v>147.23333333333332</v>
      </c>
      <c r="J297" s="36">
        <v>150.96666666666664</v>
      </c>
      <c r="K297" s="31">
        <v>143.5</v>
      </c>
      <c r="L297" s="31">
        <v>135.4</v>
      </c>
      <c r="M297" s="31">
        <v>84.657470000000004</v>
      </c>
      <c r="N297" s="1"/>
      <c r="O297" s="1"/>
    </row>
    <row r="298" spans="1:15" ht="12.75" customHeight="1">
      <c r="A298" s="33">
        <v>288</v>
      </c>
      <c r="B298" s="53" t="s">
        <v>166</v>
      </c>
      <c r="C298" s="31">
        <v>579.20000000000005</v>
      </c>
      <c r="D298" s="36">
        <v>577.58333333333337</v>
      </c>
      <c r="E298" s="36">
        <v>568.66666666666674</v>
      </c>
      <c r="F298" s="36">
        <v>558.13333333333333</v>
      </c>
      <c r="G298" s="36">
        <v>549.2166666666667</v>
      </c>
      <c r="H298" s="36">
        <v>588.11666666666679</v>
      </c>
      <c r="I298" s="36">
        <v>597.03333333333353</v>
      </c>
      <c r="J298" s="36">
        <v>607.56666666666683</v>
      </c>
      <c r="K298" s="31">
        <v>586.5</v>
      </c>
      <c r="L298" s="31">
        <v>567.04999999999995</v>
      </c>
      <c r="M298" s="31">
        <v>25.601659999999999</v>
      </c>
      <c r="N298" s="1"/>
      <c r="O298" s="1"/>
    </row>
    <row r="299" spans="1:15" ht="12.75" customHeight="1">
      <c r="A299" s="33">
        <v>289</v>
      </c>
      <c r="B299" s="53" t="s">
        <v>284</v>
      </c>
      <c r="C299" s="31">
        <v>903.5</v>
      </c>
      <c r="D299" s="36">
        <v>908.83333333333337</v>
      </c>
      <c r="E299" s="36">
        <v>893.76666666666677</v>
      </c>
      <c r="F299" s="36">
        <v>884.03333333333342</v>
      </c>
      <c r="G299" s="36">
        <v>868.96666666666681</v>
      </c>
      <c r="H299" s="36">
        <v>918.56666666666672</v>
      </c>
      <c r="I299" s="36">
        <v>933.63333333333333</v>
      </c>
      <c r="J299" s="36">
        <v>943.36666666666667</v>
      </c>
      <c r="K299" s="31">
        <v>923.9</v>
      </c>
      <c r="L299" s="31">
        <v>899.1</v>
      </c>
      <c r="M299" s="31">
        <v>26.29355</v>
      </c>
      <c r="N299" s="1"/>
      <c r="O299" s="1"/>
    </row>
    <row r="300" spans="1:15" ht="12.75" customHeight="1">
      <c r="A300" s="33">
        <v>290</v>
      </c>
      <c r="B300" s="53" t="s">
        <v>285</v>
      </c>
      <c r="C300" s="31">
        <v>5714.65</v>
      </c>
      <c r="D300" s="36">
        <v>5738.2166666666672</v>
      </c>
      <c r="E300" s="36">
        <v>5676.4333333333343</v>
      </c>
      <c r="F300" s="36">
        <v>5638.2166666666672</v>
      </c>
      <c r="G300" s="36">
        <v>5576.4333333333343</v>
      </c>
      <c r="H300" s="36">
        <v>5776.4333333333343</v>
      </c>
      <c r="I300" s="36">
        <v>5838.2166666666672</v>
      </c>
      <c r="J300" s="36">
        <v>5876.4333333333343</v>
      </c>
      <c r="K300" s="31">
        <v>5800</v>
      </c>
      <c r="L300" s="31">
        <v>5700</v>
      </c>
      <c r="M300" s="31">
        <v>0.1956</v>
      </c>
      <c r="N300" s="1"/>
      <c r="O300" s="1"/>
    </row>
    <row r="301" spans="1:15" ht="12.75" customHeight="1">
      <c r="A301" s="33">
        <v>291</v>
      </c>
      <c r="B301" s="53" t="s">
        <v>168</v>
      </c>
      <c r="C301" s="31">
        <v>5494.65</v>
      </c>
      <c r="D301" s="36">
        <v>5533.9833333333336</v>
      </c>
      <c r="E301" s="36">
        <v>5417.9666666666672</v>
      </c>
      <c r="F301" s="36">
        <v>5341.2833333333338</v>
      </c>
      <c r="G301" s="36">
        <v>5225.2666666666673</v>
      </c>
      <c r="H301" s="36">
        <v>5610.666666666667</v>
      </c>
      <c r="I301" s="36">
        <v>5726.6833333333334</v>
      </c>
      <c r="J301" s="36">
        <v>5803.3666666666668</v>
      </c>
      <c r="K301" s="31">
        <v>5650</v>
      </c>
      <c r="L301" s="31">
        <v>5457.3</v>
      </c>
      <c r="M301" s="31">
        <v>9.1191600000000008</v>
      </c>
      <c r="N301" s="1"/>
      <c r="O301" s="1"/>
    </row>
    <row r="302" spans="1:15" ht="12.75" customHeight="1">
      <c r="A302" s="33">
        <v>292</v>
      </c>
      <c r="B302" s="53" t="s">
        <v>170</v>
      </c>
      <c r="C302" s="31">
        <v>1454.05</v>
      </c>
      <c r="D302" s="36">
        <v>1455.3</v>
      </c>
      <c r="E302" s="36">
        <v>1440.8</v>
      </c>
      <c r="F302" s="36">
        <v>1427.55</v>
      </c>
      <c r="G302" s="36">
        <v>1413.05</v>
      </c>
      <c r="H302" s="36">
        <v>1468.55</v>
      </c>
      <c r="I302" s="36">
        <v>1483.05</v>
      </c>
      <c r="J302" s="36">
        <v>1496.3</v>
      </c>
      <c r="K302" s="31">
        <v>1469.8</v>
      </c>
      <c r="L302" s="31">
        <v>1442.05</v>
      </c>
      <c r="M302" s="31">
        <v>14.52501</v>
      </c>
      <c r="N302" s="1"/>
      <c r="O302" s="1"/>
    </row>
    <row r="303" spans="1:15" ht="12.75" customHeight="1">
      <c r="A303" s="33">
        <v>293</v>
      </c>
      <c r="B303" s="53" t="s">
        <v>450</v>
      </c>
      <c r="C303" s="31">
        <v>1254.8499999999999</v>
      </c>
      <c r="D303" s="36">
        <v>1260.8333333333333</v>
      </c>
      <c r="E303" s="36">
        <v>1245.8166666666666</v>
      </c>
      <c r="F303" s="36">
        <v>1236.7833333333333</v>
      </c>
      <c r="G303" s="36">
        <v>1221.7666666666667</v>
      </c>
      <c r="H303" s="36">
        <v>1269.8666666666666</v>
      </c>
      <c r="I303" s="36">
        <v>1284.8833333333334</v>
      </c>
      <c r="J303" s="36">
        <v>1293.9166666666665</v>
      </c>
      <c r="K303" s="31">
        <v>1275.8499999999999</v>
      </c>
      <c r="L303" s="31">
        <v>1251.8</v>
      </c>
      <c r="M303" s="31">
        <v>0.38524999999999998</v>
      </c>
      <c r="N303" s="1"/>
      <c r="O303" s="1"/>
    </row>
    <row r="304" spans="1:15" ht="12.75" customHeight="1">
      <c r="A304" s="33">
        <v>294</v>
      </c>
      <c r="B304" s="53" t="s">
        <v>453</v>
      </c>
      <c r="C304" s="31">
        <v>1056.05</v>
      </c>
      <c r="D304" s="36">
        <v>1061.2666666666667</v>
      </c>
      <c r="E304" s="36">
        <v>1005.0333333333333</v>
      </c>
      <c r="F304" s="36">
        <v>954.01666666666665</v>
      </c>
      <c r="G304" s="36">
        <v>897.7833333333333</v>
      </c>
      <c r="H304" s="36">
        <v>1112.2833333333333</v>
      </c>
      <c r="I304" s="36">
        <v>1168.5166666666664</v>
      </c>
      <c r="J304" s="36">
        <v>1219.5333333333333</v>
      </c>
      <c r="K304" s="31">
        <v>1117.5</v>
      </c>
      <c r="L304" s="31">
        <v>1010.25</v>
      </c>
      <c r="M304" s="31">
        <v>9.7771600000000003</v>
      </c>
      <c r="N304" s="1"/>
      <c r="O304" s="1"/>
    </row>
    <row r="305" spans="1:15" ht="12.75" customHeight="1">
      <c r="A305" s="33">
        <v>295</v>
      </c>
      <c r="B305" s="53" t="s">
        <v>180</v>
      </c>
      <c r="C305" s="31">
        <v>1374.15</v>
      </c>
      <c r="D305" s="36">
        <v>1366.45</v>
      </c>
      <c r="E305" s="36">
        <v>1345.9</v>
      </c>
      <c r="F305" s="36">
        <v>1317.65</v>
      </c>
      <c r="G305" s="36">
        <v>1297.1000000000001</v>
      </c>
      <c r="H305" s="36">
        <v>1394.7</v>
      </c>
      <c r="I305" s="36">
        <v>1415.2499999999998</v>
      </c>
      <c r="J305" s="36">
        <v>1443.5</v>
      </c>
      <c r="K305" s="31">
        <v>1387</v>
      </c>
      <c r="L305" s="31">
        <v>1338.2</v>
      </c>
      <c r="M305" s="31">
        <v>11.67895</v>
      </c>
      <c r="N305" s="1"/>
      <c r="O305" s="1"/>
    </row>
    <row r="306" spans="1:15" ht="12.75" customHeight="1">
      <c r="A306" s="33">
        <v>296</v>
      </c>
      <c r="B306" s="53" t="s">
        <v>172</v>
      </c>
      <c r="C306" s="31">
        <v>270.14999999999998</v>
      </c>
      <c r="D306" s="36">
        <v>270.96666666666664</v>
      </c>
      <c r="E306" s="36">
        <v>266.0333333333333</v>
      </c>
      <c r="F306" s="36">
        <v>261.91666666666669</v>
      </c>
      <c r="G306" s="36">
        <v>256.98333333333335</v>
      </c>
      <c r="H306" s="36">
        <v>275.08333333333326</v>
      </c>
      <c r="I306" s="36">
        <v>280.01666666666654</v>
      </c>
      <c r="J306" s="36">
        <v>284.13333333333321</v>
      </c>
      <c r="K306" s="31">
        <v>275.89999999999998</v>
      </c>
      <c r="L306" s="31">
        <v>266.85000000000002</v>
      </c>
      <c r="M306" s="31">
        <v>37.638550000000002</v>
      </c>
      <c r="N306" s="1"/>
      <c r="O306" s="1"/>
    </row>
    <row r="307" spans="1:15" ht="12.75" customHeight="1">
      <c r="A307" s="33">
        <v>297</v>
      </c>
      <c r="B307" s="53" t="s">
        <v>171</v>
      </c>
      <c r="C307" s="31">
        <v>1635.5</v>
      </c>
      <c r="D307" s="36">
        <v>1627.3833333333332</v>
      </c>
      <c r="E307" s="36">
        <v>1612.0166666666664</v>
      </c>
      <c r="F307" s="36">
        <v>1588.5333333333333</v>
      </c>
      <c r="G307" s="36">
        <v>1573.1666666666665</v>
      </c>
      <c r="H307" s="36">
        <v>1650.8666666666663</v>
      </c>
      <c r="I307" s="36">
        <v>1666.2333333333331</v>
      </c>
      <c r="J307" s="36">
        <v>1689.7166666666662</v>
      </c>
      <c r="K307" s="31">
        <v>1642.75</v>
      </c>
      <c r="L307" s="31">
        <v>1603.9</v>
      </c>
      <c r="M307" s="31">
        <v>20.384720000000002</v>
      </c>
      <c r="N307" s="1"/>
      <c r="O307" s="1"/>
    </row>
    <row r="308" spans="1:15" ht="12.75" customHeight="1">
      <c r="A308" s="33">
        <v>298</v>
      </c>
      <c r="B308" s="53" t="s">
        <v>454</v>
      </c>
      <c r="C308" s="31">
        <v>397.65</v>
      </c>
      <c r="D308" s="36">
        <v>400.34999999999997</v>
      </c>
      <c r="E308" s="36">
        <v>392.19999999999993</v>
      </c>
      <c r="F308" s="36">
        <v>386.74999999999994</v>
      </c>
      <c r="G308" s="36">
        <v>378.59999999999991</v>
      </c>
      <c r="H308" s="36">
        <v>405.79999999999995</v>
      </c>
      <c r="I308" s="36">
        <v>413.94999999999993</v>
      </c>
      <c r="J308" s="36">
        <v>419.4</v>
      </c>
      <c r="K308" s="31">
        <v>408.5</v>
      </c>
      <c r="L308" s="31">
        <v>394.9</v>
      </c>
      <c r="M308" s="31">
        <v>1.9096</v>
      </c>
      <c r="N308" s="1"/>
      <c r="O308" s="1"/>
    </row>
    <row r="309" spans="1:15" ht="12.75" customHeight="1">
      <c r="A309" s="33">
        <v>299</v>
      </c>
      <c r="B309" s="53" t="s">
        <v>455</v>
      </c>
      <c r="C309" s="31">
        <v>556.1</v>
      </c>
      <c r="D309" s="36">
        <v>557.9</v>
      </c>
      <c r="E309" s="36">
        <v>549.25</v>
      </c>
      <c r="F309" s="36">
        <v>542.4</v>
      </c>
      <c r="G309" s="36">
        <v>533.75</v>
      </c>
      <c r="H309" s="36">
        <v>564.75</v>
      </c>
      <c r="I309" s="36">
        <v>573.39999999999986</v>
      </c>
      <c r="J309" s="36">
        <v>580.25</v>
      </c>
      <c r="K309" s="31">
        <v>566.54999999999995</v>
      </c>
      <c r="L309" s="31">
        <v>551.04999999999995</v>
      </c>
      <c r="M309" s="31">
        <v>1.0042899999999999</v>
      </c>
      <c r="N309" s="1"/>
      <c r="O309" s="1"/>
    </row>
    <row r="310" spans="1:15" ht="12.75" customHeight="1">
      <c r="A310" s="33">
        <v>300</v>
      </c>
      <c r="B310" s="53" t="s">
        <v>456</v>
      </c>
      <c r="C310" s="31">
        <v>433.2</v>
      </c>
      <c r="D310" s="36">
        <v>433.7833333333333</v>
      </c>
      <c r="E310" s="36">
        <v>427.86666666666662</v>
      </c>
      <c r="F310" s="36">
        <v>422.5333333333333</v>
      </c>
      <c r="G310" s="36">
        <v>416.61666666666662</v>
      </c>
      <c r="H310" s="36">
        <v>439.11666666666662</v>
      </c>
      <c r="I310" s="36">
        <v>445.03333333333336</v>
      </c>
      <c r="J310" s="36">
        <v>450.36666666666662</v>
      </c>
      <c r="K310" s="31">
        <v>439.7</v>
      </c>
      <c r="L310" s="31">
        <v>428.45</v>
      </c>
      <c r="M310" s="31">
        <v>1.7079899999999999</v>
      </c>
      <c r="N310" s="1"/>
      <c r="O310" s="1"/>
    </row>
    <row r="311" spans="1:15" ht="12.75" customHeight="1">
      <c r="A311" s="33">
        <v>301</v>
      </c>
      <c r="B311" s="53" t="s">
        <v>173</v>
      </c>
      <c r="C311" s="31">
        <v>178</v>
      </c>
      <c r="D311" s="36">
        <v>177.2833333333333</v>
      </c>
      <c r="E311" s="36">
        <v>174.6666666666666</v>
      </c>
      <c r="F311" s="36">
        <v>171.33333333333329</v>
      </c>
      <c r="G311" s="36">
        <v>168.71666666666658</v>
      </c>
      <c r="H311" s="36">
        <v>180.61666666666662</v>
      </c>
      <c r="I311" s="36">
        <v>183.23333333333329</v>
      </c>
      <c r="J311" s="36">
        <v>186.56666666666663</v>
      </c>
      <c r="K311" s="31">
        <v>179.9</v>
      </c>
      <c r="L311" s="31">
        <v>173.95</v>
      </c>
      <c r="M311" s="31">
        <v>54.625929999999997</v>
      </c>
      <c r="N311" s="1"/>
      <c r="O311" s="1"/>
    </row>
    <row r="312" spans="1:15" ht="12.75" customHeight="1">
      <c r="A312" s="33">
        <v>302</v>
      </c>
      <c r="B312" s="53" t="s">
        <v>457</v>
      </c>
      <c r="C312" s="31">
        <v>174.4</v>
      </c>
      <c r="D312" s="36">
        <v>174.4</v>
      </c>
      <c r="E312" s="36">
        <v>171.25</v>
      </c>
      <c r="F312" s="36">
        <v>168.1</v>
      </c>
      <c r="G312" s="36">
        <v>164.95</v>
      </c>
      <c r="H312" s="36">
        <v>177.55</v>
      </c>
      <c r="I312" s="36">
        <v>180.70000000000005</v>
      </c>
      <c r="J312" s="36">
        <v>183.85000000000002</v>
      </c>
      <c r="K312" s="31">
        <v>177.55</v>
      </c>
      <c r="L312" s="31">
        <v>171.25</v>
      </c>
      <c r="M312" s="31">
        <v>32.704720000000002</v>
      </c>
      <c r="N312" s="1"/>
      <c r="O312" s="1"/>
    </row>
    <row r="313" spans="1:15" ht="12.75" customHeight="1">
      <c r="A313" s="33">
        <v>303</v>
      </c>
      <c r="B313" s="53" t="s">
        <v>859</v>
      </c>
      <c r="C313" s="31">
        <v>2030.4</v>
      </c>
      <c r="D313" s="36">
        <v>2047.166666666667</v>
      </c>
      <c r="E313" s="36">
        <v>2008.2833333333338</v>
      </c>
      <c r="F313" s="36">
        <v>1986.1666666666667</v>
      </c>
      <c r="G313" s="36">
        <v>1947.2833333333335</v>
      </c>
      <c r="H313" s="36">
        <v>2069.2833333333338</v>
      </c>
      <c r="I313" s="36">
        <v>2108.166666666667</v>
      </c>
      <c r="J313" s="36">
        <v>2130.2833333333342</v>
      </c>
      <c r="K313" s="31">
        <v>2086.0500000000002</v>
      </c>
      <c r="L313" s="31">
        <v>2025.05</v>
      </c>
      <c r="M313" s="31">
        <v>2.65957</v>
      </c>
      <c r="N313" s="1"/>
      <c r="O313" s="1"/>
    </row>
    <row r="314" spans="1:15" ht="12.75" customHeight="1">
      <c r="A314" s="33">
        <v>304</v>
      </c>
      <c r="B314" s="53" t="s">
        <v>174</v>
      </c>
      <c r="C314" s="31">
        <v>525.1</v>
      </c>
      <c r="D314" s="36">
        <v>527.05000000000007</v>
      </c>
      <c r="E314" s="36">
        <v>519.70000000000016</v>
      </c>
      <c r="F314" s="36">
        <v>514.30000000000007</v>
      </c>
      <c r="G314" s="36">
        <v>506.95000000000016</v>
      </c>
      <c r="H314" s="36">
        <v>532.45000000000016</v>
      </c>
      <c r="I314" s="36">
        <v>539.80000000000007</v>
      </c>
      <c r="J314" s="36">
        <v>545.20000000000016</v>
      </c>
      <c r="K314" s="31">
        <v>534.4</v>
      </c>
      <c r="L314" s="31">
        <v>521.65</v>
      </c>
      <c r="M314" s="31">
        <v>9.90062</v>
      </c>
      <c r="N314" s="1"/>
      <c r="O314" s="1"/>
    </row>
    <row r="315" spans="1:15" ht="12.75" customHeight="1">
      <c r="A315" s="33">
        <v>305</v>
      </c>
      <c r="B315" s="53" t="s">
        <v>175</v>
      </c>
      <c r="C315" s="31">
        <v>9881</v>
      </c>
      <c r="D315" s="36">
        <v>9899.1166666666668</v>
      </c>
      <c r="E315" s="36">
        <v>9798.4333333333343</v>
      </c>
      <c r="F315" s="36">
        <v>9715.8666666666668</v>
      </c>
      <c r="G315" s="36">
        <v>9615.1833333333343</v>
      </c>
      <c r="H315" s="36">
        <v>9981.6833333333343</v>
      </c>
      <c r="I315" s="36">
        <v>10082.366666666665</v>
      </c>
      <c r="J315" s="36">
        <v>10164.933333333334</v>
      </c>
      <c r="K315" s="31">
        <v>9999.7999999999993</v>
      </c>
      <c r="L315" s="31">
        <v>9816.5499999999993</v>
      </c>
      <c r="M315" s="31">
        <v>7.1881700000000004</v>
      </c>
      <c r="N315" s="1"/>
      <c r="O315" s="1"/>
    </row>
    <row r="316" spans="1:15" ht="12.75" customHeight="1">
      <c r="A316" s="33">
        <v>306</v>
      </c>
      <c r="B316" s="53" t="s">
        <v>458</v>
      </c>
      <c r="C316" s="31">
        <v>2748.5</v>
      </c>
      <c r="D316" s="36">
        <v>2732.85</v>
      </c>
      <c r="E316" s="36">
        <v>2699.25</v>
      </c>
      <c r="F316" s="36">
        <v>2650</v>
      </c>
      <c r="G316" s="36">
        <v>2616.4</v>
      </c>
      <c r="H316" s="36">
        <v>2782.1</v>
      </c>
      <c r="I316" s="36">
        <v>2815.6999999999994</v>
      </c>
      <c r="J316" s="36">
        <v>2864.95</v>
      </c>
      <c r="K316" s="31">
        <v>2766.45</v>
      </c>
      <c r="L316" s="31">
        <v>2683.6</v>
      </c>
      <c r="M316" s="31">
        <v>0.99865000000000004</v>
      </c>
      <c r="N316" s="1"/>
      <c r="O316" s="1"/>
    </row>
    <row r="317" spans="1:15" ht="12.75" customHeight="1">
      <c r="A317" s="33">
        <v>307</v>
      </c>
      <c r="B317" s="53" t="s">
        <v>179</v>
      </c>
      <c r="C317" s="31">
        <v>878.2</v>
      </c>
      <c r="D317" s="36">
        <v>881.85</v>
      </c>
      <c r="E317" s="36">
        <v>867.05000000000007</v>
      </c>
      <c r="F317" s="36">
        <v>855.90000000000009</v>
      </c>
      <c r="G317" s="36">
        <v>841.10000000000014</v>
      </c>
      <c r="H317" s="36">
        <v>893</v>
      </c>
      <c r="I317" s="36">
        <v>907.8</v>
      </c>
      <c r="J317" s="36">
        <v>918.94999999999993</v>
      </c>
      <c r="K317" s="31">
        <v>896.65</v>
      </c>
      <c r="L317" s="31">
        <v>870.7</v>
      </c>
      <c r="M317" s="31">
        <v>4.37094</v>
      </c>
      <c r="N317" s="1"/>
      <c r="O317" s="1"/>
    </row>
    <row r="318" spans="1:15" ht="12.75" customHeight="1">
      <c r="A318" s="33">
        <v>308</v>
      </c>
      <c r="B318" s="53" t="s">
        <v>286</v>
      </c>
      <c r="C318" s="31">
        <v>732.5</v>
      </c>
      <c r="D318" s="36">
        <v>733.2833333333333</v>
      </c>
      <c r="E318" s="36">
        <v>714.31666666666661</v>
      </c>
      <c r="F318" s="36">
        <v>696.13333333333333</v>
      </c>
      <c r="G318" s="36">
        <v>677.16666666666663</v>
      </c>
      <c r="H318" s="36">
        <v>751.46666666666658</v>
      </c>
      <c r="I318" s="36">
        <v>770.43333333333328</v>
      </c>
      <c r="J318" s="36">
        <v>788.61666666666656</v>
      </c>
      <c r="K318" s="31">
        <v>752.25</v>
      </c>
      <c r="L318" s="31">
        <v>715.1</v>
      </c>
      <c r="M318" s="31">
        <v>26.564779999999999</v>
      </c>
      <c r="N318" s="1"/>
      <c r="O318" s="1"/>
    </row>
    <row r="319" spans="1:15" ht="12.75" customHeight="1">
      <c r="A319" s="33">
        <v>309</v>
      </c>
      <c r="B319" s="53" t="s">
        <v>459</v>
      </c>
      <c r="C319" s="31">
        <v>2343.5</v>
      </c>
      <c r="D319" s="36">
        <v>2382.0666666666666</v>
      </c>
      <c r="E319" s="36">
        <v>2286.4333333333334</v>
      </c>
      <c r="F319" s="36">
        <v>2229.3666666666668</v>
      </c>
      <c r="G319" s="36">
        <v>2133.7333333333336</v>
      </c>
      <c r="H319" s="36">
        <v>2439.1333333333332</v>
      </c>
      <c r="I319" s="36">
        <v>2534.7666666666664</v>
      </c>
      <c r="J319" s="36">
        <v>2591.833333333333</v>
      </c>
      <c r="K319" s="31">
        <v>2477.6999999999998</v>
      </c>
      <c r="L319" s="31">
        <v>2325</v>
      </c>
      <c r="M319" s="31">
        <v>31.889060000000001</v>
      </c>
      <c r="N319" s="1"/>
      <c r="O319" s="1"/>
    </row>
    <row r="320" spans="1:15" ht="12.75" customHeight="1">
      <c r="A320" s="33">
        <v>310</v>
      </c>
      <c r="B320" s="53" t="s">
        <v>460</v>
      </c>
      <c r="C320" s="31">
        <v>723</v>
      </c>
      <c r="D320" s="36">
        <v>726.05000000000007</v>
      </c>
      <c r="E320" s="36">
        <v>716.95000000000016</v>
      </c>
      <c r="F320" s="36">
        <v>710.90000000000009</v>
      </c>
      <c r="G320" s="36">
        <v>701.80000000000018</v>
      </c>
      <c r="H320" s="36">
        <v>732.10000000000014</v>
      </c>
      <c r="I320" s="36">
        <v>741.2</v>
      </c>
      <c r="J320" s="36">
        <v>747.25000000000011</v>
      </c>
      <c r="K320" s="31">
        <v>735.15</v>
      </c>
      <c r="L320" s="31">
        <v>720</v>
      </c>
      <c r="M320" s="31">
        <v>0.74136000000000002</v>
      </c>
      <c r="N320" s="1"/>
      <c r="O320" s="1"/>
    </row>
    <row r="321" spans="1:15" ht="12.75" customHeight="1">
      <c r="A321" s="33">
        <v>311</v>
      </c>
      <c r="B321" s="53" t="s">
        <v>867</v>
      </c>
      <c r="C321" s="31">
        <v>994.2</v>
      </c>
      <c r="D321" s="36">
        <v>985.9666666666667</v>
      </c>
      <c r="E321" s="36">
        <v>972.18333333333339</v>
      </c>
      <c r="F321" s="36">
        <v>950.16666666666674</v>
      </c>
      <c r="G321" s="36">
        <v>936.38333333333344</v>
      </c>
      <c r="H321" s="36">
        <v>1007.9833333333333</v>
      </c>
      <c r="I321" s="36">
        <v>1021.7666666666667</v>
      </c>
      <c r="J321" s="36">
        <v>1043.7833333333333</v>
      </c>
      <c r="K321" s="31">
        <v>999.75</v>
      </c>
      <c r="L321" s="31">
        <v>963.95</v>
      </c>
      <c r="M321" s="31">
        <v>0.58867999999999998</v>
      </c>
      <c r="N321" s="1"/>
      <c r="O321" s="1"/>
    </row>
    <row r="322" spans="1:15" ht="12.75" customHeight="1">
      <c r="A322" s="33">
        <v>312</v>
      </c>
      <c r="B322" s="53" t="s">
        <v>461</v>
      </c>
      <c r="C322" s="31">
        <v>1179.9000000000001</v>
      </c>
      <c r="D322" s="36">
        <v>1179.0166666666667</v>
      </c>
      <c r="E322" s="36">
        <v>1079.0333333333333</v>
      </c>
      <c r="F322" s="36">
        <v>978.16666666666674</v>
      </c>
      <c r="G322" s="36">
        <v>878.18333333333339</v>
      </c>
      <c r="H322" s="36">
        <v>1279.8833333333332</v>
      </c>
      <c r="I322" s="36">
        <v>1379.8666666666663</v>
      </c>
      <c r="J322" s="36">
        <v>1480.7333333333331</v>
      </c>
      <c r="K322" s="31">
        <v>1279</v>
      </c>
      <c r="L322" s="31">
        <v>1078.1500000000001</v>
      </c>
      <c r="M322" s="31">
        <v>13.62011</v>
      </c>
      <c r="N322" s="1"/>
      <c r="O322" s="1"/>
    </row>
    <row r="323" spans="1:15" ht="12.75" customHeight="1">
      <c r="A323" s="33">
        <v>313</v>
      </c>
      <c r="B323" s="53" t="s">
        <v>178</v>
      </c>
      <c r="C323" s="31">
        <v>1558.65</v>
      </c>
      <c r="D323" s="36">
        <v>1574.0666666666668</v>
      </c>
      <c r="E323" s="36">
        <v>1530.1833333333336</v>
      </c>
      <c r="F323" s="36">
        <v>1501.7166666666667</v>
      </c>
      <c r="G323" s="36">
        <v>1457.8333333333335</v>
      </c>
      <c r="H323" s="36">
        <v>1602.5333333333338</v>
      </c>
      <c r="I323" s="36">
        <v>1646.416666666667</v>
      </c>
      <c r="J323" s="36">
        <v>1674.8833333333339</v>
      </c>
      <c r="K323" s="31">
        <v>1617.95</v>
      </c>
      <c r="L323" s="31">
        <v>1545.6</v>
      </c>
      <c r="M323" s="31">
        <v>3.0279500000000001</v>
      </c>
      <c r="N323" s="1"/>
      <c r="O323" s="1"/>
    </row>
    <row r="324" spans="1:15" ht="12.75" customHeight="1">
      <c r="A324" s="33">
        <v>314</v>
      </c>
      <c r="B324" s="53" t="s">
        <v>451</v>
      </c>
      <c r="C324" s="31">
        <v>75.3</v>
      </c>
      <c r="D324" s="36">
        <v>75.933333333333337</v>
      </c>
      <c r="E324" s="36">
        <v>73.366666666666674</v>
      </c>
      <c r="F324" s="36">
        <v>71.433333333333337</v>
      </c>
      <c r="G324" s="36">
        <v>68.866666666666674</v>
      </c>
      <c r="H324" s="36">
        <v>77.866666666666674</v>
      </c>
      <c r="I324" s="36">
        <v>80.433333333333337</v>
      </c>
      <c r="J324" s="36">
        <v>82.366666666666674</v>
      </c>
      <c r="K324" s="31">
        <v>78.5</v>
      </c>
      <c r="L324" s="31">
        <v>74</v>
      </c>
      <c r="M324" s="31">
        <v>132.81030999999999</v>
      </c>
      <c r="N324" s="1"/>
      <c r="O324" s="1"/>
    </row>
    <row r="325" spans="1:15" ht="12.75" customHeight="1">
      <c r="A325" s="33">
        <v>315</v>
      </c>
      <c r="B325" s="53" t="s">
        <v>287</v>
      </c>
      <c r="C325" s="31">
        <v>60.95</v>
      </c>
      <c r="D325" s="36">
        <v>61.300000000000004</v>
      </c>
      <c r="E325" s="36">
        <v>59.900000000000006</v>
      </c>
      <c r="F325" s="36">
        <v>58.85</v>
      </c>
      <c r="G325" s="36">
        <v>57.45</v>
      </c>
      <c r="H325" s="36">
        <v>62.350000000000009</v>
      </c>
      <c r="I325" s="36">
        <v>63.75</v>
      </c>
      <c r="J325" s="36">
        <v>64.800000000000011</v>
      </c>
      <c r="K325" s="31">
        <v>62.7</v>
      </c>
      <c r="L325" s="31">
        <v>60.25</v>
      </c>
      <c r="M325" s="31">
        <v>63.658830000000002</v>
      </c>
      <c r="N325" s="1"/>
      <c r="O325" s="1"/>
    </row>
    <row r="326" spans="1:15" ht="12.75" customHeight="1">
      <c r="A326" s="33">
        <v>316</v>
      </c>
      <c r="B326" s="53" t="s">
        <v>462</v>
      </c>
      <c r="C326" s="31">
        <v>1732.05</v>
      </c>
      <c r="D326" s="36">
        <v>1743.3333333333333</v>
      </c>
      <c r="E326" s="36">
        <v>1701.9666666666665</v>
      </c>
      <c r="F326" s="36">
        <v>1671.8833333333332</v>
      </c>
      <c r="G326" s="36">
        <v>1630.5166666666664</v>
      </c>
      <c r="H326" s="36">
        <v>1773.4166666666665</v>
      </c>
      <c r="I326" s="36">
        <v>1814.7833333333333</v>
      </c>
      <c r="J326" s="36">
        <v>1844.8666666666666</v>
      </c>
      <c r="K326" s="31">
        <v>1784.7</v>
      </c>
      <c r="L326" s="31">
        <v>1713.25</v>
      </c>
      <c r="M326" s="31">
        <v>10.81048</v>
      </c>
      <c r="N326" s="1"/>
      <c r="O326" s="1"/>
    </row>
    <row r="327" spans="1:15" ht="12.75" customHeight="1">
      <c r="A327" s="33">
        <v>317</v>
      </c>
      <c r="B327" s="53" t="s">
        <v>182</v>
      </c>
      <c r="C327" s="31">
        <v>2522.4</v>
      </c>
      <c r="D327" s="36">
        <v>2533.2000000000003</v>
      </c>
      <c r="E327" s="36">
        <v>2481.5000000000005</v>
      </c>
      <c r="F327" s="36">
        <v>2440.6000000000004</v>
      </c>
      <c r="G327" s="36">
        <v>2388.9000000000005</v>
      </c>
      <c r="H327" s="36">
        <v>2574.1000000000004</v>
      </c>
      <c r="I327" s="36">
        <v>2625.8</v>
      </c>
      <c r="J327" s="36">
        <v>2666.7000000000003</v>
      </c>
      <c r="K327" s="31">
        <v>2584.9</v>
      </c>
      <c r="L327" s="31">
        <v>2492.3000000000002</v>
      </c>
      <c r="M327" s="31">
        <v>5.3498799999999997</v>
      </c>
      <c r="N327" s="1"/>
      <c r="O327" s="1"/>
    </row>
    <row r="328" spans="1:15" ht="12.75" customHeight="1">
      <c r="A328" s="33">
        <v>318</v>
      </c>
      <c r="B328" s="53" t="s">
        <v>183</v>
      </c>
      <c r="C328" s="31">
        <v>136857.95000000001</v>
      </c>
      <c r="D328" s="36">
        <v>137863.65</v>
      </c>
      <c r="E328" s="36">
        <v>135127.34999999998</v>
      </c>
      <c r="F328" s="36">
        <v>133396.74999999997</v>
      </c>
      <c r="G328" s="36">
        <v>130660.44999999995</v>
      </c>
      <c r="H328" s="36">
        <v>139594.25</v>
      </c>
      <c r="I328" s="36">
        <v>142330.54999999999</v>
      </c>
      <c r="J328" s="36">
        <v>144061.15000000002</v>
      </c>
      <c r="K328" s="31">
        <v>140599.95000000001</v>
      </c>
      <c r="L328" s="31">
        <v>136133.04999999999</v>
      </c>
      <c r="M328" s="31">
        <v>0.13503999999999999</v>
      </c>
      <c r="N328" s="1"/>
      <c r="O328" s="1"/>
    </row>
    <row r="329" spans="1:15" ht="12.75" customHeight="1">
      <c r="A329" s="33">
        <v>319</v>
      </c>
      <c r="B329" s="53" t="s">
        <v>452</v>
      </c>
      <c r="C329" s="31">
        <v>2110.15</v>
      </c>
      <c r="D329" s="36">
        <v>2120.3000000000002</v>
      </c>
      <c r="E329" s="36">
        <v>2092.9000000000005</v>
      </c>
      <c r="F329" s="36">
        <v>2075.6500000000005</v>
      </c>
      <c r="G329" s="36">
        <v>2048.2500000000009</v>
      </c>
      <c r="H329" s="36">
        <v>2137.5500000000002</v>
      </c>
      <c r="I329" s="36">
        <v>2164.9499999999998</v>
      </c>
      <c r="J329" s="36">
        <v>2182.1999999999998</v>
      </c>
      <c r="K329" s="31">
        <v>2147.6999999999998</v>
      </c>
      <c r="L329" s="31">
        <v>2103.0500000000002</v>
      </c>
      <c r="M329" s="31">
        <v>0.88366</v>
      </c>
      <c r="N329" s="1"/>
      <c r="O329" s="1"/>
    </row>
    <row r="330" spans="1:15" ht="12.75" customHeight="1">
      <c r="A330" s="33">
        <v>320</v>
      </c>
      <c r="B330" s="53" t="s">
        <v>177</v>
      </c>
      <c r="C330" s="31">
        <v>3221.1</v>
      </c>
      <c r="D330" s="36">
        <v>3188.3833333333337</v>
      </c>
      <c r="E330" s="36">
        <v>3142.7666666666673</v>
      </c>
      <c r="F330" s="36">
        <v>3064.4333333333338</v>
      </c>
      <c r="G330" s="36">
        <v>3018.8166666666675</v>
      </c>
      <c r="H330" s="36">
        <v>3266.7166666666672</v>
      </c>
      <c r="I330" s="36">
        <v>3312.333333333333</v>
      </c>
      <c r="J330" s="36">
        <v>3390.666666666667</v>
      </c>
      <c r="K330" s="31">
        <v>3234</v>
      </c>
      <c r="L330" s="31">
        <v>3110.05</v>
      </c>
      <c r="M330" s="31">
        <v>5.8121799999999997</v>
      </c>
      <c r="N330" s="1"/>
      <c r="O330" s="1"/>
    </row>
    <row r="331" spans="1:15" ht="12.75" customHeight="1">
      <c r="A331" s="33">
        <v>321</v>
      </c>
      <c r="B331" s="53" t="s">
        <v>184</v>
      </c>
      <c r="C331" s="31">
        <v>1388.15</v>
      </c>
      <c r="D331" s="36">
        <v>1390.2166666666665</v>
      </c>
      <c r="E331" s="36">
        <v>1373.633333333333</v>
      </c>
      <c r="F331" s="36">
        <v>1359.1166666666666</v>
      </c>
      <c r="G331" s="36">
        <v>1342.5333333333331</v>
      </c>
      <c r="H331" s="36">
        <v>1404.7333333333329</v>
      </c>
      <c r="I331" s="36">
        <v>1421.3166666666664</v>
      </c>
      <c r="J331" s="36">
        <v>1435.8333333333328</v>
      </c>
      <c r="K331" s="31">
        <v>1406.8</v>
      </c>
      <c r="L331" s="31">
        <v>1375.7</v>
      </c>
      <c r="M331" s="31">
        <v>1.51135</v>
      </c>
      <c r="N331" s="1"/>
      <c r="O331" s="1"/>
    </row>
    <row r="332" spans="1:15" ht="12.75" customHeight="1">
      <c r="A332" s="33">
        <v>322</v>
      </c>
      <c r="B332" s="53" t="s">
        <v>469</v>
      </c>
      <c r="C332" s="31">
        <v>1261.7</v>
      </c>
      <c r="D332" s="36">
        <v>1257.8833333333334</v>
      </c>
      <c r="E332" s="36">
        <v>1245.8666666666668</v>
      </c>
      <c r="F332" s="36">
        <v>1230.0333333333333</v>
      </c>
      <c r="G332" s="36">
        <v>1218.0166666666667</v>
      </c>
      <c r="H332" s="36">
        <v>1273.7166666666669</v>
      </c>
      <c r="I332" s="36">
        <v>1285.7333333333338</v>
      </c>
      <c r="J332" s="36">
        <v>1301.5666666666671</v>
      </c>
      <c r="K332" s="31">
        <v>1269.9000000000001</v>
      </c>
      <c r="L332" s="31">
        <v>1242.05</v>
      </c>
      <c r="M332" s="31">
        <v>1.8690500000000001</v>
      </c>
      <c r="N332" s="1"/>
      <c r="O332" s="1"/>
    </row>
    <row r="333" spans="1:15" ht="12.75" customHeight="1">
      <c r="A333" s="33">
        <v>323</v>
      </c>
      <c r="B333" s="53" t="s">
        <v>463</v>
      </c>
      <c r="C333" s="31">
        <v>869.8</v>
      </c>
      <c r="D333" s="36">
        <v>868.33333333333337</v>
      </c>
      <c r="E333" s="36">
        <v>861.76666666666677</v>
      </c>
      <c r="F333" s="36">
        <v>853.73333333333335</v>
      </c>
      <c r="G333" s="36">
        <v>847.16666666666674</v>
      </c>
      <c r="H333" s="36">
        <v>876.36666666666679</v>
      </c>
      <c r="I333" s="36">
        <v>882.93333333333339</v>
      </c>
      <c r="J333" s="36">
        <v>890.96666666666681</v>
      </c>
      <c r="K333" s="31">
        <v>874.9</v>
      </c>
      <c r="L333" s="31">
        <v>860.3</v>
      </c>
      <c r="M333" s="31">
        <v>5.9907300000000001</v>
      </c>
      <c r="N333" s="1"/>
      <c r="O333" s="1"/>
    </row>
    <row r="334" spans="1:15" ht="12.75" customHeight="1">
      <c r="A334" s="33">
        <v>324</v>
      </c>
      <c r="B334" s="53" t="s">
        <v>185</v>
      </c>
      <c r="C334" s="31">
        <v>141.1</v>
      </c>
      <c r="D334" s="36">
        <v>139.06666666666666</v>
      </c>
      <c r="E334" s="36">
        <v>135.73333333333332</v>
      </c>
      <c r="F334" s="36">
        <v>130.36666666666665</v>
      </c>
      <c r="G334" s="36">
        <v>127.0333333333333</v>
      </c>
      <c r="H334" s="36">
        <v>144.43333333333334</v>
      </c>
      <c r="I334" s="36">
        <v>147.76666666666671</v>
      </c>
      <c r="J334" s="36">
        <v>153.13333333333335</v>
      </c>
      <c r="K334" s="31">
        <v>142.4</v>
      </c>
      <c r="L334" s="31">
        <v>133.69999999999999</v>
      </c>
      <c r="M334" s="31">
        <v>749.15629999999999</v>
      </c>
      <c r="N334" s="1"/>
      <c r="O334" s="1"/>
    </row>
    <row r="335" spans="1:15" ht="12.75" customHeight="1">
      <c r="A335" s="33">
        <v>325</v>
      </c>
      <c r="B335" s="53" t="s">
        <v>187</v>
      </c>
      <c r="C335" s="31">
        <v>3344.55</v>
      </c>
      <c r="D335" s="36">
        <v>3367.5166666666664</v>
      </c>
      <c r="E335" s="36">
        <v>3307.0333333333328</v>
      </c>
      <c r="F335" s="36">
        <v>3269.5166666666664</v>
      </c>
      <c r="G335" s="36">
        <v>3209.0333333333328</v>
      </c>
      <c r="H335" s="36">
        <v>3405.0333333333328</v>
      </c>
      <c r="I335" s="36">
        <v>3465.5166666666664</v>
      </c>
      <c r="J335" s="36">
        <v>3503.0333333333328</v>
      </c>
      <c r="K335" s="31">
        <v>3428</v>
      </c>
      <c r="L335" s="31">
        <v>3330</v>
      </c>
      <c r="M335" s="31">
        <v>2.1018400000000002</v>
      </c>
      <c r="N335" s="1"/>
      <c r="O335" s="1"/>
    </row>
    <row r="336" spans="1:15" ht="12.75" customHeight="1">
      <c r="A336" s="33">
        <v>326</v>
      </c>
      <c r="B336" s="53" t="s">
        <v>470</v>
      </c>
      <c r="C336" s="31">
        <v>910.45</v>
      </c>
      <c r="D336" s="36">
        <v>909.11666666666667</v>
      </c>
      <c r="E336" s="36">
        <v>895.33333333333337</v>
      </c>
      <c r="F336" s="36">
        <v>880.2166666666667</v>
      </c>
      <c r="G336" s="36">
        <v>866.43333333333339</v>
      </c>
      <c r="H336" s="36">
        <v>924.23333333333335</v>
      </c>
      <c r="I336" s="36">
        <v>938.01666666666665</v>
      </c>
      <c r="J336" s="36">
        <v>953.13333333333333</v>
      </c>
      <c r="K336" s="31">
        <v>922.9</v>
      </c>
      <c r="L336" s="31">
        <v>894</v>
      </c>
      <c r="M336" s="31">
        <v>2.0403099999999998</v>
      </c>
      <c r="N336" s="1"/>
      <c r="O336" s="1"/>
    </row>
    <row r="337" spans="1:15" ht="12.75" customHeight="1">
      <c r="A337" s="33">
        <v>327</v>
      </c>
      <c r="B337" s="53" t="s">
        <v>464</v>
      </c>
      <c r="C337" s="31">
        <v>114.7</v>
      </c>
      <c r="D337" s="36">
        <v>112.86666666666667</v>
      </c>
      <c r="E337" s="36">
        <v>106.33333333333334</v>
      </c>
      <c r="F337" s="36">
        <v>97.966666666666669</v>
      </c>
      <c r="G337" s="36">
        <v>91.433333333333337</v>
      </c>
      <c r="H337" s="36">
        <v>121.23333333333335</v>
      </c>
      <c r="I337" s="36">
        <v>127.76666666666668</v>
      </c>
      <c r="J337" s="36">
        <v>136.13333333333335</v>
      </c>
      <c r="K337" s="31">
        <v>119.4</v>
      </c>
      <c r="L337" s="31">
        <v>104.5</v>
      </c>
      <c r="M337" s="31">
        <v>2303.4526500000002</v>
      </c>
      <c r="N337" s="1"/>
      <c r="O337" s="1"/>
    </row>
    <row r="338" spans="1:15" ht="12.75" customHeight="1">
      <c r="A338" s="33">
        <v>328</v>
      </c>
      <c r="B338" s="53" t="s">
        <v>465</v>
      </c>
      <c r="C338" s="31">
        <v>194.5</v>
      </c>
      <c r="D338" s="36">
        <v>195.29999999999998</v>
      </c>
      <c r="E338" s="36">
        <v>192.69999999999996</v>
      </c>
      <c r="F338" s="36">
        <v>190.89999999999998</v>
      </c>
      <c r="G338" s="36">
        <v>188.29999999999995</v>
      </c>
      <c r="H338" s="36">
        <v>197.09999999999997</v>
      </c>
      <c r="I338" s="36">
        <v>199.7</v>
      </c>
      <c r="J338" s="36">
        <v>201.49999999999997</v>
      </c>
      <c r="K338" s="31">
        <v>197.9</v>
      </c>
      <c r="L338" s="31">
        <v>193.5</v>
      </c>
      <c r="M338" s="31">
        <v>32.542299999999997</v>
      </c>
      <c r="N338" s="1"/>
      <c r="O338" s="1"/>
    </row>
    <row r="339" spans="1:15" ht="12.75" customHeight="1">
      <c r="A339" s="33">
        <v>329</v>
      </c>
      <c r="B339" s="53" t="s">
        <v>188</v>
      </c>
      <c r="C339" s="31">
        <v>2482.15</v>
      </c>
      <c r="D339" s="36">
        <v>2492.6166666666663</v>
      </c>
      <c r="E339" s="36">
        <v>2457.2333333333327</v>
      </c>
      <c r="F339" s="36">
        <v>2432.3166666666662</v>
      </c>
      <c r="G339" s="36">
        <v>2396.9333333333325</v>
      </c>
      <c r="H339" s="36">
        <v>2517.5333333333328</v>
      </c>
      <c r="I339" s="36">
        <v>2552.916666666667</v>
      </c>
      <c r="J339" s="36">
        <v>2577.833333333333</v>
      </c>
      <c r="K339" s="31">
        <v>2528</v>
      </c>
      <c r="L339" s="31">
        <v>2467.6999999999998</v>
      </c>
      <c r="M339" s="31">
        <v>7.8577300000000001</v>
      </c>
      <c r="N339" s="1"/>
      <c r="O339" s="1"/>
    </row>
    <row r="340" spans="1:15" ht="12.75" customHeight="1">
      <c r="A340" s="33">
        <v>330</v>
      </c>
      <c r="B340" s="53" t="s">
        <v>471</v>
      </c>
      <c r="C340" s="31">
        <v>120.55</v>
      </c>
      <c r="D340" s="36">
        <v>119.60000000000001</v>
      </c>
      <c r="E340" s="36">
        <v>116.20000000000002</v>
      </c>
      <c r="F340" s="36">
        <v>111.85000000000001</v>
      </c>
      <c r="G340" s="36">
        <v>108.45000000000002</v>
      </c>
      <c r="H340" s="36">
        <v>123.95000000000002</v>
      </c>
      <c r="I340" s="36">
        <v>127.35000000000002</v>
      </c>
      <c r="J340" s="36">
        <v>131.70000000000002</v>
      </c>
      <c r="K340" s="31">
        <v>123</v>
      </c>
      <c r="L340" s="31">
        <v>115.25</v>
      </c>
      <c r="M340" s="31">
        <v>23.430700000000002</v>
      </c>
      <c r="N340" s="1"/>
      <c r="O340" s="1"/>
    </row>
    <row r="341" spans="1:15" ht="12.75" customHeight="1">
      <c r="A341" s="33">
        <v>331</v>
      </c>
      <c r="B341" s="53" t="s">
        <v>466</v>
      </c>
      <c r="C341" s="31">
        <v>83.3</v>
      </c>
      <c r="D341" s="36">
        <v>82.716666666666654</v>
      </c>
      <c r="E341" s="36">
        <v>81.033333333333303</v>
      </c>
      <c r="F341" s="36">
        <v>78.766666666666652</v>
      </c>
      <c r="G341" s="36">
        <v>77.0833333333333</v>
      </c>
      <c r="H341" s="36">
        <v>84.983333333333306</v>
      </c>
      <c r="I341" s="36">
        <v>86.666666666666671</v>
      </c>
      <c r="J341" s="36">
        <v>88.933333333333309</v>
      </c>
      <c r="K341" s="31">
        <v>84.4</v>
      </c>
      <c r="L341" s="31">
        <v>80.45</v>
      </c>
      <c r="M341" s="31">
        <v>1434.2357400000001</v>
      </c>
      <c r="N341" s="1"/>
      <c r="O341" s="1"/>
    </row>
    <row r="342" spans="1:15" ht="12.75" customHeight="1">
      <c r="A342" s="33">
        <v>332</v>
      </c>
      <c r="B342" s="53" t="s">
        <v>288</v>
      </c>
      <c r="C342" s="31">
        <v>516.5</v>
      </c>
      <c r="D342" s="36">
        <v>513.61666666666667</v>
      </c>
      <c r="E342" s="36">
        <v>500.0333333333333</v>
      </c>
      <c r="F342" s="36">
        <v>483.56666666666661</v>
      </c>
      <c r="G342" s="36">
        <v>469.98333333333323</v>
      </c>
      <c r="H342" s="36">
        <v>530.08333333333337</v>
      </c>
      <c r="I342" s="36">
        <v>543.66666666666663</v>
      </c>
      <c r="J342" s="36">
        <v>560.13333333333344</v>
      </c>
      <c r="K342" s="31">
        <v>527.20000000000005</v>
      </c>
      <c r="L342" s="31">
        <v>497.15</v>
      </c>
      <c r="M342" s="31">
        <v>11.59116</v>
      </c>
      <c r="N342" s="1"/>
      <c r="O342" s="1"/>
    </row>
    <row r="343" spans="1:15" ht="12.75" customHeight="1">
      <c r="A343" s="33">
        <v>333</v>
      </c>
      <c r="B343" s="53" t="s">
        <v>467</v>
      </c>
      <c r="C343" s="31">
        <v>239.8</v>
      </c>
      <c r="D343" s="36">
        <v>240.51666666666665</v>
      </c>
      <c r="E343" s="36">
        <v>231.33333333333331</v>
      </c>
      <c r="F343" s="36">
        <v>222.86666666666667</v>
      </c>
      <c r="G343" s="36">
        <v>213.68333333333334</v>
      </c>
      <c r="H343" s="36">
        <v>248.98333333333329</v>
      </c>
      <c r="I343" s="36">
        <v>258.16666666666663</v>
      </c>
      <c r="J343" s="36">
        <v>266.63333333333327</v>
      </c>
      <c r="K343" s="31">
        <v>249.7</v>
      </c>
      <c r="L343" s="31">
        <v>232.05</v>
      </c>
      <c r="M343" s="31">
        <v>97.234989999999996</v>
      </c>
      <c r="N343" s="1"/>
      <c r="O343" s="1"/>
    </row>
    <row r="344" spans="1:15" ht="12.75" customHeight="1">
      <c r="A344" s="33">
        <v>334</v>
      </c>
      <c r="B344" s="53" t="s">
        <v>189</v>
      </c>
      <c r="C344" s="31">
        <v>217.15</v>
      </c>
      <c r="D344" s="36">
        <v>215.68333333333331</v>
      </c>
      <c r="E344" s="36">
        <v>213.66666666666663</v>
      </c>
      <c r="F344" s="36">
        <v>210.18333333333331</v>
      </c>
      <c r="G344" s="36">
        <v>208.16666666666663</v>
      </c>
      <c r="H344" s="36">
        <v>219.16666666666663</v>
      </c>
      <c r="I344" s="36">
        <v>221.18333333333334</v>
      </c>
      <c r="J344" s="36">
        <v>224.66666666666663</v>
      </c>
      <c r="K344" s="31">
        <v>217.7</v>
      </c>
      <c r="L344" s="31">
        <v>212.2</v>
      </c>
      <c r="M344" s="31">
        <v>182.03331</v>
      </c>
      <c r="N344" s="1"/>
      <c r="O344" s="1"/>
    </row>
    <row r="345" spans="1:15" ht="12.75" customHeight="1">
      <c r="A345" s="33">
        <v>335</v>
      </c>
      <c r="B345" s="53" t="s">
        <v>854</v>
      </c>
      <c r="C345" s="31">
        <v>58.7</v>
      </c>
      <c r="D345" s="36">
        <v>57.783333333333339</v>
      </c>
      <c r="E345" s="36">
        <v>56.216666666666676</v>
      </c>
      <c r="F345" s="36">
        <v>53.733333333333334</v>
      </c>
      <c r="G345" s="36">
        <v>52.166666666666671</v>
      </c>
      <c r="H345" s="36">
        <v>60.26666666666668</v>
      </c>
      <c r="I345" s="36">
        <v>61.833333333333343</v>
      </c>
      <c r="J345" s="36">
        <v>64.316666666666691</v>
      </c>
      <c r="K345" s="31">
        <v>59.35</v>
      </c>
      <c r="L345" s="31">
        <v>55.3</v>
      </c>
      <c r="M345" s="31">
        <v>543.34433999999999</v>
      </c>
      <c r="N345" s="1"/>
      <c r="O345" s="1"/>
    </row>
    <row r="346" spans="1:15" ht="12.75" customHeight="1">
      <c r="A346" s="33">
        <v>336</v>
      </c>
      <c r="B346" s="53" t="s">
        <v>468</v>
      </c>
      <c r="C346" s="31">
        <v>270.25</v>
      </c>
      <c r="D346" s="36">
        <v>271.21666666666664</v>
      </c>
      <c r="E346" s="36">
        <v>265.0333333333333</v>
      </c>
      <c r="F346" s="36">
        <v>259.81666666666666</v>
      </c>
      <c r="G346" s="36">
        <v>253.63333333333333</v>
      </c>
      <c r="H346" s="36">
        <v>276.43333333333328</v>
      </c>
      <c r="I346" s="36">
        <v>282.61666666666656</v>
      </c>
      <c r="J346" s="36">
        <v>287.83333333333326</v>
      </c>
      <c r="K346" s="31">
        <v>277.39999999999998</v>
      </c>
      <c r="L346" s="31">
        <v>266</v>
      </c>
      <c r="M346" s="31">
        <v>11.579190000000001</v>
      </c>
      <c r="N346" s="1"/>
      <c r="O346" s="1"/>
    </row>
    <row r="347" spans="1:15" ht="12.75" customHeight="1">
      <c r="A347" s="33">
        <v>337</v>
      </c>
      <c r="B347" s="53" t="s">
        <v>191</v>
      </c>
      <c r="C347" s="31">
        <v>314.75</v>
      </c>
      <c r="D347" s="36">
        <v>313.7166666666667</v>
      </c>
      <c r="E347" s="36">
        <v>310.23333333333341</v>
      </c>
      <c r="F347" s="36">
        <v>305.7166666666667</v>
      </c>
      <c r="G347" s="36">
        <v>302.23333333333341</v>
      </c>
      <c r="H347" s="36">
        <v>318.23333333333341</v>
      </c>
      <c r="I347" s="36">
        <v>321.71666666666675</v>
      </c>
      <c r="J347" s="36">
        <v>326.23333333333341</v>
      </c>
      <c r="K347" s="31">
        <v>317.2</v>
      </c>
      <c r="L347" s="31">
        <v>309.2</v>
      </c>
      <c r="M347" s="31">
        <v>325.25421999999998</v>
      </c>
      <c r="N347" s="1"/>
      <c r="O347" s="1"/>
    </row>
    <row r="348" spans="1:15" ht="12.75" customHeight="1">
      <c r="A348" s="33">
        <v>338</v>
      </c>
      <c r="B348" s="53" t="s">
        <v>472</v>
      </c>
      <c r="C348" s="31">
        <v>347.4</v>
      </c>
      <c r="D348" s="36">
        <v>344.16666666666669</v>
      </c>
      <c r="E348" s="36">
        <v>337.98333333333335</v>
      </c>
      <c r="F348" s="36">
        <v>328.56666666666666</v>
      </c>
      <c r="G348" s="36">
        <v>322.38333333333333</v>
      </c>
      <c r="H348" s="36">
        <v>353.58333333333337</v>
      </c>
      <c r="I348" s="36">
        <v>359.76666666666665</v>
      </c>
      <c r="J348" s="36">
        <v>369.18333333333339</v>
      </c>
      <c r="K348" s="31">
        <v>350.35</v>
      </c>
      <c r="L348" s="31">
        <v>334.75</v>
      </c>
      <c r="M348" s="31">
        <v>11.83752</v>
      </c>
      <c r="N348" s="1"/>
      <c r="O348" s="1"/>
    </row>
    <row r="349" spans="1:15" ht="12.75" customHeight="1">
      <c r="A349" s="33">
        <v>339</v>
      </c>
      <c r="B349" s="53" t="s">
        <v>192</v>
      </c>
      <c r="C349" s="31">
        <v>1303.95</v>
      </c>
      <c r="D349" s="36">
        <v>1306.0833333333333</v>
      </c>
      <c r="E349" s="36">
        <v>1284.9166666666665</v>
      </c>
      <c r="F349" s="36">
        <v>1265.8833333333332</v>
      </c>
      <c r="G349" s="36">
        <v>1244.7166666666665</v>
      </c>
      <c r="H349" s="36">
        <v>1325.1166666666666</v>
      </c>
      <c r="I349" s="36">
        <v>1346.2833333333331</v>
      </c>
      <c r="J349" s="36">
        <v>1365.3166666666666</v>
      </c>
      <c r="K349" s="31">
        <v>1327.25</v>
      </c>
      <c r="L349" s="31">
        <v>1287.05</v>
      </c>
      <c r="M349" s="31">
        <v>11.913539999999999</v>
      </c>
      <c r="N349" s="1"/>
      <c r="O349" s="1"/>
    </row>
    <row r="350" spans="1:15" ht="12.75" customHeight="1">
      <c r="A350" s="33">
        <v>340</v>
      </c>
      <c r="B350" s="53" t="s">
        <v>194</v>
      </c>
      <c r="C350" s="31">
        <v>234.05</v>
      </c>
      <c r="D350" s="36">
        <v>234.78333333333333</v>
      </c>
      <c r="E350" s="36">
        <v>232.06666666666666</v>
      </c>
      <c r="F350" s="36">
        <v>230.08333333333334</v>
      </c>
      <c r="G350" s="36">
        <v>227.36666666666667</v>
      </c>
      <c r="H350" s="36">
        <v>236.76666666666665</v>
      </c>
      <c r="I350" s="36">
        <v>239.48333333333329</v>
      </c>
      <c r="J350" s="36">
        <v>241.46666666666664</v>
      </c>
      <c r="K350" s="31">
        <v>237.5</v>
      </c>
      <c r="L350" s="31">
        <v>232.8</v>
      </c>
      <c r="M350" s="31">
        <v>182.91956999999999</v>
      </c>
      <c r="N350" s="1"/>
      <c r="O350" s="1"/>
    </row>
    <row r="351" spans="1:15" ht="12.75" customHeight="1">
      <c r="A351" s="33">
        <v>341</v>
      </c>
      <c r="B351" s="53" t="s">
        <v>289</v>
      </c>
      <c r="C351" s="31">
        <v>403.1</v>
      </c>
      <c r="D351" s="36">
        <v>403.41666666666669</v>
      </c>
      <c r="E351" s="36">
        <v>399.78333333333336</v>
      </c>
      <c r="F351" s="36">
        <v>396.4666666666667</v>
      </c>
      <c r="G351" s="36">
        <v>392.83333333333337</v>
      </c>
      <c r="H351" s="36">
        <v>406.73333333333335</v>
      </c>
      <c r="I351" s="36">
        <v>410.36666666666667</v>
      </c>
      <c r="J351" s="36">
        <v>413.68333333333334</v>
      </c>
      <c r="K351" s="31">
        <v>407.05</v>
      </c>
      <c r="L351" s="31">
        <v>400.1</v>
      </c>
      <c r="M351" s="31">
        <v>10.31063</v>
      </c>
      <c r="N351" s="1"/>
      <c r="O351" s="1"/>
    </row>
    <row r="352" spans="1:15" ht="12.75" customHeight="1">
      <c r="A352" s="33">
        <v>342</v>
      </c>
      <c r="B352" s="53" t="s">
        <v>473</v>
      </c>
      <c r="C352" s="31">
        <v>1697.8</v>
      </c>
      <c r="D352" s="36">
        <v>1697.25</v>
      </c>
      <c r="E352" s="36">
        <v>1675.55</v>
      </c>
      <c r="F352" s="36">
        <v>1653.3</v>
      </c>
      <c r="G352" s="36">
        <v>1631.6</v>
      </c>
      <c r="H352" s="36">
        <v>1719.5</v>
      </c>
      <c r="I352" s="36">
        <v>1741.1999999999998</v>
      </c>
      <c r="J352" s="36">
        <v>1763.45</v>
      </c>
      <c r="K352" s="31">
        <v>1718.95</v>
      </c>
      <c r="L352" s="31">
        <v>1675</v>
      </c>
      <c r="M352" s="31">
        <v>8.2905499999999996</v>
      </c>
      <c r="N352" s="1"/>
      <c r="O352" s="1"/>
    </row>
    <row r="353" spans="1:15" ht="12.75" customHeight="1">
      <c r="A353" s="33">
        <v>343</v>
      </c>
      <c r="B353" s="53" t="s">
        <v>290</v>
      </c>
      <c r="C353" s="31">
        <v>763.05</v>
      </c>
      <c r="D353" s="36">
        <v>761.9666666666667</v>
      </c>
      <c r="E353" s="36">
        <v>756.23333333333335</v>
      </c>
      <c r="F353" s="36">
        <v>749.41666666666663</v>
      </c>
      <c r="G353" s="36">
        <v>743.68333333333328</v>
      </c>
      <c r="H353" s="36">
        <v>768.78333333333342</v>
      </c>
      <c r="I353" s="36">
        <v>774.51666666666677</v>
      </c>
      <c r="J353" s="36">
        <v>781.33333333333348</v>
      </c>
      <c r="K353" s="31">
        <v>767.7</v>
      </c>
      <c r="L353" s="31">
        <v>755.15</v>
      </c>
      <c r="M353" s="31">
        <v>22.975629999999999</v>
      </c>
      <c r="N353" s="1"/>
      <c r="O353" s="1"/>
    </row>
    <row r="354" spans="1:15" ht="12.75" customHeight="1">
      <c r="A354" s="33">
        <v>344</v>
      </c>
      <c r="B354" s="53" t="s">
        <v>193</v>
      </c>
      <c r="C354" s="31">
        <v>6707.3</v>
      </c>
      <c r="D354" s="36">
        <v>6805.4333333333334</v>
      </c>
      <c r="E354" s="36">
        <v>6551.8666666666668</v>
      </c>
      <c r="F354" s="36">
        <v>6396.4333333333334</v>
      </c>
      <c r="G354" s="36">
        <v>6142.8666666666668</v>
      </c>
      <c r="H354" s="36">
        <v>6960.8666666666668</v>
      </c>
      <c r="I354" s="36">
        <v>7214.4333333333343</v>
      </c>
      <c r="J354" s="36">
        <v>7369.8666666666668</v>
      </c>
      <c r="K354" s="31">
        <v>7059</v>
      </c>
      <c r="L354" s="31">
        <v>6650</v>
      </c>
      <c r="M354" s="31">
        <v>8.0969700000000007</v>
      </c>
      <c r="N354" s="1"/>
      <c r="O354" s="1"/>
    </row>
    <row r="355" spans="1:15" ht="12.75" customHeight="1">
      <c r="A355" s="33">
        <v>345</v>
      </c>
      <c r="B355" s="53" t="s">
        <v>474</v>
      </c>
      <c r="C355" s="31">
        <v>209.95</v>
      </c>
      <c r="D355" s="36">
        <v>211.06666666666669</v>
      </c>
      <c r="E355" s="36">
        <v>206.93333333333339</v>
      </c>
      <c r="F355" s="36">
        <v>203.91666666666671</v>
      </c>
      <c r="G355" s="36">
        <v>199.78333333333342</v>
      </c>
      <c r="H355" s="36">
        <v>214.08333333333337</v>
      </c>
      <c r="I355" s="36">
        <v>218.21666666666664</v>
      </c>
      <c r="J355" s="36">
        <v>221.23333333333335</v>
      </c>
      <c r="K355" s="31">
        <v>215.2</v>
      </c>
      <c r="L355" s="31">
        <v>208.05</v>
      </c>
      <c r="M355" s="31">
        <v>5.4606000000000003</v>
      </c>
      <c r="N355" s="1"/>
      <c r="O355" s="1"/>
    </row>
    <row r="356" spans="1:15" ht="12.75" customHeight="1">
      <c r="A356" s="33">
        <v>346</v>
      </c>
      <c r="B356" s="53" t="s">
        <v>195</v>
      </c>
      <c r="C356" s="31">
        <v>36711.1</v>
      </c>
      <c r="D356" s="36">
        <v>36581.450000000004</v>
      </c>
      <c r="E356" s="36">
        <v>36368.250000000007</v>
      </c>
      <c r="F356" s="36">
        <v>36025.4</v>
      </c>
      <c r="G356" s="36">
        <v>35812.200000000004</v>
      </c>
      <c r="H356" s="36">
        <v>36924.30000000001</v>
      </c>
      <c r="I356" s="36">
        <v>37137.500000000007</v>
      </c>
      <c r="J356" s="36">
        <v>37480.350000000013</v>
      </c>
      <c r="K356" s="31">
        <v>36794.65</v>
      </c>
      <c r="L356" s="31">
        <v>36238.6</v>
      </c>
      <c r="M356" s="31">
        <v>0.19971</v>
      </c>
      <c r="N356" s="1"/>
      <c r="O356" s="1"/>
    </row>
    <row r="357" spans="1:15" ht="12.75" customHeight="1">
      <c r="A357" s="33">
        <v>347</v>
      </c>
      <c r="B357" s="53" t="s">
        <v>292</v>
      </c>
      <c r="C357" s="31">
        <v>1581.45</v>
      </c>
      <c r="D357" s="36">
        <v>1584.4833333333333</v>
      </c>
      <c r="E357" s="36">
        <v>1569.9666666666667</v>
      </c>
      <c r="F357" s="36">
        <v>1558.4833333333333</v>
      </c>
      <c r="G357" s="36">
        <v>1543.9666666666667</v>
      </c>
      <c r="H357" s="36">
        <v>1595.9666666666667</v>
      </c>
      <c r="I357" s="36">
        <v>1610.4833333333336</v>
      </c>
      <c r="J357" s="36">
        <v>1621.9666666666667</v>
      </c>
      <c r="K357" s="31">
        <v>1599</v>
      </c>
      <c r="L357" s="31">
        <v>1573</v>
      </c>
      <c r="M357" s="31">
        <v>3.4495100000000001</v>
      </c>
      <c r="N357" s="1"/>
      <c r="O357" s="1"/>
    </row>
    <row r="358" spans="1:15" ht="12.75" customHeight="1">
      <c r="A358" s="33">
        <v>348</v>
      </c>
      <c r="B358" s="53" t="s">
        <v>291</v>
      </c>
      <c r="C358" s="31">
        <v>888.15</v>
      </c>
      <c r="D358" s="36">
        <v>895.88333333333321</v>
      </c>
      <c r="E358" s="36">
        <v>873.81666666666638</v>
      </c>
      <c r="F358" s="36">
        <v>859.48333333333312</v>
      </c>
      <c r="G358" s="36">
        <v>837.41666666666629</v>
      </c>
      <c r="H358" s="36">
        <v>910.21666666666647</v>
      </c>
      <c r="I358" s="36">
        <v>932.2833333333333</v>
      </c>
      <c r="J358" s="36">
        <v>946.61666666666656</v>
      </c>
      <c r="K358" s="31">
        <v>917.95</v>
      </c>
      <c r="L358" s="31">
        <v>881.55</v>
      </c>
      <c r="M358" s="31">
        <v>8.9213799999999992</v>
      </c>
      <c r="N358" s="1"/>
      <c r="O358" s="1"/>
    </row>
    <row r="359" spans="1:15" ht="12.75" customHeight="1">
      <c r="A359" s="33">
        <v>349</v>
      </c>
      <c r="B359" s="53" t="s">
        <v>475</v>
      </c>
      <c r="C359" s="31">
        <v>322.3</v>
      </c>
      <c r="D359" s="36">
        <v>322.43333333333334</v>
      </c>
      <c r="E359" s="36">
        <v>316.86666666666667</v>
      </c>
      <c r="F359" s="36">
        <v>311.43333333333334</v>
      </c>
      <c r="G359" s="36">
        <v>305.86666666666667</v>
      </c>
      <c r="H359" s="36">
        <v>327.86666666666667</v>
      </c>
      <c r="I359" s="36">
        <v>333.43333333333339</v>
      </c>
      <c r="J359" s="36">
        <v>338.86666666666667</v>
      </c>
      <c r="K359" s="31">
        <v>328</v>
      </c>
      <c r="L359" s="31">
        <v>317</v>
      </c>
      <c r="M359" s="31">
        <v>51.500419999999998</v>
      </c>
      <c r="N359" s="1"/>
      <c r="O359" s="1"/>
    </row>
    <row r="360" spans="1:15" ht="12.75" customHeight="1">
      <c r="A360" s="33">
        <v>350</v>
      </c>
      <c r="B360" s="53" t="s">
        <v>197</v>
      </c>
      <c r="C360" s="31">
        <v>8378.75</v>
      </c>
      <c r="D360" s="36">
        <v>8399.0333333333328</v>
      </c>
      <c r="E360" s="36">
        <v>8257.0666666666657</v>
      </c>
      <c r="F360" s="36">
        <v>8135.3833333333332</v>
      </c>
      <c r="G360" s="36">
        <v>7993.4166666666661</v>
      </c>
      <c r="H360" s="36">
        <v>8520.7166666666653</v>
      </c>
      <c r="I360" s="36">
        <v>8662.6833333333325</v>
      </c>
      <c r="J360" s="36">
        <v>8784.366666666665</v>
      </c>
      <c r="K360" s="31">
        <v>8541</v>
      </c>
      <c r="L360" s="31">
        <v>8277.35</v>
      </c>
      <c r="M360" s="31">
        <v>2.6220300000000001</v>
      </c>
      <c r="N360" s="1"/>
      <c r="O360" s="1"/>
    </row>
    <row r="361" spans="1:15" ht="12.75" customHeight="1">
      <c r="A361" s="33">
        <v>351</v>
      </c>
      <c r="B361" s="53" t="s">
        <v>198</v>
      </c>
      <c r="C361" s="31">
        <v>256.60000000000002</v>
      </c>
      <c r="D361" s="36">
        <v>258.28333333333336</v>
      </c>
      <c r="E361" s="36">
        <v>253.81666666666672</v>
      </c>
      <c r="F361" s="36">
        <v>251.03333333333336</v>
      </c>
      <c r="G361" s="36">
        <v>246.56666666666672</v>
      </c>
      <c r="H361" s="36">
        <v>261.06666666666672</v>
      </c>
      <c r="I361" s="36">
        <v>265.5333333333333</v>
      </c>
      <c r="J361" s="36">
        <v>268.31666666666672</v>
      </c>
      <c r="K361" s="31">
        <v>262.75</v>
      </c>
      <c r="L361" s="31">
        <v>255.5</v>
      </c>
      <c r="M361" s="31">
        <v>67.813879999999997</v>
      </c>
      <c r="N361" s="1"/>
      <c r="O361" s="1"/>
    </row>
    <row r="362" spans="1:15" ht="12.75" customHeight="1">
      <c r="A362" s="33">
        <v>352</v>
      </c>
      <c r="B362" s="53" t="s">
        <v>478</v>
      </c>
      <c r="C362" s="31">
        <v>4289.55</v>
      </c>
      <c r="D362" s="36">
        <v>4259.1833333333334</v>
      </c>
      <c r="E362" s="36">
        <v>4217.3666666666668</v>
      </c>
      <c r="F362" s="36">
        <v>4145.1833333333334</v>
      </c>
      <c r="G362" s="36">
        <v>4103.3666666666668</v>
      </c>
      <c r="H362" s="36">
        <v>4331.3666666666668</v>
      </c>
      <c r="I362" s="36">
        <v>4373.1833333333343</v>
      </c>
      <c r="J362" s="36">
        <v>4445.3666666666668</v>
      </c>
      <c r="K362" s="31">
        <v>4301</v>
      </c>
      <c r="L362" s="31">
        <v>4187</v>
      </c>
      <c r="M362" s="31">
        <v>0.12725</v>
      </c>
      <c r="N362" s="1"/>
      <c r="O362" s="1"/>
    </row>
    <row r="363" spans="1:15" ht="12.75" customHeight="1">
      <c r="A363" s="33">
        <v>353</v>
      </c>
      <c r="B363" s="53" t="s">
        <v>479</v>
      </c>
      <c r="C363" s="31">
        <v>2296.1999999999998</v>
      </c>
      <c r="D363" s="36">
        <v>2338.7000000000003</v>
      </c>
      <c r="E363" s="36">
        <v>2232.5000000000005</v>
      </c>
      <c r="F363" s="36">
        <v>2168.8000000000002</v>
      </c>
      <c r="G363" s="36">
        <v>2062.6000000000004</v>
      </c>
      <c r="H363" s="36">
        <v>2402.4000000000005</v>
      </c>
      <c r="I363" s="36">
        <v>2508.6000000000004</v>
      </c>
      <c r="J363" s="36">
        <v>2572.3000000000006</v>
      </c>
      <c r="K363" s="31">
        <v>2444.9</v>
      </c>
      <c r="L363" s="31">
        <v>2275</v>
      </c>
      <c r="M363" s="31">
        <v>3.9091300000000002</v>
      </c>
      <c r="N363" s="1"/>
      <c r="O363" s="1"/>
    </row>
    <row r="364" spans="1:15" ht="12.75" customHeight="1">
      <c r="A364" s="33">
        <v>354</v>
      </c>
      <c r="B364" s="53" t="s">
        <v>201</v>
      </c>
      <c r="C364" s="31">
        <v>3241.95</v>
      </c>
      <c r="D364" s="36">
        <v>3253.9833333333336</v>
      </c>
      <c r="E364" s="36">
        <v>3207.9666666666672</v>
      </c>
      <c r="F364" s="36">
        <v>3173.9833333333336</v>
      </c>
      <c r="G364" s="36">
        <v>3127.9666666666672</v>
      </c>
      <c r="H364" s="36">
        <v>3287.9666666666672</v>
      </c>
      <c r="I364" s="36">
        <v>3333.9833333333336</v>
      </c>
      <c r="J364" s="36">
        <v>3367.9666666666672</v>
      </c>
      <c r="K364" s="31">
        <v>3300</v>
      </c>
      <c r="L364" s="31">
        <v>3220</v>
      </c>
      <c r="M364" s="31">
        <v>2.41567</v>
      </c>
      <c r="N364" s="1"/>
      <c r="O364" s="1"/>
    </row>
    <row r="365" spans="1:15" ht="12.75" customHeight="1">
      <c r="A365" s="33">
        <v>355</v>
      </c>
      <c r="B365" s="53" t="s">
        <v>200</v>
      </c>
      <c r="C365" s="31">
        <v>2590.15</v>
      </c>
      <c r="D365" s="36">
        <v>2589.6999999999998</v>
      </c>
      <c r="E365" s="36">
        <v>2569.3999999999996</v>
      </c>
      <c r="F365" s="36">
        <v>2548.6499999999996</v>
      </c>
      <c r="G365" s="36">
        <v>2528.3499999999995</v>
      </c>
      <c r="H365" s="36">
        <v>2610.4499999999998</v>
      </c>
      <c r="I365" s="36">
        <v>2630.75</v>
      </c>
      <c r="J365" s="36">
        <v>2651.5</v>
      </c>
      <c r="K365" s="31">
        <v>2610</v>
      </c>
      <c r="L365" s="31">
        <v>2568.9499999999998</v>
      </c>
      <c r="M365" s="31">
        <v>7.5762799999999997</v>
      </c>
      <c r="N365" s="1"/>
      <c r="O365" s="1"/>
    </row>
    <row r="366" spans="1:15" ht="12.75" customHeight="1">
      <c r="A366" s="33">
        <v>356</v>
      </c>
      <c r="B366" s="53" t="s">
        <v>196</v>
      </c>
      <c r="C366" s="31">
        <v>873.95</v>
      </c>
      <c r="D366" s="36">
        <v>874.2166666666667</v>
      </c>
      <c r="E366" s="36">
        <v>859.98333333333335</v>
      </c>
      <c r="F366" s="36">
        <v>846.01666666666665</v>
      </c>
      <c r="G366" s="36">
        <v>831.7833333333333</v>
      </c>
      <c r="H366" s="36">
        <v>888.18333333333339</v>
      </c>
      <c r="I366" s="36">
        <v>902.41666666666674</v>
      </c>
      <c r="J366" s="36">
        <v>916.38333333333344</v>
      </c>
      <c r="K366" s="31">
        <v>888.45</v>
      </c>
      <c r="L366" s="31">
        <v>860.25</v>
      </c>
      <c r="M366" s="31">
        <v>9.5735200000000003</v>
      </c>
      <c r="N366" s="1"/>
      <c r="O366" s="1"/>
    </row>
    <row r="367" spans="1:15" ht="12.75" customHeight="1">
      <c r="A367" s="33">
        <v>357</v>
      </c>
      <c r="B367" s="53" t="s">
        <v>480</v>
      </c>
      <c r="C367" s="31">
        <v>142.80000000000001</v>
      </c>
      <c r="D367" s="36">
        <v>143.73333333333335</v>
      </c>
      <c r="E367" s="36">
        <v>140.7166666666667</v>
      </c>
      <c r="F367" s="36">
        <v>138.63333333333335</v>
      </c>
      <c r="G367" s="36">
        <v>135.6166666666667</v>
      </c>
      <c r="H367" s="36">
        <v>145.81666666666669</v>
      </c>
      <c r="I367" s="36">
        <v>148.83333333333334</v>
      </c>
      <c r="J367" s="36">
        <v>150.91666666666669</v>
      </c>
      <c r="K367" s="31">
        <v>146.75</v>
      </c>
      <c r="L367" s="31">
        <v>141.65</v>
      </c>
      <c r="M367" s="31">
        <v>32.819600000000001</v>
      </c>
      <c r="N367" s="1"/>
      <c r="O367" s="1"/>
    </row>
    <row r="368" spans="1:15" ht="12.75" customHeight="1">
      <c r="A368" s="33">
        <v>358</v>
      </c>
      <c r="B368" s="53" t="s">
        <v>476</v>
      </c>
      <c r="C368" s="31">
        <v>820.9</v>
      </c>
      <c r="D368" s="36">
        <v>846.86666666666667</v>
      </c>
      <c r="E368" s="36">
        <v>780.0333333333333</v>
      </c>
      <c r="F368" s="36">
        <v>739.16666666666663</v>
      </c>
      <c r="G368" s="36">
        <v>672.33333333333326</v>
      </c>
      <c r="H368" s="36">
        <v>887.73333333333335</v>
      </c>
      <c r="I368" s="36">
        <v>954.56666666666661</v>
      </c>
      <c r="J368" s="36">
        <v>995.43333333333339</v>
      </c>
      <c r="K368" s="31">
        <v>913.7</v>
      </c>
      <c r="L368" s="31">
        <v>806</v>
      </c>
      <c r="M368" s="31">
        <v>59.082700000000003</v>
      </c>
      <c r="N368" s="1"/>
      <c r="O368" s="1"/>
    </row>
    <row r="369" spans="1:15" ht="12.75" customHeight="1">
      <c r="A369" s="33">
        <v>359</v>
      </c>
      <c r="B369" s="53" t="s">
        <v>477</v>
      </c>
      <c r="C369" s="31">
        <v>414.8</v>
      </c>
      <c r="D369" s="36">
        <v>409.18333333333334</v>
      </c>
      <c r="E369" s="36">
        <v>400.11666666666667</v>
      </c>
      <c r="F369" s="36">
        <v>385.43333333333334</v>
      </c>
      <c r="G369" s="36">
        <v>376.36666666666667</v>
      </c>
      <c r="H369" s="36">
        <v>423.86666666666667</v>
      </c>
      <c r="I369" s="36">
        <v>432.93333333333339</v>
      </c>
      <c r="J369" s="36">
        <v>447.61666666666667</v>
      </c>
      <c r="K369" s="31">
        <v>418.25</v>
      </c>
      <c r="L369" s="31">
        <v>394.5</v>
      </c>
      <c r="M369" s="31">
        <v>17.646799999999999</v>
      </c>
      <c r="N369" s="1"/>
      <c r="O369" s="1"/>
    </row>
    <row r="370" spans="1:15" ht="12.75" customHeight="1">
      <c r="A370" s="33">
        <v>360</v>
      </c>
      <c r="B370" s="53" t="s">
        <v>481</v>
      </c>
      <c r="C370" s="31">
        <v>1424.9</v>
      </c>
      <c r="D370" s="36">
        <v>1431.4833333333333</v>
      </c>
      <c r="E370" s="36">
        <v>1413.4166666666667</v>
      </c>
      <c r="F370" s="36">
        <v>1401.9333333333334</v>
      </c>
      <c r="G370" s="36">
        <v>1383.8666666666668</v>
      </c>
      <c r="H370" s="36">
        <v>1442.9666666666667</v>
      </c>
      <c r="I370" s="36">
        <v>1461.0333333333333</v>
      </c>
      <c r="J370" s="36">
        <v>1472.5166666666667</v>
      </c>
      <c r="K370" s="31">
        <v>1449.55</v>
      </c>
      <c r="L370" s="31">
        <v>1420</v>
      </c>
      <c r="M370" s="31">
        <v>0.16716</v>
      </c>
      <c r="N370" s="1"/>
      <c r="O370" s="1"/>
    </row>
    <row r="371" spans="1:15" ht="12.75" customHeight="1">
      <c r="A371" s="33">
        <v>361</v>
      </c>
      <c r="B371" s="53" t="s">
        <v>203</v>
      </c>
      <c r="C371" s="31">
        <v>4343.8500000000004</v>
      </c>
      <c r="D371" s="36">
        <v>4360.666666666667</v>
      </c>
      <c r="E371" s="36">
        <v>4266.3333333333339</v>
      </c>
      <c r="F371" s="36">
        <v>4188.8166666666666</v>
      </c>
      <c r="G371" s="36">
        <v>4094.4833333333336</v>
      </c>
      <c r="H371" s="36">
        <v>4438.1833333333343</v>
      </c>
      <c r="I371" s="36">
        <v>4532.5166666666682</v>
      </c>
      <c r="J371" s="36">
        <v>4610.0333333333347</v>
      </c>
      <c r="K371" s="31">
        <v>4455</v>
      </c>
      <c r="L371" s="31">
        <v>4283.1499999999996</v>
      </c>
      <c r="M371" s="31">
        <v>12.950340000000001</v>
      </c>
      <c r="N371" s="1"/>
      <c r="O371" s="1"/>
    </row>
    <row r="372" spans="1:15" ht="12.75" customHeight="1">
      <c r="A372" s="33">
        <v>362</v>
      </c>
      <c r="B372" s="53" t="s">
        <v>482</v>
      </c>
      <c r="C372" s="31">
        <v>1016.25</v>
      </c>
      <c r="D372" s="36">
        <v>1020.9</v>
      </c>
      <c r="E372" s="36">
        <v>1007.45</v>
      </c>
      <c r="F372" s="36">
        <v>998.65000000000009</v>
      </c>
      <c r="G372" s="36">
        <v>985.20000000000016</v>
      </c>
      <c r="H372" s="36">
        <v>1029.6999999999998</v>
      </c>
      <c r="I372" s="36">
        <v>1043.1500000000001</v>
      </c>
      <c r="J372" s="36">
        <v>1051.9499999999998</v>
      </c>
      <c r="K372" s="31">
        <v>1034.3499999999999</v>
      </c>
      <c r="L372" s="31">
        <v>1012.1</v>
      </c>
      <c r="M372" s="31">
        <v>0.74512999999999996</v>
      </c>
      <c r="N372" s="1"/>
      <c r="O372" s="1"/>
    </row>
    <row r="373" spans="1:15" ht="12.75" customHeight="1">
      <c r="A373" s="33">
        <v>363</v>
      </c>
      <c r="B373" s="53" t="s">
        <v>293</v>
      </c>
      <c r="C373" s="31">
        <v>477.7</v>
      </c>
      <c r="D373" s="36">
        <v>478.5333333333333</v>
      </c>
      <c r="E373" s="36">
        <v>472.26666666666659</v>
      </c>
      <c r="F373" s="36">
        <v>466.83333333333331</v>
      </c>
      <c r="G373" s="36">
        <v>460.56666666666661</v>
      </c>
      <c r="H373" s="36">
        <v>483.96666666666658</v>
      </c>
      <c r="I373" s="36">
        <v>490.23333333333323</v>
      </c>
      <c r="J373" s="36">
        <v>495.66666666666657</v>
      </c>
      <c r="K373" s="31">
        <v>484.8</v>
      </c>
      <c r="L373" s="31">
        <v>473.1</v>
      </c>
      <c r="M373" s="31">
        <v>13.46996</v>
      </c>
      <c r="N373" s="1"/>
      <c r="O373" s="1"/>
    </row>
    <row r="374" spans="1:15" ht="12.75" customHeight="1">
      <c r="A374" s="33">
        <v>364</v>
      </c>
      <c r="B374" s="53" t="s">
        <v>199</v>
      </c>
      <c r="C374" s="31">
        <v>419</v>
      </c>
      <c r="D374" s="36">
        <v>419.59999999999997</v>
      </c>
      <c r="E374" s="36">
        <v>413.54999999999995</v>
      </c>
      <c r="F374" s="36">
        <v>408.09999999999997</v>
      </c>
      <c r="G374" s="36">
        <v>402.04999999999995</v>
      </c>
      <c r="H374" s="36">
        <v>425.04999999999995</v>
      </c>
      <c r="I374" s="36">
        <v>431.1</v>
      </c>
      <c r="J374" s="36">
        <v>436.54999999999995</v>
      </c>
      <c r="K374" s="31">
        <v>425.65</v>
      </c>
      <c r="L374" s="31">
        <v>414.15</v>
      </c>
      <c r="M374" s="31">
        <v>124.26317</v>
      </c>
      <c r="N374" s="1"/>
      <c r="O374" s="1"/>
    </row>
    <row r="375" spans="1:15" ht="12.75" customHeight="1">
      <c r="A375" s="33">
        <v>365</v>
      </c>
      <c r="B375" s="53" t="s">
        <v>204</v>
      </c>
      <c r="C375" s="31">
        <v>245.5</v>
      </c>
      <c r="D375" s="36">
        <v>245.76666666666665</v>
      </c>
      <c r="E375" s="36">
        <v>242.83333333333331</v>
      </c>
      <c r="F375" s="36">
        <v>240.16666666666666</v>
      </c>
      <c r="G375" s="36">
        <v>237.23333333333332</v>
      </c>
      <c r="H375" s="36">
        <v>248.43333333333331</v>
      </c>
      <c r="I375" s="36">
        <v>251.36666666666665</v>
      </c>
      <c r="J375" s="36">
        <v>254.0333333333333</v>
      </c>
      <c r="K375" s="31">
        <v>248.7</v>
      </c>
      <c r="L375" s="31">
        <v>243.1</v>
      </c>
      <c r="M375" s="31">
        <v>206.51483999999999</v>
      </c>
      <c r="N375" s="1"/>
      <c r="O375" s="1"/>
    </row>
    <row r="376" spans="1:15" ht="12.75" customHeight="1">
      <c r="A376" s="33">
        <v>366</v>
      </c>
      <c r="B376" s="53" t="s">
        <v>483</v>
      </c>
      <c r="C376" s="31">
        <v>511.5</v>
      </c>
      <c r="D376" s="36">
        <v>515.16666666666663</v>
      </c>
      <c r="E376" s="36">
        <v>504.33333333333326</v>
      </c>
      <c r="F376" s="36">
        <v>497.16666666666663</v>
      </c>
      <c r="G376" s="36">
        <v>486.33333333333326</v>
      </c>
      <c r="H376" s="36">
        <v>522.33333333333326</v>
      </c>
      <c r="I376" s="36">
        <v>533.16666666666652</v>
      </c>
      <c r="J376" s="36">
        <v>540.33333333333326</v>
      </c>
      <c r="K376" s="31">
        <v>526</v>
      </c>
      <c r="L376" s="31">
        <v>508</v>
      </c>
      <c r="M376" s="31">
        <v>8.0326699999999995</v>
      </c>
      <c r="N376" s="1"/>
      <c r="O376" s="1"/>
    </row>
    <row r="377" spans="1:15" ht="12.75" customHeight="1">
      <c r="A377" s="33">
        <v>367</v>
      </c>
      <c r="B377" s="53" t="s">
        <v>294</v>
      </c>
      <c r="C377" s="31">
        <v>1204.7</v>
      </c>
      <c r="D377" s="36">
        <v>1202.25</v>
      </c>
      <c r="E377" s="36">
        <v>1147.5</v>
      </c>
      <c r="F377" s="36">
        <v>1090.3</v>
      </c>
      <c r="G377" s="36">
        <v>1035.55</v>
      </c>
      <c r="H377" s="36">
        <v>1259.45</v>
      </c>
      <c r="I377" s="36">
        <v>1314.2</v>
      </c>
      <c r="J377" s="36">
        <v>1371.4</v>
      </c>
      <c r="K377" s="31">
        <v>1257</v>
      </c>
      <c r="L377" s="31">
        <v>1145.05</v>
      </c>
      <c r="M377" s="31">
        <v>13.27051</v>
      </c>
      <c r="N377" s="1"/>
      <c r="O377" s="1"/>
    </row>
    <row r="378" spans="1:15" ht="12.75" customHeight="1">
      <c r="A378" s="33">
        <v>368</v>
      </c>
      <c r="B378" s="53" t="s">
        <v>484</v>
      </c>
      <c r="C378" s="31">
        <v>689.2</v>
      </c>
      <c r="D378" s="36">
        <v>687.36666666666667</v>
      </c>
      <c r="E378" s="36">
        <v>682.83333333333337</v>
      </c>
      <c r="F378" s="36">
        <v>676.4666666666667</v>
      </c>
      <c r="G378" s="36">
        <v>671.93333333333339</v>
      </c>
      <c r="H378" s="36">
        <v>693.73333333333335</v>
      </c>
      <c r="I378" s="36">
        <v>698.26666666666665</v>
      </c>
      <c r="J378" s="36">
        <v>704.63333333333333</v>
      </c>
      <c r="K378" s="31">
        <v>691.9</v>
      </c>
      <c r="L378" s="31">
        <v>681</v>
      </c>
      <c r="M378" s="31">
        <v>1.3178099999999999</v>
      </c>
      <c r="N378" s="1"/>
      <c r="O378" s="1"/>
    </row>
    <row r="379" spans="1:15" ht="12.75" customHeight="1">
      <c r="A379" s="33">
        <v>369</v>
      </c>
      <c r="B379" s="53" t="s">
        <v>485</v>
      </c>
      <c r="C379" s="31">
        <v>168.15</v>
      </c>
      <c r="D379" s="36">
        <v>168.79999999999998</v>
      </c>
      <c r="E379" s="36">
        <v>165.74999999999997</v>
      </c>
      <c r="F379" s="36">
        <v>163.35</v>
      </c>
      <c r="G379" s="36">
        <v>160.29999999999998</v>
      </c>
      <c r="H379" s="36">
        <v>171.19999999999996</v>
      </c>
      <c r="I379" s="36">
        <v>174.24999999999997</v>
      </c>
      <c r="J379" s="36">
        <v>176.64999999999995</v>
      </c>
      <c r="K379" s="31">
        <v>171.85</v>
      </c>
      <c r="L379" s="31">
        <v>166.4</v>
      </c>
      <c r="M379" s="31">
        <v>2.7731300000000001</v>
      </c>
      <c r="N379" s="1"/>
      <c r="O379" s="1"/>
    </row>
    <row r="380" spans="1:15" ht="12.75" customHeight="1">
      <c r="A380" s="33">
        <v>370</v>
      </c>
      <c r="B380" s="53" t="s">
        <v>295</v>
      </c>
      <c r="C380" s="31">
        <v>17083.5</v>
      </c>
      <c r="D380" s="36">
        <v>17127.850000000002</v>
      </c>
      <c r="E380" s="36">
        <v>16995.650000000005</v>
      </c>
      <c r="F380" s="36">
        <v>16907.800000000003</v>
      </c>
      <c r="G380" s="36">
        <v>16775.600000000006</v>
      </c>
      <c r="H380" s="36">
        <v>17215.700000000004</v>
      </c>
      <c r="I380" s="36">
        <v>17347.900000000001</v>
      </c>
      <c r="J380" s="36">
        <v>17435.750000000004</v>
      </c>
      <c r="K380" s="31">
        <v>17260.05</v>
      </c>
      <c r="L380" s="31">
        <v>17040</v>
      </c>
      <c r="M380" s="31">
        <v>2.35E-2</v>
      </c>
      <c r="N380" s="1"/>
      <c r="O380" s="1"/>
    </row>
    <row r="381" spans="1:15" ht="12.75" customHeight="1">
      <c r="A381" s="33">
        <v>371</v>
      </c>
      <c r="B381" s="53" t="s">
        <v>202</v>
      </c>
      <c r="C381" s="31">
        <v>104.5</v>
      </c>
      <c r="D381" s="36">
        <v>103.71666666666665</v>
      </c>
      <c r="E381" s="36">
        <v>101.43333333333331</v>
      </c>
      <c r="F381" s="36">
        <v>98.36666666666666</v>
      </c>
      <c r="G381" s="36">
        <v>96.083333333333314</v>
      </c>
      <c r="H381" s="36">
        <v>106.7833333333333</v>
      </c>
      <c r="I381" s="36">
        <v>109.06666666666663</v>
      </c>
      <c r="J381" s="36">
        <v>112.1333333333333</v>
      </c>
      <c r="K381" s="31">
        <v>106</v>
      </c>
      <c r="L381" s="31">
        <v>100.65</v>
      </c>
      <c r="M381" s="31">
        <v>1117.9153200000001</v>
      </c>
      <c r="N381" s="1"/>
      <c r="O381" s="1"/>
    </row>
    <row r="382" spans="1:15" ht="12.75" customHeight="1">
      <c r="A382" s="33">
        <v>372</v>
      </c>
      <c r="B382" s="53" t="s">
        <v>206</v>
      </c>
      <c r="C382" s="31">
        <v>1458.75</v>
      </c>
      <c r="D382" s="36">
        <v>1459.7166666666665</v>
      </c>
      <c r="E382" s="36">
        <v>1441.2333333333329</v>
      </c>
      <c r="F382" s="36">
        <v>1423.7166666666665</v>
      </c>
      <c r="G382" s="36">
        <v>1405.2333333333329</v>
      </c>
      <c r="H382" s="36">
        <v>1477.2333333333329</v>
      </c>
      <c r="I382" s="36">
        <v>1495.7166666666665</v>
      </c>
      <c r="J382" s="36">
        <v>1513.2333333333329</v>
      </c>
      <c r="K382" s="31">
        <v>1478.2</v>
      </c>
      <c r="L382" s="31">
        <v>1442.2</v>
      </c>
      <c r="M382" s="31">
        <v>8.7429600000000001</v>
      </c>
      <c r="N382" s="1"/>
      <c r="O382" s="1"/>
    </row>
    <row r="383" spans="1:15" ht="12.75" customHeight="1">
      <c r="A383" s="33">
        <v>373</v>
      </c>
      <c r="B383" s="53" t="s">
        <v>486</v>
      </c>
      <c r="C383" s="31">
        <v>483.85</v>
      </c>
      <c r="D383" s="36">
        <v>480.75</v>
      </c>
      <c r="E383" s="36">
        <v>475.6</v>
      </c>
      <c r="F383" s="36">
        <v>467.35</v>
      </c>
      <c r="G383" s="36">
        <v>462.20000000000005</v>
      </c>
      <c r="H383" s="36">
        <v>489</v>
      </c>
      <c r="I383" s="36">
        <v>494.15</v>
      </c>
      <c r="J383" s="36">
        <v>502.4</v>
      </c>
      <c r="K383" s="31">
        <v>485.9</v>
      </c>
      <c r="L383" s="31">
        <v>472.5</v>
      </c>
      <c r="M383" s="31">
        <v>3.0252500000000002</v>
      </c>
      <c r="N383" s="1"/>
      <c r="O383" s="1"/>
    </row>
    <row r="384" spans="1:15" ht="12.75" customHeight="1">
      <c r="A384" s="33">
        <v>374</v>
      </c>
      <c r="B384" s="53" t="s">
        <v>489</v>
      </c>
      <c r="C384" s="31">
        <v>1653.15</v>
      </c>
      <c r="D384" s="36">
        <v>1656.05</v>
      </c>
      <c r="E384" s="36">
        <v>1642.1</v>
      </c>
      <c r="F384" s="36">
        <v>1631.05</v>
      </c>
      <c r="G384" s="36">
        <v>1617.1</v>
      </c>
      <c r="H384" s="36">
        <v>1667.1</v>
      </c>
      <c r="I384" s="36">
        <v>1681.0500000000002</v>
      </c>
      <c r="J384" s="36">
        <v>1692.1</v>
      </c>
      <c r="K384" s="31">
        <v>1670</v>
      </c>
      <c r="L384" s="31">
        <v>1645</v>
      </c>
      <c r="M384" s="31">
        <v>0.66535</v>
      </c>
      <c r="N384" s="1"/>
      <c r="O384" s="1"/>
    </row>
    <row r="385" spans="1:15" ht="12.75" customHeight="1">
      <c r="A385" s="33">
        <v>375</v>
      </c>
      <c r="B385" s="53" t="s">
        <v>490</v>
      </c>
      <c r="C385" s="31">
        <v>301.95</v>
      </c>
      <c r="D385" s="36">
        <v>303.28333333333336</v>
      </c>
      <c r="E385" s="36">
        <v>296.76666666666671</v>
      </c>
      <c r="F385" s="36">
        <v>291.58333333333337</v>
      </c>
      <c r="G385" s="36">
        <v>285.06666666666672</v>
      </c>
      <c r="H385" s="36">
        <v>308.4666666666667</v>
      </c>
      <c r="I385" s="36">
        <v>314.98333333333335</v>
      </c>
      <c r="J385" s="36">
        <v>320.16666666666669</v>
      </c>
      <c r="K385" s="31">
        <v>309.8</v>
      </c>
      <c r="L385" s="31">
        <v>298.10000000000002</v>
      </c>
      <c r="M385" s="31">
        <v>275.27924000000002</v>
      </c>
      <c r="N385" s="1"/>
      <c r="O385" s="1"/>
    </row>
    <row r="386" spans="1:15" ht="12.75" customHeight="1">
      <c r="A386" s="33">
        <v>376</v>
      </c>
      <c r="B386" s="53" t="s">
        <v>207</v>
      </c>
      <c r="C386" s="31">
        <v>175.6</v>
      </c>
      <c r="D386" s="36">
        <v>174.11666666666667</v>
      </c>
      <c r="E386" s="36">
        <v>170.23333333333335</v>
      </c>
      <c r="F386" s="36">
        <v>164.86666666666667</v>
      </c>
      <c r="G386" s="36">
        <v>160.98333333333335</v>
      </c>
      <c r="H386" s="36">
        <v>179.48333333333335</v>
      </c>
      <c r="I386" s="36">
        <v>183.36666666666667</v>
      </c>
      <c r="J386" s="36">
        <v>188.73333333333335</v>
      </c>
      <c r="K386" s="31">
        <v>178</v>
      </c>
      <c r="L386" s="31">
        <v>168.75</v>
      </c>
      <c r="M386" s="31">
        <v>148.26193000000001</v>
      </c>
      <c r="N386" s="1"/>
      <c r="O386" s="1"/>
    </row>
    <row r="387" spans="1:15" ht="12.75" customHeight="1">
      <c r="A387" s="33">
        <v>377</v>
      </c>
      <c r="B387" s="53" t="s">
        <v>491</v>
      </c>
      <c r="C387" s="31">
        <v>1217</v>
      </c>
      <c r="D387" s="36">
        <v>1215.5333333333333</v>
      </c>
      <c r="E387" s="36">
        <v>1203.0666666666666</v>
      </c>
      <c r="F387" s="36">
        <v>1189.1333333333332</v>
      </c>
      <c r="G387" s="36">
        <v>1176.6666666666665</v>
      </c>
      <c r="H387" s="36">
        <v>1229.4666666666667</v>
      </c>
      <c r="I387" s="36">
        <v>1241.9333333333334</v>
      </c>
      <c r="J387" s="36">
        <v>1255.8666666666668</v>
      </c>
      <c r="K387" s="31">
        <v>1228</v>
      </c>
      <c r="L387" s="31">
        <v>1201.5999999999999</v>
      </c>
      <c r="M387" s="31">
        <v>1.12374</v>
      </c>
      <c r="N387" s="1"/>
      <c r="O387" s="1"/>
    </row>
    <row r="388" spans="1:15" ht="12.75" customHeight="1">
      <c r="A388" s="33">
        <v>378</v>
      </c>
      <c r="B388" s="53" t="s">
        <v>492</v>
      </c>
      <c r="C388" s="31">
        <v>351.35</v>
      </c>
      <c r="D388" s="36">
        <v>352.95</v>
      </c>
      <c r="E388" s="36">
        <v>348.9</v>
      </c>
      <c r="F388" s="36">
        <v>346.45</v>
      </c>
      <c r="G388" s="36">
        <v>342.4</v>
      </c>
      <c r="H388" s="36">
        <v>355.4</v>
      </c>
      <c r="I388" s="36">
        <v>359.45000000000005</v>
      </c>
      <c r="J388" s="36">
        <v>361.9</v>
      </c>
      <c r="K388" s="31">
        <v>357</v>
      </c>
      <c r="L388" s="31">
        <v>350.5</v>
      </c>
      <c r="M388" s="31">
        <v>4.5293900000000002</v>
      </c>
      <c r="N388" s="1"/>
      <c r="O388" s="1"/>
    </row>
    <row r="389" spans="1:15" ht="12.75" customHeight="1">
      <c r="A389" s="33">
        <v>379</v>
      </c>
      <c r="B389" s="53" t="s">
        <v>493</v>
      </c>
      <c r="C389" s="31">
        <v>257.60000000000002</v>
      </c>
      <c r="D389" s="36">
        <v>259.86666666666667</v>
      </c>
      <c r="E389" s="36">
        <v>253.83333333333337</v>
      </c>
      <c r="F389" s="36">
        <v>250.06666666666672</v>
      </c>
      <c r="G389" s="36">
        <v>244.03333333333342</v>
      </c>
      <c r="H389" s="36">
        <v>263.63333333333333</v>
      </c>
      <c r="I389" s="36">
        <v>269.66666666666663</v>
      </c>
      <c r="J389" s="36">
        <v>273.43333333333328</v>
      </c>
      <c r="K389" s="31">
        <v>265.89999999999998</v>
      </c>
      <c r="L389" s="31">
        <v>256.10000000000002</v>
      </c>
      <c r="M389" s="31">
        <v>10.05916</v>
      </c>
      <c r="N389" s="1"/>
      <c r="O389" s="1"/>
    </row>
    <row r="390" spans="1:15" ht="12.75" customHeight="1">
      <c r="A390" s="33">
        <v>380</v>
      </c>
      <c r="B390" s="53" t="s">
        <v>494</v>
      </c>
      <c r="C390" s="31">
        <v>182.2</v>
      </c>
      <c r="D390" s="36">
        <v>181.5</v>
      </c>
      <c r="E390" s="36">
        <v>177.5</v>
      </c>
      <c r="F390" s="36">
        <v>172.8</v>
      </c>
      <c r="G390" s="36">
        <v>168.8</v>
      </c>
      <c r="H390" s="36">
        <v>186.2</v>
      </c>
      <c r="I390" s="36">
        <v>190.2</v>
      </c>
      <c r="J390" s="36">
        <v>194.89999999999998</v>
      </c>
      <c r="K390" s="31">
        <v>185.5</v>
      </c>
      <c r="L390" s="31">
        <v>176.8</v>
      </c>
      <c r="M390" s="31">
        <v>138.14164</v>
      </c>
      <c r="N390" s="1"/>
      <c r="O390" s="1"/>
    </row>
    <row r="391" spans="1:15" ht="12.75" customHeight="1">
      <c r="A391" s="33">
        <v>381</v>
      </c>
      <c r="B391" s="53" t="s">
        <v>495</v>
      </c>
      <c r="C391" s="31">
        <v>3186.9</v>
      </c>
      <c r="D391" s="36">
        <v>3234.9666666666667</v>
      </c>
      <c r="E391" s="36">
        <v>3121.9333333333334</v>
      </c>
      <c r="F391" s="36">
        <v>3056.9666666666667</v>
      </c>
      <c r="G391" s="36">
        <v>2943.9333333333334</v>
      </c>
      <c r="H391" s="36">
        <v>3299.9333333333334</v>
      </c>
      <c r="I391" s="36">
        <v>3412.9666666666672</v>
      </c>
      <c r="J391" s="36">
        <v>3477.9333333333334</v>
      </c>
      <c r="K391" s="31">
        <v>3348</v>
      </c>
      <c r="L391" s="31">
        <v>3170</v>
      </c>
      <c r="M391" s="31">
        <v>0.64090000000000003</v>
      </c>
      <c r="N391" s="1"/>
      <c r="O391" s="1"/>
    </row>
    <row r="392" spans="1:15" ht="12.75" customHeight="1">
      <c r="A392" s="33">
        <v>382</v>
      </c>
      <c r="B392" s="53" t="s">
        <v>496</v>
      </c>
      <c r="C392" s="31">
        <v>80.650000000000006</v>
      </c>
      <c r="D392" s="36">
        <v>81.11666666666666</v>
      </c>
      <c r="E392" s="36">
        <v>79.633333333333326</v>
      </c>
      <c r="F392" s="36">
        <v>78.61666666666666</v>
      </c>
      <c r="G392" s="36">
        <v>77.133333333333326</v>
      </c>
      <c r="H392" s="36">
        <v>82.133333333333326</v>
      </c>
      <c r="I392" s="36">
        <v>83.616666666666646</v>
      </c>
      <c r="J392" s="36">
        <v>84.633333333333326</v>
      </c>
      <c r="K392" s="31">
        <v>82.6</v>
      </c>
      <c r="L392" s="31">
        <v>80.099999999999994</v>
      </c>
      <c r="M392" s="31">
        <v>29.134409999999999</v>
      </c>
      <c r="N392" s="1"/>
      <c r="O392" s="1"/>
    </row>
    <row r="393" spans="1:15" ht="12.75" customHeight="1">
      <c r="A393" s="33">
        <v>383</v>
      </c>
      <c r="B393" s="53" t="s">
        <v>497</v>
      </c>
      <c r="C393" s="31">
        <v>1752.3</v>
      </c>
      <c r="D393" s="36">
        <v>1756.25</v>
      </c>
      <c r="E393" s="36">
        <v>1739.05</v>
      </c>
      <c r="F393" s="36">
        <v>1725.8</v>
      </c>
      <c r="G393" s="36">
        <v>1708.6</v>
      </c>
      <c r="H393" s="36">
        <v>1769.5</v>
      </c>
      <c r="I393" s="36">
        <v>1786.6999999999998</v>
      </c>
      <c r="J393" s="36">
        <v>1799.95</v>
      </c>
      <c r="K393" s="31">
        <v>1773.45</v>
      </c>
      <c r="L393" s="31">
        <v>1743</v>
      </c>
      <c r="M393" s="31">
        <v>1.01539</v>
      </c>
      <c r="N393" s="1"/>
      <c r="O393" s="1"/>
    </row>
    <row r="394" spans="1:15" ht="12.75" customHeight="1">
      <c r="A394" s="33">
        <v>384</v>
      </c>
      <c r="B394" s="53" t="s">
        <v>209</v>
      </c>
      <c r="C394" s="31">
        <v>255.15</v>
      </c>
      <c r="D394" s="36">
        <v>256.75</v>
      </c>
      <c r="E394" s="36">
        <v>250.10000000000002</v>
      </c>
      <c r="F394" s="36">
        <v>245.05</v>
      </c>
      <c r="G394" s="36">
        <v>238.40000000000003</v>
      </c>
      <c r="H394" s="36">
        <v>261.8</v>
      </c>
      <c r="I394" s="36">
        <v>268.45</v>
      </c>
      <c r="J394" s="36">
        <v>273.5</v>
      </c>
      <c r="K394" s="31">
        <v>263.39999999999998</v>
      </c>
      <c r="L394" s="31">
        <v>251.7</v>
      </c>
      <c r="M394" s="31">
        <v>76.679119999999998</v>
      </c>
      <c r="N394" s="1"/>
      <c r="O394" s="1"/>
    </row>
    <row r="395" spans="1:15" ht="12.75" customHeight="1">
      <c r="A395" s="33">
        <v>385</v>
      </c>
      <c r="B395" s="53" t="s">
        <v>210</v>
      </c>
      <c r="C395" s="31">
        <v>470.15</v>
      </c>
      <c r="D395" s="36">
        <v>469.2</v>
      </c>
      <c r="E395" s="36">
        <v>463.5</v>
      </c>
      <c r="F395" s="36">
        <v>456.85</v>
      </c>
      <c r="G395" s="36">
        <v>451.15000000000003</v>
      </c>
      <c r="H395" s="36">
        <v>475.84999999999997</v>
      </c>
      <c r="I395" s="36">
        <v>481.5499999999999</v>
      </c>
      <c r="J395" s="36">
        <v>488.19999999999993</v>
      </c>
      <c r="K395" s="31">
        <v>474.9</v>
      </c>
      <c r="L395" s="31">
        <v>462.55</v>
      </c>
      <c r="M395" s="31">
        <v>123.11262000000001</v>
      </c>
      <c r="N395" s="1"/>
      <c r="O395" s="1"/>
    </row>
    <row r="396" spans="1:15" ht="12.75" customHeight="1">
      <c r="A396" s="33">
        <v>386</v>
      </c>
      <c r="B396" s="53" t="s">
        <v>498</v>
      </c>
      <c r="C396" s="31">
        <v>173</v>
      </c>
      <c r="D396" s="36">
        <v>174.18333333333331</v>
      </c>
      <c r="E396" s="36">
        <v>170.81666666666661</v>
      </c>
      <c r="F396" s="36">
        <v>168.6333333333333</v>
      </c>
      <c r="G396" s="36">
        <v>165.26666666666659</v>
      </c>
      <c r="H396" s="36">
        <v>176.36666666666662</v>
      </c>
      <c r="I396" s="36">
        <v>179.73333333333335</v>
      </c>
      <c r="J396" s="36">
        <v>181.91666666666663</v>
      </c>
      <c r="K396" s="31">
        <v>177.55</v>
      </c>
      <c r="L396" s="31">
        <v>172</v>
      </c>
      <c r="M396" s="31">
        <v>15.64228</v>
      </c>
      <c r="N396" s="1"/>
      <c r="O396" s="1"/>
    </row>
    <row r="397" spans="1:15" ht="12.75" customHeight="1">
      <c r="A397" s="33">
        <v>387</v>
      </c>
      <c r="B397" s="53" t="s">
        <v>499</v>
      </c>
      <c r="C397" s="31">
        <v>851.35</v>
      </c>
      <c r="D397" s="36">
        <v>852.91666666666663</v>
      </c>
      <c r="E397" s="36">
        <v>847.48333333333323</v>
      </c>
      <c r="F397" s="36">
        <v>843.61666666666656</v>
      </c>
      <c r="G397" s="36">
        <v>838.18333333333317</v>
      </c>
      <c r="H397" s="36">
        <v>856.7833333333333</v>
      </c>
      <c r="I397" s="36">
        <v>862.2166666666667</v>
      </c>
      <c r="J397" s="36">
        <v>866.08333333333337</v>
      </c>
      <c r="K397" s="31">
        <v>858.35</v>
      </c>
      <c r="L397" s="31">
        <v>849.05</v>
      </c>
      <c r="M397" s="31">
        <v>0.65827000000000002</v>
      </c>
      <c r="N397" s="1"/>
      <c r="O397" s="1"/>
    </row>
    <row r="398" spans="1:15" ht="12.75" customHeight="1">
      <c r="A398" s="33">
        <v>388</v>
      </c>
      <c r="B398" s="53" t="s">
        <v>211</v>
      </c>
      <c r="C398" s="31">
        <v>2706.15</v>
      </c>
      <c r="D398" s="36">
        <v>2701.6166666666668</v>
      </c>
      <c r="E398" s="36">
        <v>2674.9333333333334</v>
      </c>
      <c r="F398" s="36">
        <v>2643.7166666666667</v>
      </c>
      <c r="G398" s="36">
        <v>2617.0333333333333</v>
      </c>
      <c r="H398" s="36">
        <v>2732.8333333333335</v>
      </c>
      <c r="I398" s="36">
        <v>2759.5166666666669</v>
      </c>
      <c r="J398" s="36">
        <v>2790.7333333333336</v>
      </c>
      <c r="K398" s="31">
        <v>2728.3</v>
      </c>
      <c r="L398" s="31">
        <v>2670.4</v>
      </c>
      <c r="M398" s="31">
        <v>59.044359999999998</v>
      </c>
      <c r="N398" s="1"/>
      <c r="O398" s="1"/>
    </row>
    <row r="399" spans="1:15" ht="12.75" customHeight="1">
      <c r="A399" s="33">
        <v>389</v>
      </c>
      <c r="B399" s="53" t="s">
        <v>500</v>
      </c>
      <c r="C399" s="31">
        <v>117.55</v>
      </c>
      <c r="D399" s="36">
        <v>119</v>
      </c>
      <c r="E399" s="36">
        <v>115.1</v>
      </c>
      <c r="F399" s="36">
        <v>112.64999999999999</v>
      </c>
      <c r="G399" s="36">
        <v>108.74999999999999</v>
      </c>
      <c r="H399" s="36">
        <v>121.45</v>
      </c>
      <c r="I399" s="36">
        <v>125.35000000000001</v>
      </c>
      <c r="J399" s="36">
        <v>127.80000000000001</v>
      </c>
      <c r="K399" s="31">
        <v>122.9</v>
      </c>
      <c r="L399" s="31">
        <v>116.55</v>
      </c>
      <c r="M399" s="31">
        <v>37.243519999999997</v>
      </c>
      <c r="N399" s="1"/>
      <c r="O399" s="1"/>
    </row>
    <row r="400" spans="1:15" ht="12.75" customHeight="1">
      <c r="A400" s="33">
        <v>390</v>
      </c>
      <c r="B400" s="53" t="s">
        <v>487</v>
      </c>
      <c r="C400" s="31">
        <v>721.35</v>
      </c>
      <c r="D400" s="36">
        <v>723.80000000000007</v>
      </c>
      <c r="E400" s="36">
        <v>712.65000000000009</v>
      </c>
      <c r="F400" s="36">
        <v>703.95</v>
      </c>
      <c r="G400" s="36">
        <v>692.80000000000007</v>
      </c>
      <c r="H400" s="36">
        <v>732.50000000000011</v>
      </c>
      <c r="I400" s="36">
        <v>743.65</v>
      </c>
      <c r="J400" s="36">
        <v>752.35000000000014</v>
      </c>
      <c r="K400" s="31">
        <v>734.95</v>
      </c>
      <c r="L400" s="31">
        <v>715.1</v>
      </c>
      <c r="M400" s="31">
        <v>0.90871000000000002</v>
      </c>
      <c r="N400" s="1"/>
      <c r="O400" s="1"/>
    </row>
    <row r="401" spans="1:15" ht="12.75" customHeight="1">
      <c r="A401" s="33">
        <v>391</v>
      </c>
      <c r="B401" s="53" t="s">
        <v>488</v>
      </c>
      <c r="C401" s="31">
        <v>684.75</v>
      </c>
      <c r="D401" s="36">
        <v>652.7833333333333</v>
      </c>
      <c r="E401" s="36">
        <v>612.46666666666658</v>
      </c>
      <c r="F401" s="36">
        <v>540.18333333333328</v>
      </c>
      <c r="G401" s="36">
        <v>499.86666666666656</v>
      </c>
      <c r="H401" s="36">
        <v>725.06666666666661</v>
      </c>
      <c r="I401" s="36">
        <v>765.38333333333321</v>
      </c>
      <c r="J401" s="36">
        <v>837.66666666666663</v>
      </c>
      <c r="K401" s="31">
        <v>693.1</v>
      </c>
      <c r="L401" s="31">
        <v>580.5</v>
      </c>
      <c r="M401" s="31">
        <v>305.03737000000001</v>
      </c>
      <c r="N401" s="1"/>
      <c r="O401" s="1"/>
    </row>
    <row r="402" spans="1:15" ht="12.75" customHeight="1">
      <c r="A402" s="33">
        <v>392</v>
      </c>
      <c r="B402" s="53" t="s">
        <v>501</v>
      </c>
      <c r="C402" s="31">
        <v>777.75</v>
      </c>
      <c r="D402" s="36">
        <v>779.23333333333323</v>
      </c>
      <c r="E402" s="36">
        <v>770.46666666666647</v>
      </c>
      <c r="F402" s="36">
        <v>763.18333333333328</v>
      </c>
      <c r="G402" s="36">
        <v>754.41666666666652</v>
      </c>
      <c r="H402" s="36">
        <v>786.51666666666642</v>
      </c>
      <c r="I402" s="36">
        <v>795.28333333333308</v>
      </c>
      <c r="J402" s="36">
        <v>802.56666666666638</v>
      </c>
      <c r="K402" s="31">
        <v>788</v>
      </c>
      <c r="L402" s="31">
        <v>771.95</v>
      </c>
      <c r="M402" s="31">
        <v>0.64490999999999998</v>
      </c>
      <c r="N402" s="1"/>
      <c r="O402" s="1"/>
    </row>
    <row r="403" spans="1:15" ht="12.75" customHeight="1">
      <c r="A403" s="33">
        <v>393</v>
      </c>
      <c r="B403" s="53" t="s">
        <v>502</v>
      </c>
      <c r="C403" s="31">
        <v>1575.5</v>
      </c>
      <c r="D403" s="36">
        <v>1576.0333333333335</v>
      </c>
      <c r="E403" s="36">
        <v>1564.4666666666672</v>
      </c>
      <c r="F403" s="36">
        <v>1553.4333333333336</v>
      </c>
      <c r="G403" s="36">
        <v>1541.8666666666672</v>
      </c>
      <c r="H403" s="36">
        <v>1587.0666666666671</v>
      </c>
      <c r="I403" s="36">
        <v>1598.6333333333332</v>
      </c>
      <c r="J403" s="36">
        <v>1609.666666666667</v>
      </c>
      <c r="K403" s="31">
        <v>1587.6</v>
      </c>
      <c r="L403" s="31">
        <v>1565</v>
      </c>
      <c r="M403" s="31">
        <v>1.63839</v>
      </c>
      <c r="N403" s="1"/>
      <c r="O403" s="1"/>
    </row>
    <row r="404" spans="1:15" ht="12.75" customHeight="1">
      <c r="A404" s="33">
        <v>394</v>
      </c>
      <c r="B404" s="53" t="s">
        <v>181</v>
      </c>
      <c r="C404" s="31">
        <v>115.4</v>
      </c>
      <c r="D404" s="36">
        <v>113.73333333333335</v>
      </c>
      <c r="E404" s="36">
        <v>111.31666666666669</v>
      </c>
      <c r="F404" s="36">
        <v>107.23333333333335</v>
      </c>
      <c r="G404" s="36">
        <v>104.81666666666669</v>
      </c>
      <c r="H404" s="36">
        <v>117.81666666666669</v>
      </c>
      <c r="I404" s="36">
        <v>120.23333333333335</v>
      </c>
      <c r="J404" s="36">
        <v>124.31666666666669</v>
      </c>
      <c r="K404" s="31">
        <v>116.15</v>
      </c>
      <c r="L404" s="31">
        <v>109.65</v>
      </c>
      <c r="M404" s="31">
        <v>444.96420999999998</v>
      </c>
      <c r="N404" s="1"/>
      <c r="O404" s="1"/>
    </row>
    <row r="405" spans="1:15" ht="12.75" customHeight="1">
      <c r="A405" s="33">
        <v>395</v>
      </c>
      <c r="B405" s="53" t="s">
        <v>505</v>
      </c>
      <c r="C405" s="31">
        <v>8339.7999999999993</v>
      </c>
      <c r="D405" s="36">
        <v>8334.6666666666661</v>
      </c>
      <c r="E405" s="36">
        <v>8224.3333333333321</v>
      </c>
      <c r="F405" s="36">
        <v>8108.8666666666668</v>
      </c>
      <c r="G405" s="36">
        <v>7998.5333333333328</v>
      </c>
      <c r="H405" s="36">
        <v>8450.1333333333314</v>
      </c>
      <c r="I405" s="36">
        <v>8560.4666666666635</v>
      </c>
      <c r="J405" s="36">
        <v>8675.9333333333307</v>
      </c>
      <c r="K405" s="31">
        <v>8445</v>
      </c>
      <c r="L405" s="31">
        <v>8219.2000000000007</v>
      </c>
      <c r="M405" s="31">
        <v>8.6080000000000004E-2</v>
      </c>
      <c r="N405" s="1"/>
      <c r="O405" s="1"/>
    </row>
    <row r="406" spans="1:15" ht="12.75" customHeight="1">
      <c r="A406" s="33">
        <v>396</v>
      </c>
      <c r="B406" s="53" t="s">
        <v>506</v>
      </c>
      <c r="C406" s="31">
        <v>1424.85</v>
      </c>
      <c r="D406" s="36">
        <v>1429.8999999999999</v>
      </c>
      <c r="E406" s="36">
        <v>1414.9499999999998</v>
      </c>
      <c r="F406" s="36">
        <v>1405.05</v>
      </c>
      <c r="G406" s="36">
        <v>1390.1</v>
      </c>
      <c r="H406" s="36">
        <v>1439.7999999999997</v>
      </c>
      <c r="I406" s="36">
        <v>1454.75</v>
      </c>
      <c r="J406" s="36">
        <v>1464.6499999999996</v>
      </c>
      <c r="K406" s="31">
        <v>1444.85</v>
      </c>
      <c r="L406" s="31">
        <v>1420</v>
      </c>
      <c r="M406" s="31">
        <v>0.26167000000000001</v>
      </c>
      <c r="N406" s="1"/>
      <c r="O406" s="1"/>
    </row>
    <row r="407" spans="1:15" ht="12.75" customHeight="1">
      <c r="A407" s="33">
        <v>397</v>
      </c>
      <c r="B407" s="53" t="s">
        <v>213</v>
      </c>
      <c r="C407" s="31">
        <v>759.85</v>
      </c>
      <c r="D407" s="36">
        <v>751.94999999999993</v>
      </c>
      <c r="E407" s="36">
        <v>740.89999999999986</v>
      </c>
      <c r="F407" s="36">
        <v>721.94999999999993</v>
      </c>
      <c r="G407" s="36">
        <v>710.89999999999986</v>
      </c>
      <c r="H407" s="36">
        <v>770.89999999999986</v>
      </c>
      <c r="I407" s="36">
        <v>781.94999999999982</v>
      </c>
      <c r="J407" s="36">
        <v>800.89999999999986</v>
      </c>
      <c r="K407" s="31">
        <v>763</v>
      </c>
      <c r="L407" s="31">
        <v>733</v>
      </c>
      <c r="M407" s="31">
        <v>22.017240000000001</v>
      </c>
      <c r="N407" s="1"/>
      <c r="O407" s="1"/>
    </row>
    <row r="408" spans="1:15" ht="12.75" customHeight="1">
      <c r="A408" s="33">
        <v>398</v>
      </c>
      <c r="B408" s="53" t="s">
        <v>214</v>
      </c>
      <c r="C408" s="31">
        <v>1380.9</v>
      </c>
      <c r="D408" s="36">
        <v>1384.3166666666668</v>
      </c>
      <c r="E408" s="36">
        <v>1353.7333333333336</v>
      </c>
      <c r="F408" s="36">
        <v>1326.5666666666668</v>
      </c>
      <c r="G408" s="36">
        <v>1295.9833333333336</v>
      </c>
      <c r="H408" s="36">
        <v>1411.4833333333336</v>
      </c>
      <c r="I408" s="36">
        <v>1442.0666666666671</v>
      </c>
      <c r="J408" s="36">
        <v>1469.2333333333336</v>
      </c>
      <c r="K408" s="31">
        <v>1414.9</v>
      </c>
      <c r="L408" s="31">
        <v>1357.15</v>
      </c>
      <c r="M408" s="31">
        <v>32.302970000000002</v>
      </c>
      <c r="N408" s="1"/>
      <c r="O408" s="1"/>
    </row>
    <row r="409" spans="1:15" ht="12.75" customHeight="1">
      <c r="A409" s="33">
        <v>399</v>
      </c>
      <c r="B409" s="53" t="s">
        <v>507</v>
      </c>
      <c r="C409" s="31">
        <v>3110.1</v>
      </c>
      <c r="D409" s="36">
        <v>3117.4</v>
      </c>
      <c r="E409" s="36">
        <v>3080</v>
      </c>
      <c r="F409" s="36">
        <v>3049.9</v>
      </c>
      <c r="G409" s="36">
        <v>3012.5</v>
      </c>
      <c r="H409" s="36">
        <v>3147.5</v>
      </c>
      <c r="I409" s="36">
        <v>3184.9000000000005</v>
      </c>
      <c r="J409" s="36">
        <v>3215</v>
      </c>
      <c r="K409" s="31">
        <v>3154.8</v>
      </c>
      <c r="L409" s="31">
        <v>3087.3</v>
      </c>
      <c r="M409" s="31">
        <v>0.43917</v>
      </c>
      <c r="N409" s="1"/>
      <c r="O409" s="1"/>
    </row>
    <row r="410" spans="1:15" ht="12.75" customHeight="1">
      <c r="A410" s="33">
        <v>400</v>
      </c>
      <c r="B410" s="53" t="s">
        <v>508</v>
      </c>
      <c r="C410" s="31">
        <v>398.5</v>
      </c>
      <c r="D410" s="36">
        <v>403.31666666666666</v>
      </c>
      <c r="E410" s="36">
        <v>392.18333333333334</v>
      </c>
      <c r="F410" s="36">
        <v>385.86666666666667</v>
      </c>
      <c r="G410" s="36">
        <v>374.73333333333335</v>
      </c>
      <c r="H410" s="36">
        <v>409.63333333333333</v>
      </c>
      <c r="I410" s="36">
        <v>420.76666666666665</v>
      </c>
      <c r="J410" s="36">
        <v>427.08333333333331</v>
      </c>
      <c r="K410" s="31">
        <v>414.45</v>
      </c>
      <c r="L410" s="31">
        <v>397</v>
      </c>
      <c r="M410" s="31">
        <v>4.0426799999999998</v>
      </c>
      <c r="N410" s="1"/>
      <c r="O410" s="1"/>
    </row>
    <row r="411" spans="1:15" ht="12.75" customHeight="1">
      <c r="A411" s="33">
        <v>401</v>
      </c>
      <c r="B411" s="53" t="s">
        <v>509</v>
      </c>
      <c r="C411" s="31">
        <v>705</v>
      </c>
      <c r="D411" s="36">
        <v>705.2833333333333</v>
      </c>
      <c r="E411" s="36">
        <v>694.71666666666658</v>
      </c>
      <c r="F411" s="36">
        <v>684.43333333333328</v>
      </c>
      <c r="G411" s="36">
        <v>673.86666666666656</v>
      </c>
      <c r="H411" s="36">
        <v>715.56666666666661</v>
      </c>
      <c r="I411" s="36">
        <v>726.13333333333321</v>
      </c>
      <c r="J411" s="36">
        <v>736.41666666666663</v>
      </c>
      <c r="K411" s="31">
        <v>715.85</v>
      </c>
      <c r="L411" s="31">
        <v>695</v>
      </c>
      <c r="M411" s="31">
        <v>5.7190000000000003</v>
      </c>
      <c r="N411" s="1"/>
      <c r="O411" s="1"/>
    </row>
    <row r="412" spans="1:15" ht="12.75" customHeight="1">
      <c r="A412" s="33">
        <v>402</v>
      </c>
      <c r="B412" t="s">
        <v>216</v>
      </c>
      <c r="C412" s="31">
        <v>27948.799999999999</v>
      </c>
      <c r="D412" s="36">
        <v>27822.916666666668</v>
      </c>
      <c r="E412" s="36">
        <v>27396.333333333336</v>
      </c>
      <c r="F412" s="36">
        <v>26843.866666666669</v>
      </c>
      <c r="G412" s="36">
        <v>26417.283333333336</v>
      </c>
      <c r="H412" s="36">
        <v>28375.383333333335</v>
      </c>
      <c r="I412" s="36">
        <v>28801.966666666671</v>
      </c>
      <c r="J412" s="36">
        <v>29354.433333333334</v>
      </c>
      <c r="K412" s="31">
        <v>28249.5</v>
      </c>
      <c r="L412" s="31">
        <v>27270.45</v>
      </c>
      <c r="M412" s="31">
        <v>0.25490000000000002</v>
      </c>
      <c r="N412" s="1"/>
      <c r="O412" s="1"/>
    </row>
    <row r="413" spans="1:15" ht="12.75" customHeight="1">
      <c r="A413" s="33">
        <v>403</v>
      </c>
      <c r="B413" s="53" t="s">
        <v>510</v>
      </c>
      <c r="C413" s="31">
        <v>46.75</v>
      </c>
      <c r="D413" s="36">
        <v>46.233333333333327</v>
      </c>
      <c r="E413" s="36">
        <v>45.216666666666654</v>
      </c>
      <c r="F413" s="36">
        <v>43.68333333333333</v>
      </c>
      <c r="G413" s="36">
        <v>42.666666666666657</v>
      </c>
      <c r="H413" s="36">
        <v>47.766666666666652</v>
      </c>
      <c r="I413" s="36">
        <v>48.783333333333317</v>
      </c>
      <c r="J413" s="36">
        <v>50.316666666666649</v>
      </c>
      <c r="K413" s="31">
        <v>47.25</v>
      </c>
      <c r="L413" s="31">
        <v>44.7</v>
      </c>
      <c r="M413" s="31">
        <v>207.50988000000001</v>
      </c>
      <c r="N413" s="1"/>
      <c r="O413" s="1"/>
    </row>
    <row r="414" spans="1:15" ht="12.75" customHeight="1">
      <c r="A414" s="33">
        <v>404</v>
      </c>
      <c r="B414" s="53" t="s">
        <v>219</v>
      </c>
      <c r="C414" s="31">
        <v>2307.15</v>
      </c>
      <c r="D414" s="36">
        <v>2317.3666666666668</v>
      </c>
      <c r="E414" s="36">
        <v>2281.7833333333338</v>
      </c>
      <c r="F414" s="36">
        <v>2256.416666666667</v>
      </c>
      <c r="G414" s="36">
        <v>2220.8333333333339</v>
      </c>
      <c r="H414" s="36">
        <v>2342.7333333333336</v>
      </c>
      <c r="I414" s="36">
        <v>2378.3166666666666</v>
      </c>
      <c r="J414" s="36">
        <v>2403.6833333333334</v>
      </c>
      <c r="K414" s="31">
        <v>2352.9499999999998</v>
      </c>
      <c r="L414" s="31">
        <v>2292</v>
      </c>
      <c r="M414" s="31">
        <v>10.65564</v>
      </c>
      <c r="N414" s="1"/>
      <c r="O414" s="1"/>
    </row>
    <row r="415" spans="1:15" ht="12.75" customHeight="1">
      <c r="A415" s="33">
        <v>405</v>
      </c>
      <c r="B415" s="53" t="s">
        <v>511</v>
      </c>
      <c r="C415" s="31">
        <v>677.15</v>
      </c>
      <c r="D415" s="36">
        <v>677.5</v>
      </c>
      <c r="E415" s="36">
        <v>671.65</v>
      </c>
      <c r="F415" s="36">
        <v>666.15</v>
      </c>
      <c r="G415" s="36">
        <v>660.3</v>
      </c>
      <c r="H415" s="36">
        <v>683</v>
      </c>
      <c r="I415" s="36">
        <v>688.84999999999991</v>
      </c>
      <c r="J415" s="36">
        <v>694.35</v>
      </c>
      <c r="K415" s="31">
        <v>683.35</v>
      </c>
      <c r="L415" s="31">
        <v>672</v>
      </c>
      <c r="M415" s="31">
        <v>3.5364900000000001</v>
      </c>
      <c r="N415" s="1"/>
      <c r="O415" s="1"/>
    </row>
    <row r="416" spans="1:15" ht="12.75" customHeight="1">
      <c r="A416" s="33">
        <v>406</v>
      </c>
      <c r="B416" s="53" t="s">
        <v>217</v>
      </c>
      <c r="C416" s="31">
        <v>4205.3999999999996</v>
      </c>
      <c r="D416" s="36">
        <v>4188.833333333333</v>
      </c>
      <c r="E416" s="36">
        <v>4156.5666666666657</v>
      </c>
      <c r="F416" s="36">
        <v>4107.7333333333327</v>
      </c>
      <c r="G416" s="36">
        <v>4075.4666666666653</v>
      </c>
      <c r="H416" s="36">
        <v>4237.6666666666661</v>
      </c>
      <c r="I416" s="36">
        <v>4269.9333333333343</v>
      </c>
      <c r="J416" s="36">
        <v>4318.7666666666664</v>
      </c>
      <c r="K416" s="31">
        <v>4221.1000000000004</v>
      </c>
      <c r="L416" s="31">
        <v>4140</v>
      </c>
      <c r="M416" s="31">
        <v>1.6396500000000001</v>
      </c>
      <c r="N416" s="1"/>
      <c r="O416" s="1"/>
    </row>
    <row r="417" spans="1:15" ht="12.75" customHeight="1">
      <c r="A417" s="33">
        <v>407</v>
      </c>
      <c r="B417" s="53" t="s">
        <v>503</v>
      </c>
      <c r="C417" s="31">
        <v>116.45</v>
      </c>
      <c r="D417" s="36">
        <v>115.91666666666667</v>
      </c>
      <c r="E417" s="36">
        <v>112.93333333333334</v>
      </c>
      <c r="F417" s="36">
        <v>109.41666666666667</v>
      </c>
      <c r="G417" s="36">
        <v>106.43333333333334</v>
      </c>
      <c r="H417" s="36">
        <v>119.43333333333334</v>
      </c>
      <c r="I417" s="36">
        <v>122.41666666666666</v>
      </c>
      <c r="J417" s="36">
        <v>125.93333333333334</v>
      </c>
      <c r="K417" s="31">
        <v>118.9</v>
      </c>
      <c r="L417" s="31">
        <v>112.4</v>
      </c>
      <c r="M417" s="31">
        <v>739.02689999999996</v>
      </c>
      <c r="N417" s="1"/>
      <c r="O417" s="1"/>
    </row>
    <row r="418" spans="1:15" ht="12.75" customHeight="1">
      <c r="A418" s="33">
        <v>408</v>
      </c>
      <c r="B418" s="53" t="s">
        <v>504</v>
      </c>
      <c r="C418" s="31">
        <v>4597.3999999999996</v>
      </c>
      <c r="D418" s="36">
        <v>4611.8666666666659</v>
      </c>
      <c r="E418" s="36">
        <v>4575.7333333333318</v>
      </c>
      <c r="F418" s="36">
        <v>4554.0666666666657</v>
      </c>
      <c r="G418" s="36">
        <v>4517.9333333333316</v>
      </c>
      <c r="H418" s="36">
        <v>4633.5333333333319</v>
      </c>
      <c r="I418" s="36">
        <v>4669.6666666666652</v>
      </c>
      <c r="J418" s="36">
        <v>4691.3333333333321</v>
      </c>
      <c r="K418" s="31">
        <v>4648</v>
      </c>
      <c r="L418" s="31">
        <v>4590.2</v>
      </c>
      <c r="M418" s="31">
        <v>0.22919</v>
      </c>
      <c r="N418" s="1"/>
      <c r="O418" s="1"/>
    </row>
    <row r="419" spans="1:15" ht="12.75" customHeight="1">
      <c r="A419" s="33">
        <v>409</v>
      </c>
      <c r="B419" s="53" t="s">
        <v>512</v>
      </c>
      <c r="C419" s="31">
        <v>1381.55</v>
      </c>
      <c r="D419" s="36">
        <v>1393.7333333333333</v>
      </c>
      <c r="E419" s="36">
        <v>1357.8166666666666</v>
      </c>
      <c r="F419" s="36">
        <v>1334.0833333333333</v>
      </c>
      <c r="G419" s="36">
        <v>1298.1666666666665</v>
      </c>
      <c r="H419" s="36">
        <v>1417.4666666666667</v>
      </c>
      <c r="I419" s="36">
        <v>1453.3833333333332</v>
      </c>
      <c r="J419" s="36">
        <v>1477.1166666666668</v>
      </c>
      <c r="K419" s="31">
        <v>1429.65</v>
      </c>
      <c r="L419" s="31">
        <v>1370</v>
      </c>
      <c r="M419" s="31">
        <v>2.39323</v>
      </c>
      <c r="N419" s="1"/>
      <c r="O419" s="1"/>
    </row>
    <row r="420" spans="1:15" ht="12.75" customHeight="1">
      <c r="A420" s="33">
        <v>410</v>
      </c>
      <c r="B420" s="53" t="s">
        <v>513</v>
      </c>
      <c r="C420" s="31">
        <v>6508.15</v>
      </c>
      <c r="D420" s="36">
        <v>6553.4666666666672</v>
      </c>
      <c r="E420" s="36">
        <v>6409.3333333333339</v>
      </c>
      <c r="F420" s="36">
        <v>6310.5166666666664</v>
      </c>
      <c r="G420" s="36">
        <v>6166.3833333333332</v>
      </c>
      <c r="H420" s="36">
        <v>6652.2833333333347</v>
      </c>
      <c r="I420" s="36">
        <v>6796.4166666666679</v>
      </c>
      <c r="J420" s="36">
        <v>6895.2333333333354</v>
      </c>
      <c r="K420" s="31">
        <v>6697.6</v>
      </c>
      <c r="L420" s="31">
        <v>6454.65</v>
      </c>
      <c r="M420" s="31">
        <v>1.6102099999999999</v>
      </c>
      <c r="N420" s="1"/>
      <c r="O420" s="1"/>
    </row>
    <row r="421" spans="1:15" ht="12.75" customHeight="1">
      <c r="A421" s="33">
        <v>411</v>
      </c>
      <c r="B421" s="53" t="s">
        <v>296</v>
      </c>
      <c r="C421" s="31">
        <v>585.4</v>
      </c>
      <c r="D421" s="36">
        <v>584.81666666666661</v>
      </c>
      <c r="E421" s="36">
        <v>579.08333333333326</v>
      </c>
      <c r="F421" s="36">
        <v>572.76666666666665</v>
      </c>
      <c r="G421" s="36">
        <v>567.0333333333333</v>
      </c>
      <c r="H421" s="36">
        <v>591.13333333333321</v>
      </c>
      <c r="I421" s="36">
        <v>596.86666666666656</v>
      </c>
      <c r="J421" s="36">
        <v>603.18333333333317</v>
      </c>
      <c r="K421" s="31">
        <v>590.54999999999995</v>
      </c>
      <c r="L421" s="31">
        <v>578.5</v>
      </c>
      <c r="M421" s="31">
        <v>10.2995</v>
      </c>
      <c r="N421" s="1"/>
      <c r="O421" s="1"/>
    </row>
    <row r="422" spans="1:15" ht="12.75" customHeight="1">
      <c r="A422" s="33">
        <v>412</v>
      </c>
      <c r="B422" s="53" t="s">
        <v>514</v>
      </c>
      <c r="C422" s="31">
        <v>748.5</v>
      </c>
      <c r="D422" s="36">
        <v>748.26666666666677</v>
      </c>
      <c r="E422" s="36">
        <v>738.78333333333353</v>
      </c>
      <c r="F422" s="36">
        <v>729.06666666666672</v>
      </c>
      <c r="G422" s="36">
        <v>719.58333333333348</v>
      </c>
      <c r="H422" s="36">
        <v>757.98333333333358</v>
      </c>
      <c r="I422" s="36">
        <v>767.46666666666692</v>
      </c>
      <c r="J422" s="36">
        <v>777.18333333333362</v>
      </c>
      <c r="K422" s="31">
        <v>757.75</v>
      </c>
      <c r="L422" s="31">
        <v>738.55</v>
      </c>
      <c r="M422" s="31">
        <v>2.4994999999999998</v>
      </c>
      <c r="N422" s="1"/>
      <c r="O422" s="1"/>
    </row>
    <row r="423" spans="1:15" ht="12.75" customHeight="1">
      <c r="A423" s="33">
        <v>413</v>
      </c>
      <c r="B423" s="53" t="s">
        <v>218</v>
      </c>
      <c r="C423" s="31">
        <v>2268.9</v>
      </c>
      <c r="D423" s="36">
        <v>2278.1</v>
      </c>
      <c r="E423" s="36">
        <v>2254.1999999999998</v>
      </c>
      <c r="F423" s="36">
        <v>2239.5</v>
      </c>
      <c r="G423" s="36">
        <v>2215.6</v>
      </c>
      <c r="H423" s="36">
        <v>2292.7999999999997</v>
      </c>
      <c r="I423" s="36">
        <v>2316.7000000000003</v>
      </c>
      <c r="J423" s="36">
        <v>2331.3999999999996</v>
      </c>
      <c r="K423" s="31">
        <v>2302</v>
      </c>
      <c r="L423" s="31">
        <v>2263.4</v>
      </c>
      <c r="M423" s="31">
        <v>4.3258400000000004</v>
      </c>
      <c r="N423" s="1"/>
      <c r="O423" s="1"/>
    </row>
    <row r="424" spans="1:15" ht="12.75" customHeight="1">
      <c r="A424" s="33">
        <v>414</v>
      </c>
      <c r="B424" s="53" t="s">
        <v>515</v>
      </c>
      <c r="C424" s="31">
        <v>555.75</v>
      </c>
      <c r="D424" s="36">
        <v>555.30000000000007</v>
      </c>
      <c r="E424" s="36">
        <v>550.55000000000018</v>
      </c>
      <c r="F424" s="36">
        <v>545.35000000000014</v>
      </c>
      <c r="G424" s="36">
        <v>540.60000000000025</v>
      </c>
      <c r="H424" s="36">
        <v>560.50000000000011</v>
      </c>
      <c r="I424" s="36">
        <v>565.24999999999989</v>
      </c>
      <c r="J424" s="36">
        <v>570.45000000000005</v>
      </c>
      <c r="K424" s="31">
        <v>560.04999999999995</v>
      </c>
      <c r="L424" s="31">
        <v>550.1</v>
      </c>
      <c r="M424" s="31">
        <v>27.721979999999999</v>
      </c>
      <c r="N424" s="1"/>
      <c r="O424" s="1"/>
    </row>
    <row r="425" spans="1:15" ht="12.75" customHeight="1">
      <c r="A425" s="33">
        <v>415</v>
      </c>
      <c r="B425" s="53" t="s">
        <v>215</v>
      </c>
      <c r="C425" s="31">
        <v>612.75</v>
      </c>
      <c r="D425" s="36">
        <v>614.26666666666665</v>
      </c>
      <c r="E425" s="36">
        <v>604.73333333333335</v>
      </c>
      <c r="F425" s="36">
        <v>596.7166666666667</v>
      </c>
      <c r="G425" s="36">
        <v>587.18333333333339</v>
      </c>
      <c r="H425" s="36">
        <v>622.2833333333333</v>
      </c>
      <c r="I425" s="36">
        <v>631.81666666666661</v>
      </c>
      <c r="J425" s="36">
        <v>639.83333333333326</v>
      </c>
      <c r="K425" s="31">
        <v>623.79999999999995</v>
      </c>
      <c r="L425" s="31">
        <v>606.25</v>
      </c>
      <c r="M425" s="31">
        <v>226.84904</v>
      </c>
      <c r="N425" s="1"/>
      <c r="O425" s="1"/>
    </row>
    <row r="426" spans="1:15" ht="12.75" customHeight="1">
      <c r="A426" s="33">
        <v>416</v>
      </c>
      <c r="B426" s="53" t="s">
        <v>212</v>
      </c>
      <c r="C426" s="31">
        <v>119.1</v>
      </c>
      <c r="D426" s="36">
        <v>117.68333333333334</v>
      </c>
      <c r="E426" s="36">
        <v>115.41666666666667</v>
      </c>
      <c r="F426" s="36">
        <v>111.73333333333333</v>
      </c>
      <c r="G426" s="36">
        <v>109.46666666666667</v>
      </c>
      <c r="H426" s="36">
        <v>121.36666666666667</v>
      </c>
      <c r="I426" s="36">
        <v>123.63333333333333</v>
      </c>
      <c r="J426" s="36">
        <v>127.31666666666668</v>
      </c>
      <c r="K426" s="31">
        <v>119.95</v>
      </c>
      <c r="L426" s="31">
        <v>114</v>
      </c>
      <c r="M426" s="31">
        <v>628.50007000000005</v>
      </c>
      <c r="N426" s="1"/>
      <c r="O426" s="1"/>
    </row>
    <row r="427" spans="1:15" ht="12.75" customHeight="1">
      <c r="A427" s="33">
        <v>417</v>
      </c>
      <c r="B427" s="53" t="s">
        <v>516</v>
      </c>
      <c r="C427" s="31">
        <v>577.6</v>
      </c>
      <c r="D427" s="36">
        <v>570.06666666666672</v>
      </c>
      <c r="E427" s="36">
        <v>562.53333333333342</v>
      </c>
      <c r="F427" s="36">
        <v>547.4666666666667</v>
      </c>
      <c r="G427" s="36">
        <v>539.93333333333339</v>
      </c>
      <c r="H427" s="36">
        <v>585.13333333333344</v>
      </c>
      <c r="I427" s="36">
        <v>592.66666666666674</v>
      </c>
      <c r="J427" s="36">
        <v>607.73333333333346</v>
      </c>
      <c r="K427" s="31">
        <v>577.6</v>
      </c>
      <c r="L427" s="31">
        <v>555</v>
      </c>
      <c r="M427" s="31">
        <v>27.550630000000002</v>
      </c>
      <c r="N427" s="1"/>
      <c r="O427" s="1"/>
    </row>
    <row r="428" spans="1:15" ht="12.75" customHeight="1">
      <c r="A428" s="33">
        <v>418</v>
      </c>
      <c r="B428" s="53" t="s">
        <v>517</v>
      </c>
      <c r="C428" s="31">
        <v>136.9</v>
      </c>
      <c r="D428" s="36">
        <v>138.91666666666666</v>
      </c>
      <c r="E428" s="36">
        <v>133.08333333333331</v>
      </c>
      <c r="F428" s="36">
        <v>129.26666666666665</v>
      </c>
      <c r="G428" s="36">
        <v>123.43333333333331</v>
      </c>
      <c r="H428" s="36">
        <v>142.73333333333332</v>
      </c>
      <c r="I428" s="36">
        <v>148.56666666666663</v>
      </c>
      <c r="J428" s="36">
        <v>152.38333333333333</v>
      </c>
      <c r="K428" s="31">
        <v>144.75</v>
      </c>
      <c r="L428" s="31">
        <v>135.1</v>
      </c>
      <c r="M428" s="31">
        <v>42.298310000000001</v>
      </c>
      <c r="N428" s="1"/>
      <c r="O428" s="1"/>
    </row>
    <row r="429" spans="1:15" ht="12.75" customHeight="1">
      <c r="A429" s="33">
        <v>419</v>
      </c>
      <c r="B429" s="53" t="s">
        <v>518</v>
      </c>
      <c r="C429" s="31">
        <v>394.2</v>
      </c>
      <c r="D429" s="36">
        <v>396.06666666666666</v>
      </c>
      <c r="E429" s="36">
        <v>391.13333333333333</v>
      </c>
      <c r="F429" s="36">
        <v>388.06666666666666</v>
      </c>
      <c r="G429" s="36">
        <v>383.13333333333333</v>
      </c>
      <c r="H429" s="36">
        <v>399.13333333333333</v>
      </c>
      <c r="I429" s="36">
        <v>404.06666666666661</v>
      </c>
      <c r="J429" s="36">
        <v>407.13333333333333</v>
      </c>
      <c r="K429" s="31">
        <v>401</v>
      </c>
      <c r="L429" s="31">
        <v>393</v>
      </c>
      <c r="M429" s="31">
        <v>1.1521399999999999</v>
      </c>
      <c r="N429" s="1"/>
      <c r="O429" s="1"/>
    </row>
    <row r="430" spans="1:15" ht="12.75" customHeight="1">
      <c r="A430" s="33">
        <v>420</v>
      </c>
      <c r="B430" s="53" t="s">
        <v>519</v>
      </c>
      <c r="C430" s="31">
        <v>372.25</v>
      </c>
      <c r="D430" s="36">
        <v>373.45</v>
      </c>
      <c r="E430" s="36">
        <v>369.09999999999997</v>
      </c>
      <c r="F430" s="36">
        <v>365.95</v>
      </c>
      <c r="G430" s="36">
        <v>361.59999999999997</v>
      </c>
      <c r="H430" s="36">
        <v>376.59999999999997</v>
      </c>
      <c r="I430" s="36">
        <v>380.95</v>
      </c>
      <c r="J430" s="36">
        <v>384.09999999999997</v>
      </c>
      <c r="K430" s="31">
        <v>377.8</v>
      </c>
      <c r="L430" s="31">
        <v>370.3</v>
      </c>
      <c r="M430" s="31">
        <v>1.8015300000000001</v>
      </c>
      <c r="N430" s="1"/>
      <c r="O430" s="1"/>
    </row>
    <row r="431" spans="1:15" ht="12.75" customHeight="1">
      <c r="A431" s="33">
        <v>421</v>
      </c>
      <c r="B431" s="53" t="s">
        <v>220</v>
      </c>
      <c r="C431" s="31">
        <v>1368.3</v>
      </c>
      <c r="D431" s="36">
        <v>1368.9666666666665</v>
      </c>
      <c r="E431" s="36">
        <v>1347.833333333333</v>
      </c>
      <c r="F431" s="36">
        <v>1327.3666666666666</v>
      </c>
      <c r="G431" s="36">
        <v>1306.2333333333331</v>
      </c>
      <c r="H431" s="36">
        <v>1389.4333333333329</v>
      </c>
      <c r="I431" s="36">
        <v>1410.5666666666666</v>
      </c>
      <c r="J431" s="36">
        <v>1431.0333333333328</v>
      </c>
      <c r="K431" s="31">
        <v>1390.1</v>
      </c>
      <c r="L431" s="31">
        <v>1348.5</v>
      </c>
      <c r="M431" s="31">
        <v>18.709099999999999</v>
      </c>
      <c r="N431" s="1"/>
      <c r="O431" s="1"/>
    </row>
    <row r="432" spans="1:15" ht="12.75" customHeight="1">
      <c r="A432" s="33">
        <v>422</v>
      </c>
      <c r="B432" s="53" t="s">
        <v>221</v>
      </c>
      <c r="C432" s="31">
        <v>649.75</v>
      </c>
      <c r="D432" s="36">
        <v>649.58333333333337</v>
      </c>
      <c r="E432" s="36">
        <v>641.16666666666674</v>
      </c>
      <c r="F432" s="36">
        <v>632.58333333333337</v>
      </c>
      <c r="G432" s="36">
        <v>624.16666666666674</v>
      </c>
      <c r="H432" s="36">
        <v>658.16666666666674</v>
      </c>
      <c r="I432" s="36">
        <v>666.58333333333348</v>
      </c>
      <c r="J432" s="36">
        <v>675.16666666666674</v>
      </c>
      <c r="K432" s="31">
        <v>658</v>
      </c>
      <c r="L432" s="31">
        <v>641</v>
      </c>
      <c r="M432" s="31">
        <v>6.8422200000000002</v>
      </c>
      <c r="N432" s="1"/>
      <c r="O432" s="1"/>
    </row>
    <row r="433" spans="1:15" ht="12.75" customHeight="1">
      <c r="A433" s="33">
        <v>423</v>
      </c>
      <c r="B433" s="53" t="s">
        <v>520</v>
      </c>
      <c r="C433" s="31">
        <v>3547.7</v>
      </c>
      <c r="D433" s="36">
        <v>3578.35</v>
      </c>
      <c r="E433" s="36">
        <v>3492.2</v>
      </c>
      <c r="F433" s="36">
        <v>3436.7</v>
      </c>
      <c r="G433" s="36">
        <v>3350.5499999999997</v>
      </c>
      <c r="H433" s="36">
        <v>3633.85</v>
      </c>
      <c r="I433" s="36">
        <v>3720.0000000000005</v>
      </c>
      <c r="J433" s="36">
        <v>3775.5</v>
      </c>
      <c r="K433" s="31">
        <v>3664.5</v>
      </c>
      <c r="L433" s="31">
        <v>3522.85</v>
      </c>
      <c r="M433" s="31">
        <v>0.25292999999999999</v>
      </c>
      <c r="N433" s="1"/>
      <c r="O433" s="1"/>
    </row>
    <row r="434" spans="1:15" ht="12.75" customHeight="1">
      <c r="A434" s="33">
        <v>424</v>
      </c>
      <c r="B434" s="53" t="s">
        <v>521</v>
      </c>
      <c r="C434" s="31">
        <v>1270.2</v>
      </c>
      <c r="D434" s="36">
        <v>1271.5833333333333</v>
      </c>
      <c r="E434" s="36">
        <v>1262.6666666666665</v>
      </c>
      <c r="F434" s="36">
        <v>1255.1333333333332</v>
      </c>
      <c r="G434" s="36">
        <v>1246.2166666666665</v>
      </c>
      <c r="H434" s="36">
        <v>1279.1166666666666</v>
      </c>
      <c r="I434" s="36">
        <v>1288.0333333333331</v>
      </c>
      <c r="J434" s="36">
        <v>1295.5666666666666</v>
      </c>
      <c r="K434" s="31">
        <v>1280.5</v>
      </c>
      <c r="L434" s="31">
        <v>1264.05</v>
      </c>
      <c r="M434" s="31">
        <v>0.22287999999999999</v>
      </c>
      <c r="N434" s="1"/>
      <c r="O434" s="1"/>
    </row>
    <row r="435" spans="1:15" ht="12.75" customHeight="1">
      <c r="A435" s="33">
        <v>425</v>
      </c>
      <c r="B435" s="53" t="s">
        <v>522</v>
      </c>
      <c r="C435" s="31">
        <v>447.65</v>
      </c>
      <c r="D435" s="36">
        <v>447.66666666666669</v>
      </c>
      <c r="E435" s="36">
        <v>433.53333333333336</v>
      </c>
      <c r="F435" s="36">
        <v>419.41666666666669</v>
      </c>
      <c r="G435" s="36">
        <v>405.28333333333336</v>
      </c>
      <c r="H435" s="36">
        <v>461.78333333333336</v>
      </c>
      <c r="I435" s="36">
        <v>475.91666666666669</v>
      </c>
      <c r="J435" s="36">
        <v>490.03333333333336</v>
      </c>
      <c r="K435" s="31">
        <v>461.8</v>
      </c>
      <c r="L435" s="31">
        <v>433.55</v>
      </c>
      <c r="M435" s="31">
        <v>14.4131</v>
      </c>
      <c r="N435" s="1"/>
      <c r="O435" s="1"/>
    </row>
    <row r="436" spans="1:15" ht="12.75" customHeight="1">
      <c r="A436" s="33">
        <v>426</v>
      </c>
      <c r="B436" s="53" t="s">
        <v>523</v>
      </c>
      <c r="C436" s="31">
        <v>391.25</v>
      </c>
      <c r="D436" s="36">
        <v>390.48333333333329</v>
      </c>
      <c r="E436" s="36">
        <v>386.66666666666657</v>
      </c>
      <c r="F436" s="36">
        <v>382.08333333333326</v>
      </c>
      <c r="G436" s="36">
        <v>378.26666666666654</v>
      </c>
      <c r="H436" s="36">
        <v>395.06666666666661</v>
      </c>
      <c r="I436" s="36">
        <v>398.88333333333333</v>
      </c>
      <c r="J436" s="36">
        <v>403.46666666666664</v>
      </c>
      <c r="K436" s="31">
        <v>394.3</v>
      </c>
      <c r="L436" s="31">
        <v>385.9</v>
      </c>
      <c r="M436" s="31">
        <v>1.15235</v>
      </c>
      <c r="N436" s="1"/>
      <c r="O436" s="1"/>
    </row>
    <row r="437" spans="1:15" ht="12.75" customHeight="1">
      <c r="A437" s="33">
        <v>427</v>
      </c>
      <c r="B437" s="53" t="s">
        <v>524</v>
      </c>
      <c r="C437" s="31">
        <v>4014.85</v>
      </c>
      <c r="D437" s="36">
        <v>4034.4666666666667</v>
      </c>
      <c r="E437" s="36">
        <v>3965.4833333333336</v>
      </c>
      <c r="F437" s="36">
        <v>3916.1166666666668</v>
      </c>
      <c r="G437" s="36">
        <v>3847.1333333333337</v>
      </c>
      <c r="H437" s="36">
        <v>4083.8333333333335</v>
      </c>
      <c r="I437" s="36">
        <v>4152.8166666666657</v>
      </c>
      <c r="J437" s="36">
        <v>4202.1833333333334</v>
      </c>
      <c r="K437" s="31">
        <v>4103.45</v>
      </c>
      <c r="L437" s="31">
        <v>3985.1</v>
      </c>
      <c r="M437" s="31">
        <v>1.52664</v>
      </c>
      <c r="N437" s="1"/>
      <c r="O437" s="1"/>
    </row>
    <row r="438" spans="1:15" ht="12.75" customHeight="1">
      <c r="A438" s="33">
        <v>428</v>
      </c>
      <c r="B438" s="53" t="s">
        <v>525</v>
      </c>
      <c r="C438" s="31">
        <v>681.6</v>
      </c>
      <c r="D438" s="36">
        <v>684.43333333333339</v>
      </c>
      <c r="E438" s="36">
        <v>672.16666666666674</v>
      </c>
      <c r="F438" s="36">
        <v>662.73333333333335</v>
      </c>
      <c r="G438" s="36">
        <v>650.4666666666667</v>
      </c>
      <c r="H438" s="36">
        <v>693.86666666666679</v>
      </c>
      <c r="I438" s="36">
        <v>706.13333333333344</v>
      </c>
      <c r="J438" s="36">
        <v>715.56666666666683</v>
      </c>
      <c r="K438" s="31">
        <v>696.7</v>
      </c>
      <c r="L438" s="31">
        <v>675</v>
      </c>
      <c r="M438" s="31">
        <v>0.47969000000000001</v>
      </c>
      <c r="N438" s="1"/>
      <c r="O438" s="1"/>
    </row>
    <row r="439" spans="1:15" ht="12.75" customHeight="1">
      <c r="A439" s="33">
        <v>429</v>
      </c>
      <c r="B439" s="53" t="s">
        <v>526</v>
      </c>
      <c r="C439" s="31">
        <v>42.55</v>
      </c>
      <c r="D439" s="36">
        <v>42.15</v>
      </c>
      <c r="E439" s="36">
        <v>41.3</v>
      </c>
      <c r="F439" s="36">
        <v>40.049999999999997</v>
      </c>
      <c r="G439" s="36">
        <v>39.199999999999996</v>
      </c>
      <c r="H439" s="36">
        <v>43.4</v>
      </c>
      <c r="I439" s="36">
        <v>44.250000000000007</v>
      </c>
      <c r="J439" s="36">
        <v>45.5</v>
      </c>
      <c r="K439" s="31">
        <v>43</v>
      </c>
      <c r="L439" s="31">
        <v>40.9</v>
      </c>
      <c r="M439" s="31">
        <v>538.39790000000005</v>
      </c>
      <c r="N439" s="1"/>
      <c r="O439" s="1"/>
    </row>
    <row r="440" spans="1:15" ht="12.75" customHeight="1">
      <c r="A440" s="33">
        <v>430</v>
      </c>
      <c r="B440" s="53" t="s">
        <v>527</v>
      </c>
      <c r="C440" s="31">
        <v>609.20000000000005</v>
      </c>
      <c r="D440" s="36">
        <v>603.26666666666665</v>
      </c>
      <c r="E440" s="36">
        <v>588.63333333333333</v>
      </c>
      <c r="F440" s="36">
        <v>568.06666666666672</v>
      </c>
      <c r="G440" s="36">
        <v>553.43333333333339</v>
      </c>
      <c r="H440" s="36">
        <v>623.83333333333326</v>
      </c>
      <c r="I440" s="36">
        <v>638.46666666666647</v>
      </c>
      <c r="J440" s="36">
        <v>659.03333333333319</v>
      </c>
      <c r="K440" s="31">
        <v>617.9</v>
      </c>
      <c r="L440" s="31">
        <v>582.70000000000005</v>
      </c>
      <c r="M440" s="31">
        <v>65.180779999999999</v>
      </c>
      <c r="N440" s="1"/>
      <c r="O440" s="1"/>
    </row>
    <row r="441" spans="1:15" ht="12.75" customHeight="1">
      <c r="A441" s="33">
        <v>431</v>
      </c>
      <c r="B441" s="53" t="s">
        <v>222</v>
      </c>
      <c r="C441" s="31">
        <v>685.3</v>
      </c>
      <c r="D441" s="36">
        <v>688.35</v>
      </c>
      <c r="E441" s="36">
        <v>676.95</v>
      </c>
      <c r="F441" s="36">
        <v>668.6</v>
      </c>
      <c r="G441" s="36">
        <v>657.2</v>
      </c>
      <c r="H441" s="36">
        <v>696.7</v>
      </c>
      <c r="I441" s="36">
        <v>708.09999999999991</v>
      </c>
      <c r="J441" s="36">
        <v>716.45</v>
      </c>
      <c r="K441" s="31">
        <v>699.75</v>
      </c>
      <c r="L441" s="31">
        <v>680</v>
      </c>
      <c r="M441" s="31">
        <v>20.812460000000002</v>
      </c>
      <c r="N441" s="1"/>
      <c r="O441" s="1"/>
    </row>
    <row r="442" spans="1:15" ht="12.75" customHeight="1">
      <c r="A442" s="33">
        <v>432</v>
      </c>
      <c r="B442" s="53" t="s">
        <v>856</v>
      </c>
      <c r="C442" s="31">
        <v>502.25</v>
      </c>
      <c r="D442" s="36">
        <v>502.43333333333334</v>
      </c>
      <c r="E442" s="36">
        <v>498.86666666666667</v>
      </c>
      <c r="F442" s="36">
        <v>495.48333333333335</v>
      </c>
      <c r="G442" s="36">
        <v>491.91666666666669</v>
      </c>
      <c r="H442" s="36">
        <v>505.81666666666666</v>
      </c>
      <c r="I442" s="36">
        <v>509.38333333333338</v>
      </c>
      <c r="J442" s="36">
        <v>512.76666666666665</v>
      </c>
      <c r="K442" s="31">
        <v>506</v>
      </c>
      <c r="L442" s="31">
        <v>499.05</v>
      </c>
      <c r="M442" s="31">
        <v>0.45735999999999999</v>
      </c>
      <c r="N442" s="1"/>
      <c r="O442" s="1"/>
    </row>
    <row r="443" spans="1:15" ht="12.75" customHeight="1">
      <c r="A443" s="33">
        <v>433</v>
      </c>
      <c r="B443" s="53" t="s">
        <v>532</v>
      </c>
      <c r="C443" s="31">
        <v>1037.5</v>
      </c>
      <c r="D443" s="36">
        <v>1050.8166666666666</v>
      </c>
      <c r="E443" s="36">
        <v>1016.6833333333332</v>
      </c>
      <c r="F443" s="36">
        <v>995.86666666666656</v>
      </c>
      <c r="G443" s="36">
        <v>961.73333333333312</v>
      </c>
      <c r="H443" s="36">
        <v>1071.6333333333332</v>
      </c>
      <c r="I443" s="36">
        <v>1105.7666666666664</v>
      </c>
      <c r="J443" s="36">
        <v>1126.5833333333333</v>
      </c>
      <c r="K443" s="31">
        <v>1084.95</v>
      </c>
      <c r="L443" s="31">
        <v>1030</v>
      </c>
      <c r="M443" s="31">
        <v>9.9004399999999997</v>
      </c>
      <c r="N443" s="1"/>
      <c r="O443" s="1"/>
    </row>
    <row r="444" spans="1:15" ht="12.75" customHeight="1">
      <c r="A444" s="33">
        <v>434</v>
      </c>
      <c r="B444" s="53" t="s">
        <v>223</v>
      </c>
      <c r="C444" s="31">
        <v>1005.65</v>
      </c>
      <c r="D444" s="36">
        <v>1010.9166666666666</v>
      </c>
      <c r="E444" s="36">
        <v>995.83333333333326</v>
      </c>
      <c r="F444" s="36">
        <v>986.01666666666665</v>
      </c>
      <c r="G444" s="36">
        <v>970.93333333333328</v>
      </c>
      <c r="H444" s="36">
        <v>1020.7333333333332</v>
      </c>
      <c r="I444" s="36">
        <v>1035.8166666666666</v>
      </c>
      <c r="J444" s="36">
        <v>1045.6333333333332</v>
      </c>
      <c r="K444" s="31">
        <v>1026</v>
      </c>
      <c r="L444" s="31">
        <v>1001.1</v>
      </c>
      <c r="M444" s="31">
        <v>7.1368400000000003</v>
      </c>
      <c r="N444" s="1"/>
      <c r="O444" s="1"/>
    </row>
    <row r="445" spans="1:15" ht="12.75" customHeight="1">
      <c r="A445" s="33">
        <v>435</v>
      </c>
      <c r="B445" s="53" t="s">
        <v>224</v>
      </c>
      <c r="C445" s="31">
        <v>1716.6</v>
      </c>
      <c r="D445" s="36">
        <v>1717.2166666666665</v>
      </c>
      <c r="E445" s="36">
        <v>1702.883333333333</v>
      </c>
      <c r="F445" s="36">
        <v>1689.1666666666665</v>
      </c>
      <c r="G445" s="36">
        <v>1674.833333333333</v>
      </c>
      <c r="H445" s="36">
        <v>1730.9333333333329</v>
      </c>
      <c r="I445" s="36">
        <v>1745.2666666666664</v>
      </c>
      <c r="J445" s="36">
        <v>1758.9833333333329</v>
      </c>
      <c r="K445" s="31">
        <v>1731.55</v>
      </c>
      <c r="L445" s="31">
        <v>1703.5</v>
      </c>
      <c r="M445" s="31">
        <v>3.6559599999999999</v>
      </c>
      <c r="N445" s="1"/>
      <c r="O445" s="1"/>
    </row>
    <row r="446" spans="1:15" ht="12.75" customHeight="1">
      <c r="A446" s="33">
        <v>436</v>
      </c>
      <c r="B446" s="53" t="s">
        <v>229</v>
      </c>
      <c r="C446" s="31">
        <v>3810.3</v>
      </c>
      <c r="D446" s="36">
        <v>3816.6666666666665</v>
      </c>
      <c r="E446" s="36">
        <v>3772.333333333333</v>
      </c>
      <c r="F446" s="36">
        <v>3734.3666666666663</v>
      </c>
      <c r="G446" s="36">
        <v>3690.0333333333328</v>
      </c>
      <c r="H446" s="36">
        <v>3854.6333333333332</v>
      </c>
      <c r="I446" s="36">
        <v>3898.9666666666662</v>
      </c>
      <c r="J446" s="36">
        <v>3936.9333333333334</v>
      </c>
      <c r="K446" s="31">
        <v>3861</v>
      </c>
      <c r="L446" s="31">
        <v>3778.7</v>
      </c>
      <c r="M446" s="31">
        <v>22.051539999999999</v>
      </c>
      <c r="N446" s="1"/>
      <c r="O446" s="1"/>
    </row>
    <row r="447" spans="1:15" ht="12.75" customHeight="1">
      <c r="A447" s="33">
        <v>437</v>
      </c>
      <c r="B447" s="53" t="s">
        <v>225</v>
      </c>
      <c r="C447" s="31">
        <v>1136.75</v>
      </c>
      <c r="D447" s="36">
        <v>1144.25</v>
      </c>
      <c r="E447" s="36">
        <v>1124.8499999999999</v>
      </c>
      <c r="F447" s="36">
        <v>1112.9499999999998</v>
      </c>
      <c r="G447" s="36">
        <v>1093.5499999999997</v>
      </c>
      <c r="H447" s="36">
        <v>1156.1500000000001</v>
      </c>
      <c r="I447" s="36">
        <v>1175.5500000000002</v>
      </c>
      <c r="J447" s="36">
        <v>1187.4500000000003</v>
      </c>
      <c r="K447" s="31">
        <v>1163.6500000000001</v>
      </c>
      <c r="L447" s="31">
        <v>1132.3499999999999</v>
      </c>
      <c r="M447" s="31">
        <v>11.253209999999999</v>
      </c>
      <c r="N447" s="1"/>
      <c r="O447" s="1"/>
    </row>
    <row r="448" spans="1:15" ht="12.75" customHeight="1">
      <c r="A448" s="33">
        <v>438</v>
      </c>
      <c r="B448" s="53" t="s">
        <v>297</v>
      </c>
      <c r="C448" s="31">
        <v>7667.15</v>
      </c>
      <c r="D448" s="36">
        <v>7753.2</v>
      </c>
      <c r="E448" s="36">
        <v>7553.95</v>
      </c>
      <c r="F448" s="36">
        <v>7440.75</v>
      </c>
      <c r="G448" s="36">
        <v>7241.5</v>
      </c>
      <c r="H448" s="36">
        <v>7866.4</v>
      </c>
      <c r="I448" s="36">
        <v>8065.65</v>
      </c>
      <c r="J448" s="36">
        <v>8178.8499999999995</v>
      </c>
      <c r="K448" s="31">
        <v>7952.45</v>
      </c>
      <c r="L448" s="31">
        <v>7640</v>
      </c>
      <c r="M448" s="31">
        <v>1.8411299999999999</v>
      </c>
      <c r="N448" s="1"/>
      <c r="O448" s="1"/>
    </row>
    <row r="449" spans="1:15" ht="12.75" customHeight="1">
      <c r="A449" s="33">
        <v>439</v>
      </c>
      <c r="B449" s="53" t="s">
        <v>533</v>
      </c>
      <c r="C449" s="31">
        <v>4543.3</v>
      </c>
      <c r="D449" s="36">
        <v>4565.95</v>
      </c>
      <c r="E449" s="36">
        <v>4493</v>
      </c>
      <c r="F449" s="36">
        <v>4442.7</v>
      </c>
      <c r="G449" s="36">
        <v>4369.75</v>
      </c>
      <c r="H449" s="36">
        <v>4616.25</v>
      </c>
      <c r="I449" s="36">
        <v>4689.1999999999989</v>
      </c>
      <c r="J449" s="36">
        <v>4739.5</v>
      </c>
      <c r="K449" s="31">
        <v>4638.8999999999996</v>
      </c>
      <c r="L449" s="31">
        <v>4515.6499999999996</v>
      </c>
      <c r="M449" s="31">
        <v>1.1369</v>
      </c>
      <c r="N449" s="1"/>
      <c r="O449" s="1"/>
    </row>
    <row r="450" spans="1:15" ht="12.75" customHeight="1">
      <c r="A450" s="33">
        <v>440</v>
      </c>
      <c r="B450" s="53" t="s">
        <v>534</v>
      </c>
      <c r="C450" s="31">
        <v>537.95000000000005</v>
      </c>
      <c r="D450" s="36">
        <v>536.83333333333337</v>
      </c>
      <c r="E450" s="36">
        <v>532.7166666666667</v>
      </c>
      <c r="F450" s="36">
        <v>527.48333333333335</v>
      </c>
      <c r="G450" s="36">
        <v>523.36666666666667</v>
      </c>
      <c r="H450" s="36">
        <v>542.06666666666672</v>
      </c>
      <c r="I450" s="36">
        <v>546.18333333333328</v>
      </c>
      <c r="J450" s="36">
        <v>551.41666666666674</v>
      </c>
      <c r="K450" s="31">
        <v>540.95000000000005</v>
      </c>
      <c r="L450" s="31">
        <v>531.6</v>
      </c>
      <c r="M450" s="31">
        <v>9.6043199999999995</v>
      </c>
      <c r="N450" s="1"/>
      <c r="O450" s="1"/>
    </row>
    <row r="451" spans="1:15" ht="12.75" customHeight="1">
      <c r="A451" s="33">
        <v>441</v>
      </c>
      <c r="B451" s="53" t="s">
        <v>226</v>
      </c>
      <c r="C451" s="31">
        <v>811.85</v>
      </c>
      <c r="D451" s="36">
        <v>808.76666666666677</v>
      </c>
      <c r="E451" s="36">
        <v>803.38333333333355</v>
      </c>
      <c r="F451" s="36">
        <v>794.91666666666674</v>
      </c>
      <c r="G451" s="36">
        <v>789.53333333333353</v>
      </c>
      <c r="H451" s="36">
        <v>817.23333333333358</v>
      </c>
      <c r="I451" s="36">
        <v>822.61666666666679</v>
      </c>
      <c r="J451" s="36">
        <v>831.0833333333336</v>
      </c>
      <c r="K451" s="31">
        <v>814.15</v>
      </c>
      <c r="L451" s="31">
        <v>800.3</v>
      </c>
      <c r="M451" s="31">
        <v>101.0972</v>
      </c>
      <c r="N451" s="1"/>
      <c r="O451" s="1"/>
    </row>
    <row r="452" spans="1:15" ht="12.75" customHeight="1">
      <c r="A452" s="33">
        <v>442</v>
      </c>
      <c r="B452" s="53" t="s">
        <v>227</v>
      </c>
      <c r="C452" s="31">
        <v>365.1</v>
      </c>
      <c r="D452" s="36">
        <v>363.26666666666665</v>
      </c>
      <c r="E452" s="36">
        <v>359.83333333333331</v>
      </c>
      <c r="F452" s="36">
        <v>354.56666666666666</v>
      </c>
      <c r="G452" s="36">
        <v>351.13333333333333</v>
      </c>
      <c r="H452" s="36">
        <v>368.5333333333333</v>
      </c>
      <c r="I452" s="36">
        <v>371.9666666666667</v>
      </c>
      <c r="J452" s="36">
        <v>377.23333333333329</v>
      </c>
      <c r="K452" s="31">
        <v>366.7</v>
      </c>
      <c r="L452" s="31">
        <v>358</v>
      </c>
      <c r="M452" s="31">
        <v>199.49672000000001</v>
      </c>
      <c r="N452" s="1"/>
      <c r="O452" s="1"/>
    </row>
    <row r="453" spans="1:15" ht="12.75" customHeight="1">
      <c r="A453" s="33">
        <v>443</v>
      </c>
      <c r="B453" s="53" t="s">
        <v>228</v>
      </c>
      <c r="C453" s="31">
        <v>133.75</v>
      </c>
      <c r="D453" s="36">
        <v>134.08333333333334</v>
      </c>
      <c r="E453" s="36">
        <v>131.66666666666669</v>
      </c>
      <c r="F453" s="36">
        <v>129.58333333333334</v>
      </c>
      <c r="G453" s="36">
        <v>127.16666666666669</v>
      </c>
      <c r="H453" s="36">
        <v>136.16666666666669</v>
      </c>
      <c r="I453" s="36">
        <v>138.58333333333337</v>
      </c>
      <c r="J453" s="36">
        <v>140.66666666666669</v>
      </c>
      <c r="K453" s="31">
        <v>136.5</v>
      </c>
      <c r="L453" s="31">
        <v>132</v>
      </c>
      <c r="M453" s="31">
        <v>613.58839</v>
      </c>
      <c r="N453" s="1"/>
      <c r="O453" s="1"/>
    </row>
    <row r="454" spans="1:15" ht="12.75" customHeight="1">
      <c r="A454" s="33">
        <v>444</v>
      </c>
      <c r="B454" s="53" t="s">
        <v>298</v>
      </c>
      <c r="C454" s="31">
        <v>91</v>
      </c>
      <c r="D454" s="36">
        <v>91.316666666666677</v>
      </c>
      <c r="E454" s="36">
        <v>89.333333333333357</v>
      </c>
      <c r="F454" s="36">
        <v>87.666666666666686</v>
      </c>
      <c r="G454" s="36">
        <v>85.683333333333366</v>
      </c>
      <c r="H454" s="36">
        <v>92.983333333333348</v>
      </c>
      <c r="I454" s="36">
        <v>94.966666666666669</v>
      </c>
      <c r="J454" s="36">
        <v>96.63333333333334</v>
      </c>
      <c r="K454" s="31">
        <v>93.3</v>
      </c>
      <c r="L454" s="31">
        <v>89.65</v>
      </c>
      <c r="M454" s="31">
        <v>119.39538</v>
      </c>
      <c r="N454" s="1"/>
      <c r="O454" s="1"/>
    </row>
    <row r="455" spans="1:15" ht="12.75" customHeight="1">
      <c r="A455" s="33">
        <v>445</v>
      </c>
      <c r="B455" s="53" t="s">
        <v>528</v>
      </c>
      <c r="C455" s="31">
        <v>1327.75</v>
      </c>
      <c r="D455" s="36">
        <v>1332.5</v>
      </c>
      <c r="E455" s="36">
        <v>1315.95</v>
      </c>
      <c r="F455" s="36">
        <v>1304.1500000000001</v>
      </c>
      <c r="G455" s="36">
        <v>1287.6000000000001</v>
      </c>
      <c r="H455" s="36">
        <v>1344.3</v>
      </c>
      <c r="I455" s="36">
        <v>1360.8500000000001</v>
      </c>
      <c r="J455" s="36">
        <v>1372.6499999999999</v>
      </c>
      <c r="K455" s="31">
        <v>1349.05</v>
      </c>
      <c r="L455" s="31">
        <v>1320.7</v>
      </c>
      <c r="M455" s="31">
        <v>0.12897</v>
      </c>
      <c r="N455" s="1"/>
      <c r="O455" s="1"/>
    </row>
    <row r="456" spans="1:15" ht="12.75" customHeight="1">
      <c r="A456" s="33">
        <v>446</v>
      </c>
      <c r="B456" s="53" t="s">
        <v>529</v>
      </c>
      <c r="C456" s="31">
        <v>400.6</v>
      </c>
      <c r="D456" s="36">
        <v>397.43333333333334</v>
      </c>
      <c r="E456" s="36">
        <v>391.86666666666667</v>
      </c>
      <c r="F456" s="36">
        <v>383.13333333333333</v>
      </c>
      <c r="G456" s="36">
        <v>377.56666666666666</v>
      </c>
      <c r="H456" s="36">
        <v>406.16666666666669</v>
      </c>
      <c r="I456" s="36">
        <v>411.73333333333341</v>
      </c>
      <c r="J456" s="36">
        <v>420.4666666666667</v>
      </c>
      <c r="K456" s="31">
        <v>403</v>
      </c>
      <c r="L456" s="31">
        <v>388.7</v>
      </c>
      <c r="M456" s="31">
        <v>2.2401300000000002</v>
      </c>
      <c r="N456" s="1"/>
      <c r="O456" s="1"/>
    </row>
    <row r="457" spans="1:15" ht="12.75" customHeight="1">
      <c r="A457" s="33">
        <v>447</v>
      </c>
      <c r="B457" s="53" t="s">
        <v>535</v>
      </c>
      <c r="C457" s="31">
        <v>3031.35</v>
      </c>
      <c r="D457" s="36">
        <v>3014.7833333333328</v>
      </c>
      <c r="E457" s="36">
        <v>2955.6166666666659</v>
      </c>
      <c r="F457" s="36">
        <v>2879.8833333333332</v>
      </c>
      <c r="G457" s="36">
        <v>2820.7166666666662</v>
      </c>
      <c r="H457" s="36">
        <v>3090.5166666666655</v>
      </c>
      <c r="I457" s="36">
        <v>3149.6833333333325</v>
      </c>
      <c r="J457" s="36">
        <v>3225.4166666666652</v>
      </c>
      <c r="K457" s="31">
        <v>3073.95</v>
      </c>
      <c r="L457" s="31">
        <v>2939.05</v>
      </c>
      <c r="M457" s="31">
        <v>0.29783999999999999</v>
      </c>
      <c r="N457" s="1"/>
      <c r="O457" s="1"/>
    </row>
    <row r="458" spans="1:15" ht="12.75" customHeight="1">
      <c r="A458" s="33">
        <v>448</v>
      </c>
      <c r="B458" s="53" t="s">
        <v>230</v>
      </c>
      <c r="C458" s="31">
        <v>1322.05</v>
      </c>
      <c r="D458" s="36">
        <v>1330.1499999999999</v>
      </c>
      <c r="E458" s="36">
        <v>1303.9499999999998</v>
      </c>
      <c r="F458" s="36">
        <v>1285.8499999999999</v>
      </c>
      <c r="G458" s="36">
        <v>1259.6499999999999</v>
      </c>
      <c r="H458" s="36">
        <v>1348.2499999999998</v>
      </c>
      <c r="I458" s="36">
        <v>1374.45</v>
      </c>
      <c r="J458" s="36">
        <v>1392.5499999999997</v>
      </c>
      <c r="K458" s="31">
        <v>1356.35</v>
      </c>
      <c r="L458" s="31">
        <v>1312.05</v>
      </c>
      <c r="M458" s="31">
        <v>84.248620000000003</v>
      </c>
      <c r="N458" s="1"/>
      <c r="O458" s="1"/>
    </row>
    <row r="459" spans="1:15" ht="12.75" customHeight="1">
      <c r="A459" s="33">
        <v>449</v>
      </c>
      <c r="B459" s="53" t="s">
        <v>536</v>
      </c>
      <c r="C459" s="31">
        <v>771.2</v>
      </c>
      <c r="D459" s="36">
        <v>778.80000000000007</v>
      </c>
      <c r="E459" s="36">
        <v>762.40000000000009</v>
      </c>
      <c r="F459" s="36">
        <v>753.6</v>
      </c>
      <c r="G459" s="36">
        <v>737.2</v>
      </c>
      <c r="H459" s="36">
        <v>787.60000000000014</v>
      </c>
      <c r="I459" s="36">
        <v>804</v>
      </c>
      <c r="J459" s="36">
        <v>812.80000000000018</v>
      </c>
      <c r="K459" s="31">
        <v>795.2</v>
      </c>
      <c r="L459" s="31">
        <v>770</v>
      </c>
      <c r="M459" s="31">
        <v>2.2869299999999999</v>
      </c>
      <c r="N459" s="1"/>
      <c r="O459" s="1"/>
    </row>
    <row r="460" spans="1:15" ht="12.75" customHeight="1">
      <c r="A460" s="33">
        <v>450</v>
      </c>
      <c r="B460" s="53" t="s">
        <v>537</v>
      </c>
      <c r="C460" s="31">
        <v>231.4</v>
      </c>
      <c r="D460" s="36">
        <v>234.38333333333335</v>
      </c>
      <c r="E460" s="36">
        <v>226.81666666666672</v>
      </c>
      <c r="F460" s="36">
        <v>222.23333333333338</v>
      </c>
      <c r="G460" s="36">
        <v>214.66666666666674</v>
      </c>
      <c r="H460" s="36">
        <v>238.9666666666667</v>
      </c>
      <c r="I460" s="36">
        <v>246.53333333333336</v>
      </c>
      <c r="J460" s="36">
        <v>251.11666666666667</v>
      </c>
      <c r="K460" s="31">
        <v>241.95</v>
      </c>
      <c r="L460" s="31">
        <v>229.8</v>
      </c>
      <c r="M460" s="31">
        <v>10.50944</v>
      </c>
      <c r="N460" s="1"/>
      <c r="O460" s="1"/>
    </row>
    <row r="461" spans="1:15" ht="12.75" customHeight="1">
      <c r="A461" s="33">
        <v>451</v>
      </c>
      <c r="B461" s="53" t="s">
        <v>208</v>
      </c>
      <c r="C461" s="31">
        <v>968.85</v>
      </c>
      <c r="D461" s="36">
        <v>965.35</v>
      </c>
      <c r="E461" s="36">
        <v>955.7</v>
      </c>
      <c r="F461" s="36">
        <v>942.55000000000007</v>
      </c>
      <c r="G461" s="36">
        <v>932.90000000000009</v>
      </c>
      <c r="H461" s="36">
        <v>978.5</v>
      </c>
      <c r="I461" s="36">
        <v>988.14999999999986</v>
      </c>
      <c r="J461" s="36">
        <v>1001.3</v>
      </c>
      <c r="K461" s="31">
        <v>975</v>
      </c>
      <c r="L461" s="31">
        <v>952.2</v>
      </c>
      <c r="M461" s="31">
        <v>2.72987</v>
      </c>
      <c r="N461" s="1"/>
      <c r="O461" s="1"/>
    </row>
    <row r="462" spans="1:15" ht="12.75" customHeight="1">
      <c r="A462" s="33">
        <v>452</v>
      </c>
      <c r="B462" s="53" t="s">
        <v>538</v>
      </c>
      <c r="C462" s="31">
        <v>3115.1</v>
      </c>
      <c r="D462" s="36">
        <v>3097.3666666666668</v>
      </c>
      <c r="E462" s="36">
        <v>3049.7333333333336</v>
      </c>
      <c r="F462" s="36">
        <v>2984.3666666666668</v>
      </c>
      <c r="G462" s="36">
        <v>2936.7333333333336</v>
      </c>
      <c r="H462" s="36">
        <v>3162.7333333333336</v>
      </c>
      <c r="I462" s="36">
        <v>3210.3666666666668</v>
      </c>
      <c r="J462" s="36">
        <v>3275.7333333333336</v>
      </c>
      <c r="K462" s="31">
        <v>3145</v>
      </c>
      <c r="L462" s="31">
        <v>3032</v>
      </c>
      <c r="M462" s="31">
        <v>0.78715999999999997</v>
      </c>
      <c r="N462" s="1"/>
      <c r="O462" s="1"/>
    </row>
    <row r="463" spans="1:15" ht="12.75" customHeight="1">
      <c r="A463" s="33">
        <v>453</v>
      </c>
      <c r="B463" s="53" t="s">
        <v>539</v>
      </c>
      <c r="C463" s="31">
        <v>3299.9</v>
      </c>
      <c r="D463" s="36">
        <v>3335.1333333333332</v>
      </c>
      <c r="E463" s="36">
        <v>3236.2666666666664</v>
      </c>
      <c r="F463" s="36">
        <v>3172.6333333333332</v>
      </c>
      <c r="G463" s="36">
        <v>3073.7666666666664</v>
      </c>
      <c r="H463" s="36">
        <v>3398.7666666666664</v>
      </c>
      <c r="I463" s="36">
        <v>3497.6333333333332</v>
      </c>
      <c r="J463" s="36">
        <v>3561.2666666666664</v>
      </c>
      <c r="K463" s="31">
        <v>3434</v>
      </c>
      <c r="L463" s="31">
        <v>3271.5</v>
      </c>
      <c r="M463" s="31">
        <v>0.42371999999999999</v>
      </c>
      <c r="N463" s="1"/>
      <c r="O463" s="1"/>
    </row>
    <row r="464" spans="1:15" ht="12.75" customHeight="1">
      <c r="A464" s="33">
        <v>454</v>
      </c>
      <c r="B464" s="53" t="s">
        <v>231</v>
      </c>
      <c r="C464" s="31">
        <v>3770.2</v>
      </c>
      <c r="D464" s="36">
        <v>3765.75</v>
      </c>
      <c r="E464" s="36">
        <v>3734.55</v>
      </c>
      <c r="F464" s="36">
        <v>3698.9</v>
      </c>
      <c r="G464" s="36">
        <v>3667.7000000000003</v>
      </c>
      <c r="H464" s="36">
        <v>3801.4</v>
      </c>
      <c r="I464" s="36">
        <v>3832.6</v>
      </c>
      <c r="J464" s="36">
        <v>3868.25</v>
      </c>
      <c r="K464" s="31">
        <v>3796.95</v>
      </c>
      <c r="L464" s="31">
        <v>3730.1</v>
      </c>
      <c r="M464" s="31">
        <v>6.4613500000000004</v>
      </c>
      <c r="N464" s="1"/>
      <c r="O464" s="1"/>
    </row>
    <row r="465" spans="1:15" ht="12.75" customHeight="1">
      <c r="A465" s="33">
        <v>455</v>
      </c>
      <c r="B465" s="53" t="s">
        <v>232</v>
      </c>
      <c r="C465" s="31">
        <v>2473.4</v>
      </c>
      <c r="D465" s="36">
        <v>2480.9666666666667</v>
      </c>
      <c r="E465" s="36">
        <v>2450.9833333333336</v>
      </c>
      <c r="F465" s="36">
        <v>2428.5666666666671</v>
      </c>
      <c r="G465" s="36">
        <v>2398.5833333333339</v>
      </c>
      <c r="H465" s="36">
        <v>2503.3833333333332</v>
      </c>
      <c r="I465" s="36">
        <v>2533.3666666666659</v>
      </c>
      <c r="J465" s="36">
        <v>2555.7833333333328</v>
      </c>
      <c r="K465" s="31">
        <v>2510.9499999999998</v>
      </c>
      <c r="L465" s="31">
        <v>2458.5500000000002</v>
      </c>
      <c r="M465" s="31">
        <v>2.8704999999999998</v>
      </c>
      <c r="N465" s="1"/>
      <c r="O465" s="1"/>
    </row>
    <row r="466" spans="1:15" ht="12.75" customHeight="1">
      <c r="A466" s="33">
        <v>456</v>
      </c>
      <c r="B466" s="53" t="s">
        <v>299</v>
      </c>
      <c r="C466" s="31">
        <v>1000.8</v>
      </c>
      <c r="D466" s="36">
        <v>999.7166666666667</v>
      </c>
      <c r="E466" s="36">
        <v>992.48333333333335</v>
      </c>
      <c r="F466" s="36">
        <v>984.16666666666663</v>
      </c>
      <c r="G466" s="36">
        <v>976.93333333333328</v>
      </c>
      <c r="H466" s="36">
        <v>1008.0333333333334</v>
      </c>
      <c r="I466" s="36">
        <v>1015.2666666666668</v>
      </c>
      <c r="J466" s="36">
        <v>1023.5833333333335</v>
      </c>
      <c r="K466" s="31">
        <v>1006.95</v>
      </c>
      <c r="L466" s="31">
        <v>991.4</v>
      </c>
      <c r="M466" s="31">
        <v>1.9497899999999999</v>
      </c>
      <c r="N466" s="1"/>
      <c r="O466" s="1"/>
    </row>
    <row r="467" spans="1:15" ht="12.75" customHeight="1">
      <c r="A467" s="33">
        <v>457</v>
      </c>
      <c r="B467" s="53" t="s">
        <v>540</v>
      </c>
      <c r="C467" s="31">
        <v>853.15</v>
      </c>
      <c r="D467" s="36">
        <v>854.81666666666661</v>
      </c>
      <c r="E467" s="36">
        <v>843.38333333333321</v>
      </c>
      <c r="F467" s="36">
        <v>833.61666666666656</v>
      </c>
      <c r="G467" s="36">
        <v>822.18333333333317</v>
      </c>
      <c r="H467" s="36">
        <v>864.58333333333326</v>
      </c>
      <c r="I467" s="36">
        <v>876.01666666666665</v>
      </c>
      <c r="J467" s="36">
        <v>885.7833333333333</v>
      </c>
      <c r="K467" s="31">
        <v>866.25</v>
      </c>
      <c r="L467" s="31">
        <v>845.05</v>
      </c>
      <c r="M467" s="31">
        <v>0.19524</v>
      </c>
      <c r="N467" s="1"/>
      <c r="O467" s="1"/>
    </row>
    <row r="468" spans="1:15" ht="12.75" customHeight="1">
      <c r="A468" s="33">
        <v>458</v>
      </c>
      <c r="B468" s="53" t="s">
        <v>233</v>
      </c>
      <c r="C468" s="31">
        <v>3231.8</v>
      </c>
      <c r="D468" s="36">
        <v>3221.4333333333329</v>
      </c>
      <c r="E468" s="36">
        <v>3190.3666666666659</v>
      </c>
      <c r="F468" s="36">
        <v>3148.9333333333329</v>
      </c>
      <c r="G468" s="36">
        <v>3117.8666666666659</v>
      </c>
      <c r="H468" s="36">
        <v>3262.8666666666659</v>
      </c>
      <c r="I468" s="36">
        <v>3293.9333333333325</v>
      </c>
      <c r="J468" s="36">
        <v>3335.3666666666659</v>
      </c>
      <c r="K468" s="31">
        <v>3252.5</v>
      </c>
      <c r="L468" s="31">
        <v>3180</v>
      </c>
      <c r="M468" s="31">
        <v>4.8932099999999998</v>
      </c>
      <c r="N468" s="1"/>
      <c r="O468" s="1"/>
    </row>
    <row r="469" spans="1:15" ht="12.75" customHeight="1">
      <c r="A469" s="33">
        <v>459</v>
      </c>
      <c r="B469" s="53" t="s">
        <v>300</v>
      </c>
      <c r="C469" s="31">
        <v>45.4</v>
      </c>
      <c r="D469" s="36">
        <v>45.683333333333337</v>
      </c>
      <c r="E469" s="36">
        <v>44.866666666666674</v>
      </c>
      <c r="F469" s="36">
        <v>44.333333333333336</v>
      </c>
      <c r="G469" s="36">
        <v>43.516666666666673</v>
      </c>
      <c r="H469" s="36">
        <v>46.216666666666676</v>
      </c>
      <c r="I469" s="36">
        <v>47.033333333333339</v>
      </c>
      <c r="J469" s="36">
        <v>47.566666666666677</v>
      </c>
      <c r="K469" s="31">
        <v>46.5</v>
      </c>
      <c r="L469" s="31">
        <v>45.15</v>
      </c>
      <c r="M469" s="31">
        <v>200.071</v>
      </c>
      <c r="N469" s="1"/>
      <c r="O469" s="1"/>
    </row>
    <row r="470" spans="1:15" ht="12.75" customHeight="1">
      <c r="A470" s="33">
        <v>460</v>
      </c>
      <c r="B470" s="53" t="s">
        <v>541</v>
      </c>
      <c r="C470" s="31">
        <v>330.3</v>
      </c>
      <c r="D470" s="36">
        <v>330.71666666666664</v>
      </c>
      <c r="E470" s="36">
        <v>325.68333333333328</v>
      </c>
      <c r="F470" s="36">
        <v>321.06666666666666</v>
      </c>
      <c r="G470" s="36">
        <v>316.0333333333333</v>
      </c>
      <c r="H470" s="36">
        <v>335.33333333333326</v>
      </c>
      <c r="I470" s="36">
        <v>340.36666666666667</v>
      </c>
      <c r="J470" s="36">
        <v>344.98333333333323</v>
      </c>
      <c r="K470" s="31">
        <v>335.75</v>
      </c>
      <c r="L470" s="31">
        <v>326.10000000000002</v>
      </c>
      <c r="M470" s="31">
        <v>3.9855700000000001</v>
      </c>
      <c r="N470" s="1"/>
      <c r="O470" s="1"/>
    </row>
    <row r="471" spans="1:15" ht="12.75" customHeight="1">
      <c r="A471" s="33">
        <v>461</v>
      </c>
      <c r="B471" s="53" t="s">
        <v>542</v>
      </c>
      <c r="C471" s="31">
        <v>385.8</v>
      </c>
      <c r="D471" s="36">
        <v>388.84999999999997</v>
      </c>
      <c r="E471" s="36">
        <v>380.94999999999993</v>
      </c>
      <c r="F471" s="36">
        <v>376.09999999999997</v>
      </c>
      <c r="G471" s="36">
        <v>368.19999999999993</v>
      </c>
      <c r="H471" s="36">
        <v>393.69999999999993</v>
      </c>
      <c r="I471" s="36">
        <v>401.59999999999991</v>
      </c>
      <c r="J471" s="36">
        <v>406.44999999999993</v>
      </c>
      <c r="K471" s="31">
        <v>396.75</v>
      </c>
      <c r="L471" s="31">
        <v>384</v>
      </c>
      <c r="M471" s="31">
        <v>3.7673000000000001</v>
      </c>
      <c r="N471" s="1"/>
      <c r="O471" s="1"/>
    </row>
    <row r="472" spans="1:15" ht="12.75" customHeight="1">
      <c r="A472" s="33">
        <v>462</v>
      </c>
      <c r="B472" s="53" t="s">
        <v>530</v>
      </c>
      <c r="C472" s="31">
        <v>778.55</v>
      </c>
      <c r="D472" s="36">
        <v>773.36666666666667</v>
      </c>
      <c r="E472" s="36">
        <v>764.73333333333335</v>
      </c>
      <c r="F472" s="36">
        <v>750.91666666666663</v>
      </c>
      <c r="G472" s="36">
        <v>742.2833333333333</v>
      </c>
      <c r="H472" s="36">
        <v>787.18333333333339</v>
      </c>
      <c r="I472" s="36">
        <v>795.81666666666683</v>
      </c>
      <c r="J472" s="36">
        <v>809.63333333333344</v>
      </c>
      <c r="K472" s="31">
        <v>782</v>
      </c>
      <c r="L472" s="31">
        <v>759.55</v>
      </c>
      <c r="M472" s="31">
        <v>1.1611100000000001</v>
      </c>
      <c r="N472" s="1"/>
      <c r="O472" s="1"/>
    </row>
    <row r="473" spans="1:15" ht="12.75" customHeight="1">
      <c r="A473" s="33">
        <v>463</v>
      </c>
      <c r="B473" s="53" t="s">
        <v>301</v>
      </c>
      <c r="C473" s="31">
        <v>3987.9</v>
      </c>
      <c r="D473" s="36">
        <v>3992.4166666666665</v>
      </c>
      <c r="E473" s="36">
        <v>3910.4833333333331</v>
      </c>
      <c r="F473" s="36">
        <v>3833.0666666666666</v>
      </c>
      <c r="G473" s="36">
        <v>3751.1333333333332</v>
      </c>
      <c r="H473" s="36">
        <v>4069.833333333333</v>
      </c>
      <c r="I473" s="36">
        <v>4151.7666666666664</v>
      </c>
      <c r="J473" s="36">
        <v>4229.1833333333325</v>
      </c>
      <c r="K473" s="31">
        <v>4074.35</v>
      </c>
      <c r="L473" s="31">
        <v>3915</v>
      </c>
      <c r="M473" s="31">
        <v>1.65063</v>
      </c>
      <c r="N473" s="1"/>
      <c r="O473" s="1"/>
    </row>
    <row r="474" spans="1:15" ht="12.75" customHeight="1">
      <c r="A474" s="33">
        <v>464</v>
      </c>
      <c r="B474" s="53" t="s">
        <v>531</v>
      </c>
      <c r="C474" s="31">
        <v>64.25</v>
      </c>
      <c r="D474" s="36">
        <v>63.616666666666667</v>
      </c>
      <c r="E474" s="36">
        <v>62.233333333333334</v>
      </c>
      <c r="F474" s="36">
        <v>60.216666666666669</v>
      </c>
      <c r="G474" s="36">
        <v>58.833333333333336</v>
      </c>
      <c r="H474" s="36">
        <v>65.633333333333326</v>
      </c>
      <c r="I474" s="36">
        <v>67.01666666666668</v>
      </c>
      <c r="J474" s="36">
        <v>69.033333333333331</v>
      </c>
      <c r="K474" s="31">
        <v>65</v>
      </c>
      <c r="L474" s="31">
        <v>61.6</v>
      </c>
      <c r="M474" s="31">
        <v>197.73911000000001</v>
      </c>
      <c r="N474" s="1"/>
      <c r="O474" s="1"/>
    </row>
    <row r="475" spans="1:15" ht="12.75" customHeight="1">
      <c r="A475" s="33">
        <v>465</v>
      </c>
      <c r="B475" s="53" t="s">
        <v>234</v>
      </c>
      <c r="C475" s="31">
        <v>1941.1</v>
      </c>
      <c r="D475" s="36">
        <v>1973.05</v>
      </c>
      <c r="E475" s="36">
        <v>1891.1</v>
      </c>
      <c r="F475" s="36">
        <v>1841.1</v>
      </c>
      <c r="G475" s="36">
        <v>1759.1499999999999</v>
      </c>
      <c r="H475" s="36">
        <v>2023.05</v>
      </c>
      <c r="I475" s="36">
        <v>2105</v>
      </c>
      <c r="J475" s="36">
        <v>2155</v>
      </c>
      <c r="K475" s="31">
        <v>2055</v>
      </c>
      <c r="L475" s="31">
        <v>1923.05</v>
      </c>
      <c r="M475" s="31">
        <v>20.787009999999999</v>
      </c>
      <c r="N475" s="1"/>
      <c r="O475" s="1"/>
    </row>
    <row r="476" spans="1:15" ht="12.75" customHeight="1">
      <c r="A476" s="33">
        <v>466</v>
      </c>
      <c r="B476" s="53" t="s">
        <v>543</v>
      </c>
      <c r="C476" s="31">
        <v>41.2</v>
      </c>
      <c r="D476" s="36">
        <v>41.516666666666673</v>
      </c>
      <c r="E476" s="36">
        <v>40.533333333333346</v>
      </c>
      <c r="F476" s="36">
        <v>39.866666666666674</v>
      </c>
      <c r="G476" s="36">
        <v>38.883333333333347</v>
      </c>
      <c r="H476" s="36">
        <v>42.183333333333344</v>
      </c>
      <c r="I476" s="36">
        <v>43.166666666666679</v>
      </c>
      <c r="J476" s="36">
        <v>43.833333333333343</v>
      </c>
      <c r="K476" s="31">
        <v>42.5</v>
      </c>
      <c r="L476" s="31">
        <v>40.85</v>
      </c>
      <c r="M476" s="31">
        <v>258.55430000000001</v>
      </c>
      <c r="N476" s="1"/>
      <c r="O476" s="1"/>
    </row>
    <row r="477" spans="1:15" ht="12.75" customHeight="1">
      <c r="A477" s="33">
        <v>467</v>
      </c>
      <c r="B477" s="53" t="s">
        <v>544</v>
      </c>
      <c r="C477" s="31">
        <v>466.7</v>
      </c>
      <c r="D477" s="36">
        <v>467.34999999999997</v>
      </c>
      <c r="E477" s="36">
        <v>463.84999999999991</v>
      </c>
      <c r="F477" s="36">
        <v>460.99999999999994</v>
      </c>
      <c r="G477" s="36">
        <v>457.49999999999989</v>
      </c>
      <c r="H477" s="36">
        <v>470.19999999999993</v>
      </c>
      <c r="I477" s="36">
        <v>473.70000000000005</v>
      </c>
      <c r="J477" s="36">
        <v>476.54999999999995</v>
      </c>
      <c r="K477" s="31">
        <v>470.85</v>
      </c>
      <c r="L477" s="31">
        <v>464.5</v>
      </c>
      <c r="M477" s="31">
        <v>0.42527999999999999</v>
      </c>
      <c r="N477" s="1"/>
      <c r="O477" s="1"/>
    </row>
    <row r="478" spans="1:15" ht="12.75" customHeight="1">
      <c r="A478" s="33">
        <v>468</v>
      </c>
      <c r="B478" s="53" t="s">
        <v>236</v>
      </c>
      <c r="C478" s="31">
        <v>9969.35</v>
      </c>
      <c r="D478" s="36">
        <v>9966.2500000000018</v>
      </c>
      <c r="E478" s="36">
        <v>9884.3000000000029</v>
      </c>
      <c r="F478" s="36">
        <v>9799.2500000000018</v>
      </c>
      <c r="G478" s="36">
        <v>9717.3000000000029</v>
      </c>
      <c r="H478" s="36">
        <v>10051.300000000003</v>
      </c>
      <c r="I478" s="36">
        <v>10133.250000000004</v>
      </c>
      <c r="J478" s="36">
        <v>10218.300000000003</v>
      </c>
      <c r="K478" s="31">
        <v>10048.200000000001</v>
      </c>
      <c r="L478" s="31">
        <v>9881.2000000000007</v>
      </c>
      <c r="M478" s="31">
        <v>2.9626899999999998</v>
      </c>
      <c r="N478" s="1"/>
      <c r="O478" s="1"/>
    </row>
    <row r="479" spans="1:15" ht="12.75" customHeight="1">
      <c r="A479" s="33">
        <v>469</v>
      </c>
      <c r="B479" s="53" t="s">
        <v>302</v>
      </c>
      <c r="C479" s="31">
        <v>140.35</v>
      </c>
      <c r="D479" s="36">
        <v>141.45000000000002</v>
      </c>
      <c r="E479" s="36">
        <v>138.50000000000003</v>
      </c>
      <c r="F479" s="36">
        <v>136.65</v>
      </c>
      <c r="G479" s="36">
        <v>133.70000000000002</v>
      </c>
      <c r="H479" s="36">
        <v>143.30000000000004</v>
      </c>
      <c r="I479" s="36">
        <v>146.25000000000003</v>
      </c>
      <c r="J479" s="36">
        <v>148.10000000000005</v>
      </c>
      <c r="K479" s="31">
        <v>144.4</v>
      </c>
      <c r="L479" s="31">
        <v>139.6</v>
      </c>
      <c r="M479" s="31">
        <v>148.86698000000001</v>
      </c>
      <c r="N479" s="1"/>
      <c r="O479" s="1"/>
    </row>
    <row r="480" spans="1:15" ht="12.75" customHeight="1">
      <c r="A480" s="33">
        <v>470</v>
      </c>
      <c r="B480" s="53" t="s">
        <v>235</v>
      </c>
      <c r="C480" s="31">
        <v>1842.25</v>
      </c>
      <c r="D480" s="36">
        <v>1856.0833333333333</v>
      </c>
      <c r="E480" s="36">
        <v>1822.1666666666665</v>
      </c>
      <c r="F480" s="36">
        <v>1802.0833333333333</v>
      </c>
      <c r="G480" s="36">
        <v>1768.1666666666665</v>
      </c>
      <c r="H480" s="36">
        <v>1876.1666666666665</v>
      </c>
      <c r="I480" s="36">
        <v>1910.083333333333</v>
      </c>
      <c r="J480" s="36">
        <v>1930.1666666666665</v>
      </c>
      <c r="K480" s="31">
        <v>1890</v>
      </c>
      <c r="L480" s="31">
        <v>1836</v>
      </c>
      <c r="M480" s="31">
        <v>2.9914800000000001</v>
      </c>
      <c r="N480" s="1"/>
      <c r="O480" s="1"/>
    </row>
    <row r="481" spans="1:15" ht="12.75" customHeight="1">
      <c r="A481" s="33">
        <v>471</v>
      </c>
      <c r="B481" s="31" t="s">
        <v>176</v>
      </c>
      <c r="C481" s="36">
        <v>1096</v>
      </c>
      <c r="D481" s="36">
        <v>1095.3833333333332</v>
      </c>
      <c r="E481" s="36">
        <v>1077.8166666666664</v>
      </c>
      <c r="F481" s="36">
        <v>1059.6333333333332</v>
      </c>
      <c r="G481" s="36">
        <v>1042.0666666666664</v>
      </c>
      <c r="H481" s="36">
        <v>1113.5666666666664</v>
      </c>
      <c r="I481" s="36">
        <v>1131.133333333333</v>
      </c>
      <c r="J481" s="31">
        <v>1149.3166666666664</v>
      </c>
      <c r="K481" s="31">
        <v>1112.95</v>
      </c>
      <c r="L481" s="31">
        <v>1077.2</v>
      </c>
      <c r="M481" s="53">
        <v>9.2888099999999998</v>
      </c>
      <c r="N481" s="1"/>
      <c r="O481" s="1"/>
    </row>
    <row r="482" spans="1:15" ht="12.75" customHeight="1">
      <c r="A482" s="33">
        <v>472</v>
      </c>
      <c r="B482" s="31" t="s">
        <v>545</v>
      </c>
      <c r="C482" s="36">
        <v>684.15</v>
      </c>
      <c r="D482" s="36">
        <v>689.93333333333339</v>
      </c>
      <c r="E482" s="36">
        <v>675.71666666666681</v>
      </c>
      <c r="F482" s="36">
        <v>667.28333333333342</v>
      </c>
      <c r="G482" s="36">
        <v>653.06666666666683</v>
      </c>
      <c r="H482" s="36">
        <v>698.36666666666679</v>
      </c>
      <c r="I482" s="36">
        <v>712.58333333333348</v>
      </c>
      <c r="J482" s="31">
        <v>721.01666666666677</v>
      </c>
      <c r="K482" s="31">
        <v>704.15</v>
      </c>
      <c r="L482" s="31">
        <v>681.5</v>
      </c>
      <c r="M482" s="53">
        <v>4.3902999999999999</v>
      </c>
      <c r="N482" s="1"/>
      <c r="O482" s="1"/>
    </row>
    <row r="483" spans="1:15" ht="12.75" customHeight="1">
      <c r="A483" s="33">
        <v>473</v>
      </c>
      <c r="B483" s="31" t="s">
        <v>237</v>
      </c>
      <c r="C483" s="31">
        <v>537.29999999999995</v>
      </c>
      <c r="D483" s="36">
        <v>540.30000000000007</v>
      </c>
      <c r="E483" s="36">
        <v>533.00000000000011</v>
      </c>
      <c r="F483" s="36">
        <v>528.70000000000005</v>
      </c>
      <c r="G483" s="36">
        <v>521.40000000000009</v>
      </c>
      <c r="H483" s="36">
        <v>544.60000000000014</v>
      </c>
      <c r="I483" s="36">
        <v>551.90000000000009</v>
      </c>
      <c r="J483" s="36">
        <v>556.20000000000016</v>
      </c>
      <c r="K483" s="31">
        <v>547.6</v>
      </c>
      <c r="L483" s="31">
        <v>536</v>
      </c>
      <c r="M483" s="31">
        <v>17.236249999999998</v>
      </c>
      <c r="N483" s="1"/>
      <c r="O483" s="1"/>
    </row>
    <row r="484" spans="1:15" ht="12.75" customHeight="1">
      <c r="A484" s="33">
        <v>474</v>
      </c>
      <c r="B484" s="31" t="s">
        <v>546</v>
      </c>
      <c r="C484" s="36">
        <v>858.8</v>
      </c>
      <c r="D484" s="36">
        <v>858.44999999999993</v>
      </c>
      <c r="E484" s="36">
        <v>851.14999999999986</v>
      </c>
      <c r="F484" s="36">
        <v>843.49999999999989</v>
      </c>
      <c r="G484" s="36">
        <v>836.19999999999982</v>
      </c>
      <c r="H484" s="36">
        <v>866.09999999999991</v>
      </c>
      <c r="I484" s="36">
        <v>873.39999999999986</v>
      </c>
      <c r="J484" s="31">
        <v>881.05</v>
      </c>
      <c r="K484" s="31">
        <v>865.75</v>
      </c>
      <c r="L484" s="31">
        <v>850.8</v>
      </c>
      <c r="M484" s="53">
        <v>0.50451000000000001</v>
      </c>
      <c r="N484" s="1"/>
      <c r="O484" s="1"/>
    </row>
    <row r="485" spans="1:15" ht="12.75" customHeight="1">
      <c r="A485" s="33">
        <v>475</v>
      </c>
      <c r="B485" s="31" t="s">
        <v>549</v>
      </c>
      <c r="C485" s="31">
        <v>555</v>
      </c>
      <c r="D485" s="36">
        <v>560.9</v>
      </c>
      <c r="E485" s="36">
        <v>547.79999999999995</v>
      </c>
      <c r="F485" s="36">
        <v>540.6</v>
      </c>
      <c r="G485" s="36">
        <v>527.5</v>
      </c>
      <c r="H485" s="36">
        <v>568.09999999999991</v>
      </c>
      <c r="I485" s="36">
        <v>581.20000000000005</v>
      </c>
      <c r="J485" s="36">
        <v>588.39999999999986</v>
      </c>
      <c r="K485" s="31">
        <v>574</v>
      </c>
      <c r="L485" s="31">
        <v>553.70000000000005</v>
      </c>
      <c r="M485" s="31">
        <v>4.0154100000000001</v>
      </c>
      <c r="N485" s="1"/>
      <c r="O485" s="1"/>
    </row>
    <row r="486" spans="1:15" ht="12.75" customHeight="1">
      <c r="A486" s="33">
        <v>476</v>
      </c>
      <c r="B486" s="31" t="s">
        <v>550</v>
      </c>
      <c r="C486" s="36">
        <v>514.29999999999995</v>
      </c>
      <c r="D486" s="36">
        <v>514.26666666666665</v>
      </c>
      <c r="E486" s="36">
        <v>504.08333333333326</v>
      </c>
      <c r="F486" s="36">
        <v>493.86666666666662</v>
      </c>
      <c r="G486" s="36">
        <v>483.68333333333322</v>
      </c>
      <c r="H486" s="36">
        <v>524.48333333333335</v>
      </c>
      <c r="I486" s="36">
        <v>534.66666666666674</v>
      </c>
      <c r="J486" s="36">
        <v>544.88333333333333</v>
      </c>
      <c r="K486" s="31">
        <v>524.45000000000005</v>
      </c>
      <c r="L486" s="31">
        <v>504.05</v>
      </c>
      <c r="M486" s="31">
        <v>11.62003</v>
      </c>
      <c r="N486" s="1"/>
      <c r="O486" s="1"/>
    </row>
    <row r="487" spans="1:15" ht="12.75" customHeight="1">
      <c r="A487" s="33">
        <v>477</v>
      </c>
      <c r="B487" s="31" t="s">
        <v>551</v>
      </c>
      <c r="C487" s="31">
        <v>397.05</v>
      </c>
      <c r="D487" s="36">
        <v>397.56666666666666</v>
      </c>
      <c r="E487" s="36">
        <v>392.18333333333334</v>
      </c>
      <c r="F487" s="36">
        <v>387.31666666666666</v>
      </c>
      <c r="G487" s="36">
        <v>381.93333333333334</v>
      </c>
      <c r="H487" s="36">
        <v>402.43333333333334</v>
      </c>
      <c r="I487" s="36">
        <v>407.81666666666666</v>
      </c>
      <c r="J487" s="36">
        <v>412.68333333333334</v>
      </c>
      <c r="K487" s="31">
        <v>402.95</v>
      </c>
      <c r="L487" s="31">
        <v>392.7</v>
      </c>
      <c r="M487" s="31">
        <v>3.4371100000000001</v>
      </c>
      <c r="N487" s="1"/>
      <c r="O487" s="1"/>
    </row>
    <row r="488" spans="1:15" ht="12.75" customHeight="1">
      <c r="A488" s="33">
        <v>478</v>
      </c>
      <c r="B488" s="31" t="s">
        <v>552</v>
      </c>
      <c r="C488" s="36">
        <v>514.35</v>
      </c>
      <c r="D488" s="36">
        <v>517.68333333333339</v>
      </c>
      <c r="E488" s="36">
        <v>509.66666666666674</v>
      </c>
      <c r="F488" s="36">
        <v>504.98333333333335</v>
      </c>
      <c r="G488" s="36">
        <v>496.9666666666667</v>
      </c>
      <c r="H488" s="36">
        <v>522.36666666666679</v>
      </c>
      <c r="I488" s="36">
        <v>530.38333333333344</v>
      </c>
      <c r="J488" s="36">
        <v>535.06666666666683</v>
      </c>
      <c r="K488" s="31">
        <v>525.70000000000005</v>
      </c>
      <c r="L488" s="31">
        <v>513</v>
      </c>
      <c r="M488" s="31">
        <v>1.4583600000000001</v>
      </c>
      <c r="N488" s="1"/>
      <c r="O488" s="1"/>
    </row>
    <row r="489" spans="1:15" ht="12.75" customHeight="1">
      <c r="A489" s="33">
        <v>479</v>
      </c>
      <c r="B489" s="53" t="s">
        <v>303</v>
      </c>
      <c r="C489" s="31">
        <v>1257.4000000000001</v>
      </c>
      <c r="D489" s="36">
        <v>1247.8</v>
      </c>
      <c r="E489" s="36">
        <v>1230.5999999999999</v>
      </c>
      <c r="F489" s="36">
        <v>1203.8</v>
      </c>
      <c r="G489" s="36">
        <v>1186.5999999999999</v>
      </c>
      <c r="H489" s="36">
        <v>1274.5999999999999</v>
      </c>
      <c r="I489" s="36">
        <v>1291.8000000000002</v>
      </c>
      <c r="J489" s="36">
        <v>1318.6</v>
      </c>
      <c r="K489" s="31">
        <v>1265</v>
      </c>
      <c r="L489" s="31">
        <v>1221</v>
      </c>
      <c r="M489" s="31">
        <v>33.313949999999998</v>
      </c>
      <c r="N489" s="1"/>
      <c r="O489" s="1"/>
    </row>
    <row r="490" spans="1:15" ht="12.75" customHeight="1">
      <c r="A490" s="33">
        <v>480</v>
      </c>
      <c r="B490" s="53" t="s">
        <v>553</v>
      </c>
      <c r="C490" s="36">
        <v>1125.05</v>
      </c>
      <c r="D490" s="36">
        <v>1114.6166666666666</v>
      </c>
      <c r="E490" s="36">
        <v>1082.4333333333332</v>
      </c>
      <c r="F490" s="36">
        <v>1039.8166666666666</v>
      </c>
      <c r="G490" s="36">
        <v>1007.6333333333332</v>
      </c>
      <c r="H490" s="36">
        <v>1157.2333333333331</v>
      </c>
      <c r="I490" s="36">
        <v>1189.4166666666665</v>
      </c>
      <c r="J490" s="36">
        <v>1232.0333333333331</v>
      </c>
      <c r="K490" s="31">
        <v>1146.8</v>
      </c>
      <c r="L490" s="31">
        <v>1072</v>
      </c>
      <c r="M490" s="31">
        <v>7.14757</v>
      </c>
      <c r="N490" s="1"/>
      <c r="O490" s="1"/>
    </row>
    <row r="491" spans="1:15" ht="12.75" customHeight="1">
      <c r="A491" s="33">
        <v>481</v>
      </c>
      <c r="B491" s="53" t="s">
        <v>238</v>
      </c>
      <c r="C491" s="31">
        <v>263.60000000000002</v>
      </c>
      <c r="D491" s="36">
        <v>263.68333333333334</v>
      </c>
      <c r="E491" s="36">
        <v>260.56666666666666</v>
      </c>
      <c r="F491" s="36">
        <v>257.5333333333333</v>
      </c>
      <c r="G491" s="36">
        <v>254.41666666666663</v>
      </c>
      <c r="H491" s="36">
        <v>266.7166666666667</v>
      </c>
      <c r="I491" s="36">
        <v>269.83333333333337</v>
      </c>
      <c r="J491" s="36">
        <v>272.86666666666673</v>
      </c>
      <c r="K491" s="31">
        <v>266.8</v>
      </c>
      <c r="L491" s="31">
        <v>260.64999999999998</v>
      </c>
      <c r="M491" s="31">
        <v>51.950679999999998</v>
      </c>
      <c r="N491" s="1"/>
      <c r="O491" s="1"/>
    </row>
    <row r="492" spans="1:15" ht="12.75" customHeight="1">
      <c r="A492" s="33">
        <v>482</v>
      </c>
      <c r="B492" s="53" t="s">
        <v>547</v>
      </c>
      <c r="C492" s="36">
        <v>293.35000000000002</v>
      </c>
      <c r="D492" s="36">
        <v>292.56666666666666</v>
      </c>
      <c r="E492" s="36">
        <v>288.13333333333333</v>
      </c>
      <c r="F492" s="36">
        <v>282.91666666666669</v>
      </c>
      <c r="G492" s="36">
        <v>278.48333333333335</v>
      </c>
      <c r="H492" s="36">
        <v>297.7833333333333</v>
      </c>
      <c r="I492" s="36">
        <v>302.21666666666658</v>
      </c>
      <c r="J492" s="36">
        <v>307.43333333333328</v>
      </c>
      <c r="K492" s="31">
        <v>297</v>
      </c>
      <c r="L492" s="31">
        <v>287.35000000000002</v>
      </c>
      <c r="M492" s="31">
        <v>2.3501500000000002</v>
      </c>
      <c r="N492" s="1"/>
      <c r="O492" s="1"/>
    </row>
    <row r="493" spans="1:15" ht="12.75" customHeight="1">
      <c r="A493" s="33">
        <v>483</v>
      </c>
      <c r="B493" s="53" t="s">
        <v>554</v>
      </c>
      <c r="C493" s="36">
        <v>648</v>
      </c>
      <c r="D493" s="36">
        <v>643.66666666666663</v>
      </c>
      <c r="E493" s="36">
        <v>636.33333333333326</v>
      </c>
      <c r="F493" s="36">
        <v>624.66666666666663</v>
      </c>
      <c r="G493" s="36">
        <v>617.33333333333326</v>
      </c>
      <c r="H493" s="36">
        <v>655.33333333333326</v>
      </c>
      <c r="I493" s="36">
        <v>662.66666666666652</v>
      </c>
      <c r="J493" s="36">
        <v>674.33333333333326</v>
      </c>
      <c r="K493" s="31">
        <v>651</v>
      </c>
      <c r="L493" s="31">
        <v>632</v>
      </c>
      <c r="M493" s="31">
        <v>1.1495</v>
      </c>
      <c r="N493" s="1"/>
      <c r="O493" s="1"/>
    </row>
    <row r="494" spans="1:15" ht="12.75" customHeight="1">
      <c r="A494" s="33">
        <v>484</v>
      </c>
      <c r="B494" s="53" t="s">
        <v>555</v>
      </c>
      <c r="C494" s="36">
        <v>1684.45</v>
      </c>
      <c r="D494" s="36">
        <v>1694.8999999999999</v>
      </c>
      <c r="E494" s="36">
        <v>1668.5999999999997</v>
      </c>
      <c r="F494" s="36">
        <v>1652.7499999999998</v>
      </c>
      <c r="G494" s="36">
        <v>1626.4499999999996</v>
      </c>
      <c r="H494" s="36">
        <v>1710.7499999999998</v>
      </c>
      <c r="I494" s="36">
        <v>1737.05</v>
      </c>
      <c r="J494" s="36">
        <v>1752.8999999999999</v>
      </c>
      <c r="K494" s="31">
        <v>1721.2</v>
      </c>
      <c r="L494" s="31">
        <v>1679.05</v>
      </c>
      <c r="M494" s="31">
        <v>0.40999000000000002</v>
      </c>
      <c r="N494" s="1"/>
      <c r="O494" s="1"/>
    </row>
    <row r="495" spans="1:15" ht="12.75" customHeight="1">
      <c r="A495" s="33">
        <v>485</v>
      </c>
      <c r="B495" s="53" t="s">
        <v>548</v>
      </c>
      <c r="C495" s="36">
        <v>2073.5</v>
      </c>
      <c r="D495" s="36">
        <v>2069.4</v>
      </c>
      <c r="E495" s="36">
        <v>2038.7000000000003</v>
      </c>
      <c r="F495" s="36">
        <v>2003.9</v>
      </c>
      <c r="G495" s="36">
        <v>1973.2000000000003</v>
      </c>
      <c r="H495" s="36">
        <v>2104.2000000000003</v>
      </c>
      <c r="I495" s="36">
        <v>2134.9</v>
      </c>
      <c r="J495" s="36">
        <v>2169.7000000000003</v>
      </c>
      <c r="K495" s="31">
        <v>2100.1</v>
      </c>
      <c r="L495" s="31">
        <v>2034.6</v>
      </c>
      <c r="M495" s="31">
        <v>0.59950000000000003</v>
      </c>
      <c r="N495" s="1"/>
      <c r="O495" s="1"/>
    </row>
    <row r="496" spans="1:15" ht="12.75" customHeight="1">
      <c r="A496" s="33">
        <v>486</v>
      </c>
      <c r="B496" s="53" t="s">
        <v>141</v>
      </c>
      <c r="C496" s="36">
        <v>14.6</v>
      </c>
      <c r="D496" s="36">
        <v>14.683333333333332</v>
      </c>
      <c r="E496" s="36">
        <v>14.266666666666664</v>
      </c>
      <c r="F496" s="36">
        <v>13.933333333333332</v>
      </c>
      <c r="G496" s="36">
        <v>13.516666666666664</v>
      </c>
      <c r="H496" s="36">
        <v>15.016666666666664</v>
      </c>
      <c r="I496" s="36">
        <v>15.433333333333332</v>
      </c>
      <c r="J496" s="36">
        <v>15.766666666666664</v>
      </c>
      <c r="K496" s="31">
        <v>15.1</v>
      </c>
      <c r="L496" s="31">
        <v>14.35</v>
      </c>
      <c r="M496" s="31">
        <v>3825.01739</v>
      </c>
      <c r="N496" s="1"/>
      <c r="O496" s="1"/>
    </row>
    <row r="497" spans="1:15" ht="12.75" customHeight="1">
      <c r="A497" s="33">
        <v>487</v>
      </c>
      <c r="B497" s="53" t="s">
        <v>239</v>
      </c>
      <c r="C497" s="36">
        <v>1005.2</v>
      </c>
      <c r="D497" s="36">
        <v>1011.5833333333334</v>
      </c>
      <c r="E497" s="36">
        <v>989.66666666666674</v>
      </c>
      <c r="F497" s="36">
        <v>974.13333333333333</v>
      </c>
      <c r="G497" s="36">
        <v>952.2166666666667</v>
      </c>
      <c r="H497" s="36">
        <v>1027.1166666666668</v>
      </c>
      <c r="I497" s="36">
        <v>1049.0333333333335</v>
      </c>
      <c r="J497" s="36">
        <v>1064.5666666666668</v>
      </c>
      <c r="K497" s="31">
        <v>1033.5</v>
      </c>
      <c r="L497" s="31">
        <v>996.05</v>
      </c>
      <c r="M497" s="31">
        <v>9.9223599999999994</v>
      </c>
      <c r="N497" s="1"/>
      <c r="O497" s="1"/>
    </row>
    <row r="498" spans="1:15" ht="12.75" customHeight="1">
      <c r="A498" s="33">
        <v>488</v>
      </c>
      <c r="B498" s="53" t="s">
        <v>556</v>
      </c>
      <c r="C498" s="36">
        <v>578.79999999999995</v>
      </c>
      <c r="D498" s="36">
        <v>581.35</v>
      </c>
      <c r="E498" s="36">
        <v>567.5</v>
      </c>
      <c r="F498" s="36">
        <v>556.19999999999993</v>
      </c>
      <c r="G498" s="36">
        <v>542.34999999999991</v>
      </c>
      <c r="H498" s="36">
        <v>592.65000000000009</v>
      </c>
      <c r="I498" s="36">
        <v>606.50000000000023</v>
      </c>
      <c r="J498" s="36">
        <v>617.80000000000018</v>
      </c>
      <c r="K498" s="31">
        <v>595.20000000000005</v>
      </c>
      <c r="L498" s="31">
        <v>570.04999999999995</v>
      </c>
      <c r="M498" s="31">
        <v>6.6637700000000004</v>
      </c>
      <c r="N498" s="1"/>
      <c r="O498" s="1"/>
    </row>
    <row r="499" spans="1:15" ht="12.75" customHeight="1">
      <c r="A499" s="33">
        <v>489</v>
      </c>
      <c r="B499" s="53" t="s">
        <v>557</v>
      </c>
      <c r="C499" s="53">
        <v>827.95</v>
      </c>
      <c r="D499" s="36">
        <v>827.94999999999993</v>
      </c>
      <c r="E499" s="36">
        <v>820.99999999999989</v>
      </c>
      <c r="F499" s="36">
        <v>814.05</v>
      </c>
      <c r="G499" s="36">
        <v>807.09999999999991</v>
      </c>
      <c r="H499" s="36">
        <v>834.89999999999986</v>
      </c>
      <c r="I499" s="36">
        <v>841.84999999999991</v>
      </c>
      <c r="J499" s="36">
        <v>848.79999999999984</v>
      </c>
      <c r="K499" s="31">
        <v>834.9</v>
      </c>
      <c r="L499" s="31">
        <v>821</v>
      </c>
      <c r="M499" s="31">
        <v>0.40300999999999998</v>
      </c>
      <c r="N499" s="1"/>
      <c r="O499" s="1"/>
    </row>
    <row r="500" spans="1:15" ht="12.75" customHeight="1">
      <c r="A500" s="33">
        <v>490</v>
      </c>
      <c r="B500" s="53" t="s">
        <v>304</v>
      </c>
      <c r="C500" s="53">
        <v>1317</v>
      </c>
      <c r="D500" s="36">
        <v>1326.0666666666666</v>
      </c>
      <c r="E500" s="36">
        <v>1305.9333333333332</v>
      </c>
      <c r="F500" s="36">
        <v>1294.8666666666666</v>
      </c>
      <c r="G500" s="36">
        <v>1274.7333333333331</v>
      </c>
      <c r="H500" s="36">
        <v>1337.1333333333332</v>
      </c>
      <c r="I500" s="36">
        <v>1357.2666666666664</v>
      </c>
      <c r="J500" s="36">
        <v>1368.3333333333333</v>
      </c>
      <c r="K500" s="31">
        <v>1346.2</v>
      </c>
      <c r="L500" s="31">
        <v>1315</v>
      </c>
      <c r="M500" s="31">
        <v>0.34337000000000001</v>
      </c>
      <c r="N500" s="1"/>
      <c r="O500" s="1"/>
    </row>
    <row r="501" spans="1:15" ht="12.75" customHeight="1">
      <c r="A501" s="33">
        <v>491</v>
      </c>
      <c r="B501" s="53" t="s">
        <v>240</v>
      </c>
      <c r="C501" s="53">
        <v>470</v>
      </c>
      <c r="D501" s="36">
        <v>472.63333333333338</v>
      </c>
      <c r="E501" s="36">
        <v>465.91666666666674</v>
      </c>
      <c r="F501" s="36">
        <v>461.83333333333337</v>
      </c>
      <c r="G501" s="36">
        <v>455.11666666666673</v>
      </c>
      <c r="H501" s="36">
        <v>476.71666666666675</v>
      </c>
      <c r="I501" s="36">
        <v>483.43333333333334</v>
      </c>
      <c r="J501" s="36">
        <v>487.51666666666677</v>
      </c>
      <c r="K501" s="31">
        <v>479.35</v>
      </c>
      <c r="L501" s="31">
        <v>468.55</v>
      </c>
      <c r="M501" s="31">
        <v>64.264899999999997</v>
      </c>
      <c r="N501" s="1"/>
      <c r="O501" s="1"/>
    </row>
    <row r="502" spans="1:15" ht="12.75" customHeight="1">
      <c r="A502" s="33">
        <v>492</v>
      </c>
      <c r="B502" s="53" t="s">
        <v>305</v>
      </c>
      <c r="C502" s="53">
        <v>24.85</v>
      </c>
      <c r="D502" s="36">
        <v>24.950000000000003</v>
      </c>
      <c r="E502" s="36">
        <v>24.600000000000005</v>
      </c>
      <c r="F502" s="36">
        <v>24.35</v>
      </c>
      <c r="G502" s="36">
        <v>24.000000000000004</v>
      </c>
      <c r="H502" s="36">
        <v>25.200000000000006</v>
      </c>
      <c r="I502" s="36">
        <v>25.55</v>
      </c>
      <c r="J502" s="36">
        <v>25.800000000000008</v>
      </c>
      <c r="K502" s="31">
        <v>25.3</v>
      </c>
      <c r="L502" s="31">
        <v>24.7</v>
      </c>
      <c r="M502" s="31">
        <v>2135.88805</v>
      </c>
      <c r="N502" s="1"/>
      <c r="O502" s="1"/>
    </row>
    <row r="503" spans="1:15" ht="12.75" customHeight="1">
      <c r="A503" s="33">
        <v>493</v>
      </c>
      <c r="B503" s="53" t="s">
        <v>241</v>
      </c>
      <c r="C503" s="36">
        <v>163.19999999999999</v>
      </c>
      <c r="D503" s="36">
        <v>163.1</v>
      </c>
      <c r="E503" s="36">
        <v>158.19999999999999</v>
      </c>
      <c r="F503" s="36">
        <v>153.19999999999999</v>
      </c>
      <c r="G503" s="36">
        <v>148.29999999999998</v>
      </c>
      <c r="H503" s="36">
        <v>168.1</v>
      </c>
      <c r="I503" s="36">
        <v>173.00000000000003</v>
      </c>
      <c r="J503" s="31">
        <v>178</v>
      </c>
      <c r="K503" s="31">
        <v>168</v>
      </c>
      <c r="L503" s="31">
        <v>158.1</v>
      </c>
      <c r="M503" s="53">
        <v>382.11763999999999</v>
      </c>
      <c r="N503" s="1"/>
      <c r="O503" s="1"/>
    </row>
    <row r="504" spans="1:15" ht="12.75" customHeight="1">
      <c r="A504" s="33">
        <v>494</v>
      </c>
      <c r="B504" s="53" t="s">
        <v>559</v>
      </c>
      <c r="C504" s="36">
        <v>575.95000000000005</v>
      </c>
      <c r="D504" s="36">
        <v>574.19999999999993</v>
      </c>
      <c r="E504" s="36">
        <v>568.74999999999989</v>
      </c>
      <c r="F504" s="36">
        <v>561.54999999999995</v>
      </c>
      <c r="G504" s="36">
        <v>556.09999999999991</v>
      </c>
      <c r="H504" s="36">
        <v>581.39999999999986</v>
      </c>
      <c r="I504" s="36">
        <v>586.84999999999991</v>
      </c>
      <c r="J504" s="31">
        <v>594.04999999999984</v>
      </c>
      <c r="K504" s="31">
        <v>579.65</v>
      </c>
      <c r="L504" s="31">
        <v>567</v>
      </c>
      <c r="M504" s="53">
        <v>8.7044899999999998</v>
      </c>
      <c r="N504" s="1"/>
      <c r="O504" s="1"/>
    </row>
    <row r="505" spans="1:15" ht="12.75" customHeight="1">
      <c r="A505" s="33">
        <v>495</v>
      </c>
      <c r="B505" s="53" t="s">
        <v>558</v>
      </c>
      <c r="C505" s="53">
        <v>16715.2</v>
      </c>
      <c r="D505" s="36">
        <v>16835.266666666666</v>
      </c>
      <c r="E505" s="36">
        <v>16331.933333333334</v>
      </c>
      <c r="F505" s="36">
        <v>15948.666666666668</v>
      </c>
      <c r="G505" s="36">
        <v>15445.333333333336</v>
      </c>
      <c r="H505" s="36">
        <v>17218.533333333333</v>
      </c>
      <c r="I505" s="36">
        <v>17721.866666666669</v>
      </c>
      <c r="J505" s="36">
        <v>18105.133333333331</v>
      </c>
      <c r="K505" s="31">
        <v>17338.599999999999</v>
      </c>
      <c r="L505" s="31">
        <v>16452</v>
      </c>
      <c r="M505" s="31">
        <v>5.6009999999999997E-2</v>
      </c>
      <c r="N505" s="1"/>
      <c r="O505" s="1"/>
    </row>
    <row r="506" spans="1:15" ht="12.75" customHeight="1">
      <c r="A506" s="33">
        <v>496</v>
      </c>
      <c r="B506" s="53" t="s">
        <v>306</v>
      </c>
      <c r="C506" s="53">
        <v>136.15</v>
      </c>
      <c r="D506" s="36">
        <v>135.71666666666667</v>
      </c>
      <c r="E506" s="36">
        <v>133.23333333333335</v>
      </c>
      <c r="F506" s="36">
        <v>130.31666666666669</v>
      </c>
      <c r="G506" s="36">
        <v>127.83333333333337</v>
      </c>
      <c r="H506" s="36">
        <v>138.63333333333333</v>
      </c>
      <c r="I506" s="36">
        <v>141.11666666666662</v>
      </c>
      <c r="J506" s="36">
        <v>144.0333333333333</v>
      </c>
      <c r="K506" s="31">
        <v>138.19999999999999</v>
      </c>
      <c r="L506" s="31">
        <v>132.80000000000001</v>
      </c>
      <c r="M506" s="31">
        <v>606.82539999999995</v>
      </c>
      <c r="N506" s="1"/>
      <c r="O506" s="1"/>
    </row>
    <row r="507" spans="1:15" ht="12.75" customHeight="1">
      <c r="A507" s="33">
        <v>497</v>
      </c>
      <c r="B507" s="53" t="s">
        <v>242</v>
      </c>
      <c r="C507" s="36">
        <v>736.5</v>
      </c>
      <c r="D507" s="36">
        <v>740.93333333333339</v>
      </c>
      <c r="E507" s="36">
        <v>728.46666666666681</v>
      </c>
      <c r="F507" s="36">
        <v>720.43333333333339</v>
      </c>
      <c r="G507" s="36">
        <v>707.96666666666681</v>
      </c>
      <c r="H507" s="36">
        <v>748.96666666666681</v>
      </c>
      <c r="I507" s="36">
        <v>761.43333333333351</v>
      </c>
      <c r="J507" s="31">
        <v>769.46666666666681</v>
      </c>
      <c r="K507" s="31">
        <v>753.4</v>
      </c>
      <c r="L507" s="31">
        <v>732.9</v>
      </c>
      <c r="M507" s="53">
        <v>7.6808199999999998</v>
      </c>
      <c r="N507" s="1"/>
      <c r="O507" s="1"/>
    </row>
    <row r="508" spans="1:15" ht="12.75" customHeight="1">
      <c r="A508" s="33">
        <v>498</v>
      </c>
      <c r="B508" s="53" t="s">
        <v>560</v>
      </c>
      <c r="C508" s="53">
        <v>1601.7</v>
      </c>
      <c r="D508" s="36">
        <v>1601.1666666666667</v>
      </c>
      <c r="E508" s="36">
        <v>1591.3333333333335</v>
      </c>
      <c r="F508" s="36">
        <v>1580.9666666666667</v>
      </c>
      <c r="G508" s="36">
        <v>1571.1333333333334</v>
      </c>
      <c r="H508" s="36">
        <v>1611.5333333333335</v>
      </c>
      <c r="I508" s="36">
        <v>1621.366666666667</v>
      </c>
      <c r="J508" s="36">
        <v>1631.7333333333336</v>
      </c>
      <c r="K508" s="31">
        <v>1611</v>
      </c>
      <c r="L508" s="31">
        <v>1590.8</v>
      </c>
      <c r="M508" s="31">
        <v>0.26332</v>
      </c>
      <c r="N508" s="1"/>
      <c r="O508" s="1"/>
    </row>
    <row r="509" spans="1:15" ht="12.75" customHeight="1">
      <c r="A509" s="240">
        <v>499</v>
      </c>
      <c r="B509" s="241" t="s">
        <v>560</v>
      </c>
      <c r="C509" s="241">
        <v>1681.1</v>
      </c>
      <c r="D509" s="242">
        <v>1683.55</v>
      </c>
      <c r="E509" s="242">
        <v>1660.9499999999998</v>
      </c>
      <c r="F509" s="242">
        <v>1640.8</v>
      </c>
      <c r="G509" s="242">
        <v>1618.1999999999998</v>
      </c>
      <c r="H509" s="242">
        <v>1703.6999999999998</v>
      </c>
      <c r="I509" s="242">
        <v>1726.2999999999997</v>
      </c>
      <c r="J509" s="242">
        <v>1746.4499999999998</v>
      </c>
      <c r="K509" s="243">
        <v>1706.15</v>
      </c>
      <c r="L509" s="243">
        <v>1663.4</v>
      </c>
      <c r="M509" s="243">
        <v>1.43919</v>
      </c>
      <c r="N509" s="1"/>
      <c r="O509" s="1"/>
    </row>
    <row r="510" spans="1:15" ht="12.75" customHeight="1">
      <c r="A510" s="256">
        <v>500</v>
      </c>
      <c r="B510" s="258" t="s">
        <v>560</v>
      </c>
      <c r="C510" s="258">
        <v>1551.4</v>
      </c>
      <c r="D510" s="259">
        <v>1542.3666666666668</v>
      </c>
      <c r="E510" s="259">
        <v>1519.0833333333335</v>
      </c>
      <c r="F510" s="259">
        <v>1486.7666666666667</v>
      </c>
      <c r="G510" s="259">
        <v>1463.4833333333333</v>
      </c>
      <c r="H510" s="259">
        <v>1574.6833333333336</v>
      </c>
      <c r="I510" s="259">
        <v>1597.9666666666669</v>
      </c>
      <c r="J510" s="259">
        <v>1630.2833333333338</v>
      </c>
      <c r="K510" s="256">
        <v>1565.65</v>
      </c>
      <c r="L510" s="256">
        <v>1510.05</v>
      </c>
      <c r="M510" s="256">
        <v>0.30562</v>
      </c>
      <c r="N510" s="1"/>
      <c r="O510" s="1"/>
    </row>
    <row r="512" spans="1:15" ht="12.75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A516" s="62" t="s">
        <v>562</v>
      </c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A517" s="44" t="s">
        <v>243</v>
      </c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44" t="s">
        <v>244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4" t="s">
        <v>245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4" t="s">
        <v>246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4" t="s">
        <v>247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66" t="s">
        <v>249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66" t="s">
        <v>250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66" t="s">
        <v>251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6" t="s">
        <v>252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6" t="s">
        <v>253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6" t="s">
        <v>254</v>
      </c>
      <c r="N527" s="1"/>
      <c r="O527" s="1"/>
    </row>
    <row r="528" spans="1:15" ht="12.75" customHeight="1">
      <c r="A528" s="66" t="s">
        <v>255</v>
      </c>
      <c r="N528" s="1"/>
      <c r="O528" s="1"/>
    </row>
    <row r="529" spans="1:15" ht="12.75" customHeight="1">
      <c r="A529" s="66" t="s">
        <v>256</v>
      </c>
      <c r="N529" s="1"/>
      <c r="O529" s="1"/>
    </row>
    <row r="530" spans="1:15" ht="12.75" customHeight="1">
      <c r="A530" s="66" t="s">
        <v>257</v>
      </c>
      <c r="N530" s="1"/>
      <c r="O530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 xr:uid="{00000000-0004-0000-0300-000000000000}"/>
  </hyperlinks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B301"/>
  <sheetViews>
    <sheetView zoomScale="85" zoomScaleNormal="85" workbookViewId="0">
      <pane ySplit="9" topLeftCell="A10" activePane="bottomLeft" state="frozen"/>
      <selection pane="bottomLeft" activeCell="A10" sqref="A10"/>
    </sheetView>
  </sheetViews>
  <sheetFormatPr defaultColWidth="14.425781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9" width="9.28515625" customWidth="1"/>
    <col min="10" max="10" width="14.28515625" customWidth="1"/>
    <col min="11" max="28" width="9.28515625" customWidth="1"/>
  </cols>
  <sheetData>
    <row r="1" spans="1:28" ht="12" customHeight="1">
      <c r="A1" s="70" t="s">
        <v>311</v>
      </c>
      <c r="B1" s="71"/>
      <c r="C1" s="72"/>
      <c r="D1" s="73"/>
      <c r="E1" s="71"/>
      <c r="F1" s="71"/>
      <c r="G1" s="71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  <c r="AA1" s="74"/>
      <c r="AB1" s="74"/>
    </row>
    <row r="2" spans="1:28" ht="12.75" customHeight="1">
      <c r="A2" s="75"/>
      <c r="B2" s="76"/>
      <c r="C2" s="77"/>
      <c r="D2" s="78"/>
      <c r="E2" s="76"/>
      <c r="F2" s="76"/>
      <c r="G2" s="76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</row>
    <row r="3" spans="1:28" ht="12.75" customHeight="1">
      <c r="A3" s="75"/>
      <c r="B3" s="76"/>
      <c r="C3" s="77"/>
      <c r="D3" s="78"/>
      <c r="E3" s="76"/>
      <c r="F3" s="76"/>
      <c r="G3" s="76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</row>
    <row r="4" spans="1:28" ht="12.75" customHeight="1">
      <c r="A4" s="75"/>
      <c r="B4" s="76"/>
      <c r="C4" s="77"/>
      <c r="D4" s="78"/>
      <c r="E4" s="76"/>
      <c r="F4" s="76"/>
      <c r="G4" s="76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  <c r="Y4" s="74"/>
      <c r="Z4" s="74"/>
      <c r="AA4" s="74"/>
      <c r="AB4" s="74"/>
    </row>
    <row r="5" spans="1:28" ht="6" customHeight="1">
      <c r="A5" s="360"/>
      <c r="B5" s="361"/>
      <c r="C5" s="360"/>
      <c r="D5" s="361"/>
      <c r="E5" s="71"/>
      <c r="F5" s="71"/>
      <c r="G5" s="71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</row>
    <row r="6" spans="1:28" ht="26.25" customHeight="1">
      <c r="A6" s="74"/>
      <c r="B6" s="79"/>
      <c r="C6" s="67"/>
      <c r="D6" s="67"/>
      <c r="E6" s="23" t="s">
        <v>310</v>
      </c>
      <c r="F6" s="71"/>
      <c r="G6" s="71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</row>
    <row r="7" spans="1:28" ht="16.5" customHeight="1">
      <c r="A7" s="80" t="s">
        <v>563</v>
      </c>
      <c r="B7" s="362" t="s">
        <v>564</v>
      </c>
      <c r="C7" s="362"/>
      <c r="D7" s="7">
        <f>Main!B10</f>
        <v>45320</v>
      </c>
      <c r="E7" s="81"/>
      <c r="F7" s="71"/>
      <c r="G7" s="82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  <c r="Z7" s="74"/>
      <c r="AA7" s="74"/>
      <c r="AB7" s="74"/>
    </row>
    <row r="8" spans="1:28" ht="12.75" customHeight="1">
      <c r="A8" s="70"/>
      <c r="B8" s="71"/>
      <c r="C8" s="72"/>
      <c r="D8" s="73"/>
      <c r="E8" s="81"/>
      <c r="F8" s="81"/>
      <c r="G8" s="81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</row>
    <row r="9" spans="1:28" ht="51">
      <c r="A9" s="83" t="s">
        <v>565</v>
      </c>
      <c r="B9" s="84" t="s">
        <v>566</v>
      </c>
      <c r="C9" s="84" t="s">
        <v>567</v>
      </c>
      <c r="D9" s="84" t="s">
        <v>568</v>
      </c>
      <c r="E9" s="84" t="s">
        <v>569</v>
      </c>
      <c r="F9" s="84" t="s">
        <v>570</v>
      </c>
      <c r="G9" s="84" t="s">
        <v>571</v>
      </c>
      <c r="H9" s="84" t="s">
        <v>572</v>
      </c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  <c r="Y9" s="74"/>
      <c r="Z9" s="74"/>
      <c r="AA9" s="74"/>
      <c r="AB9" s="74"/>
    </row>
    <row r="10" spans="1:28" ht="12.75" customHeight="1">
      <c r="A10" s="85">
        <v>45316</v>
      </c>
      <c r="B10" s="32">
        <v>543941</v>
      </c>
      <c r="C10" s="31" t="s">
        <v>1114</v>
      </c>
      <c r="D10" s="31" t="s">
        <v>1115</v>
      </c>
      <c r="E10" s="31" t="s">
        <v>573</v>
      </c>
      <c r="F10" s="86">
        <v>16000</v>
      </c>
      <c r="G10" s="32">
        <v>382.61</v>
      </c>
      <c r="H10" s="32" t="s">
        <v>333</v>
      </c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</row>
    <row r="11" spans="1:28" ht="12.75" customHeight="1">
      <c r="A11" s="85">
        <v>45316</v>
      </c>
      <c r="B11" s="32">
        <v>541702</v>
      </c>
      <c r="C11" s="31" t="s">
        <v>1069</v>
      </c>
      <c r="D11" s="31" t="s">
        <v>1116</v>
      </c>
      <c r="E11" s="31" t="s">
        <v>574</v>
      </c>
      <c r="F11" s="86">
        <v>542947</v>
      </c>
      <c r="G11" s="32">
        <v>10.08</v>
      </c>
      <c r="H11" s="32" t="s">
        <v>333</v>
      </c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</row>
    <row r="12" spans="1:28" ht="12.75" customHeight="1">
      <c r="A12" s="85">
        <v>45316</v>
      </c>
      <c r="B12" s="32">
        <v>541702</v>
      </c>
      <c r="C12" s="31" t="s">
        <v>1069</v>
      </c>
      <c r="D12" s="31" t="s">
        <v>1117</v>
      </c>
      <c r="E12" s="31" t="s">
        <v>574</v>
      </c>
      <c r="F12" s="86">
        <v>792425</v>
      </c>
      <c r="G12" s="32">
        <v>10.08</v>
      </c>
      <c r="H12" s="32" t="s">
        <v>333</v>
      </c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</row>
    <row r="13" spans="1:28" ht="12.75" customHeight="1">
      <c r="A13" s="85">
        <v>45316</v>
      </c>
      <c r="B13" s="32">
        <v>541702</v>
      </c>
      <c r="C13" s="31" t="s">
        <v>1069</v>
      </c>
      <c r="D13" s="31" t="s">
        <v>1118</v>
      </c>
      <c r="E13" s="31" t="s">
        <v>574</v>
      </c>
      <c r="F13" s="86">
        <v>700000</v>
      </c>
      <c r="G13" s="32">
        <v>10.09</v>
      </c>
      <c r="H13" s="32" t="s">
        <v>333</v>
      </c>
      <c r="I13" s="74"/>
      <c r="J13" s="74"/>
      <c r="K13" s="74"/>
      <c r="L13" s="74"/>
      <c r="M13" s="74"/>
      <c r="N13" s="74"/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</row>
    <row r="14" spans="1:28" ht="12.75" customHeight="1">
      <c r="A14" s="85">
        <v>45316</v>
      </c>
      <c r="B14" s="32">
        <v>541153</v>
      </c>
      <c r="C14" s="31" t="s">
        <v>73</v>
      </c>
      <c r="D14" s="31" t="s">
        <v>1119</v>
      </c>
      <c r="E14" s="31" t="s">
        <v>573</v>
      </c>
      <c r="F14" s="86">
        <v>18833391</v>
      </c>
      <c r="G14" s="32">
        <v>224.4</v>
      </c>
      <c r="H14" s="32" t="s">
        <v>333</v>
      </c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</row>
    <row r="15" spans="1:28" ht="12.75" customHeight="1">
      <c r="A15" s="85">
        <v>45316</v>
      </c>
      <c r="B15" s="32">
        <v>541153</v>
      </c>
      <c r="C15" s="31" t="s">
        <v>73</v>
      </c>
      <c r="D15" s="31" t="s">
        <v>1054</v>
      </c>
      <c r="E15" s="31" t="s">
        <v>573</v>
      </c>
      <c r="F15" s="86">
        <v>5</v>
      </c>
      <c r="G15" s="32">
        <v>224.5</v>
      </c>
      <c r="H15" s="32" t="s">
        <v>333</v>
      </c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</row>
    <row r="16" spans="1:28" ht="12.75" customHeight="1">
      <c r="A16" s="85">
        <v>45316</v>
      </c>
      <c r="B16" s="32">
        <v>541153</v>
      </c>
      <c r="C16" s="31" t="s">
        <v>73</v>
      </c>
      <c r="D16" s="31" t="s">
        <v>1054</v>
      </c>
      <c r="E16" s="31" t="s">
        <v>574</v>
      </c>
      <c r="F16" s="86">
        <v>19377038</v>
      </c>
      <c r="G16" s="32">
        <v>224.4</v>
      </c>
      <c r="H16" s="32" t="s">
        <v>333</v>
      </c>
      <c r="I16" s="74"/>
      <c r="J16" s="74"/>
      <c r="K16" s="74"/>
      <c r="L16" s="74"/>
      <c r="M16" s="74"/>
      <c r="N16" s="74"/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</row>
    <row r="17" spans="1:28" ht="12.75" customHeight="1">
      <c r="A17" s="85">
        <v>45316</v>
      </c>
      <c r="B17" s="32">
        <v>532483</v>
      </c>
      <c r="C17" s="31" t="s">
        <v>89</v>
      </c>
      <c r="D17" s="31" t="s">
        <v>1119</v>
      </c>
      <c r="E17" s="31" t="s">
        <v>573</v>
      </c>
      <c r="F17" s="86">
        <v>9146562</v>
      </c>
      <c r="G17" s="32">
        <v>454.3</v>
      </c>
      <c r="H17" s="32" t="s">
        <v>333</v>
      </c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</row>
    <row r="18" spans="1:28" ht="12.75" customHeight="1">
      <c r="A18" s="85">
        <v>45316</v>
      </c>
      <c r="B18" s="32">
        <v>532483</v>
      </c>
      <c r="C18" s="31" t="s">
        <v>89</v>
      </c>
      <c r="D18" s="31" t="s">
        <v>1054</v>
      </c>
      <c r="E18" s="31" t="s">
        <v>574</v>
      </c>
      <c r="F18" s="86">
        <v>9444384</v>
      </c>
      <c r="G18" s="32">
        <v>454.3</v>
      </c>
      <c r="H18" s="32" t="s">
        <v>333</v>
      </c>
      <c r="I18" s="74"/>
      <c r="J18" s="74"/>
      <c r="K18" s="74"/>
      <c r="L18" s="74"/>
      <c r="M18" s="74"/>
      <c r="N18" s="74"/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</row>
    <row r="19" spans="1:28" ht="12.75" customHeight="1">
      <c r="A19" s="85">
        <v>45316</v>
      </c>
      <c r="B19" s="32">
        <v>532483</v>
      </c>
      <c r="C19" s="31" t="s">
        <v>89</v>
      </c>
      <c r="D19" s="31" t="s">
        <v>1054</v>
      </c>
      <c r="E19" s="31" t="s">
        <v>573</v>
      </c>
      <c r="F19" s="86">
        <v>7997</v>
      </c>
      <c r="G19" s="32">
        <v>464.28</v>
      </c>
      <c r="H19" s="32" t="s">
        <v>333</v>
      </c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</row>
    <row r="20" spans="1:28" ht="12.75" customHeight="1">
      <c r="A20" s="85">
        <v>45316</v>
      </c>
      <c r="B20" s="32">
        <v>539598</v>
      </c>
      <c r="C20" s="31" t="s">
        <v>1120</v>
      </c>
      <c r="D20" s="31" t="s">
        <v>1121</v>
      </c>
      <c r="E20" s="31" t="s">
        <v>573</v>
      </c>
      <c r="F20" s="86">
        <v>41348</v>
      </c>
      <c r="G20" s="32">
        <v>121.59</v>
      </c>
      <c r="H20" s="32" t="s">
        <v>333</v>
      </c>
      <c r="I20" s="74"/>
      <c r="J20" s="74"/>
      <c r="K20" s="74"/>
      <c r="L20" s="74"/>
      <c r="M20" s="74"/>
      <c r="N20" s="74"/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</row>
    <row r="21" spans="1:28" ht="12.75" customHeight="1">
      <c r="A21" s="85">
        <v>45316</v>
      </c>
      <c r="B21" s="32">
        <v>539598</v>
      </c>
      <c r="C21" s="31" t="s">
        <v>1120</v>
      </c>
      <c r="D21" s="31" t="s">
        <v>1121</v>
      </c>
      <c r="E21" s="31" t="s">
        <v>574</v>
      </c>
      <c r="F21" s="86">
        <v>51547</v>
      </c>
      <c r="G21" s="32">
        <v>121.81</v>
      </c>
      <c r="H21" s="32" t="s">
        <v>333</v>
      </c>
      <c r="I21" s="74"/>
      <c r="J21" s="74"/>
      <c r="K21" s="74"/>
      <c r="L21" s="74"/>
      <c r="M21" s="74"/>
      <c r="N21" s="74"/>
      <c r="O21" s="74"/>
      <c r="P21" s="74"/>
      <c r="Q21" s="74"/>
      <c r="R21" s="74"/>
      <c r="S21" s="74"/>
      <c r="T21" s="74"/>
      <c r="U21" s="74"/>
      <c r="V21" s="74"/>
      <c r="W21" s="74"/>
      <c r="X21" s="74"/>
      <c r="Y21" s="74"/>
      <c r="Z21" s="74"/>
      <c r="AA21" s="74"/>
      <c r="AB21" s="74"/>
    </row>
    <row r="22" spans="1:28" ht="12.75" customHeight="1">
      <c r="A22" s="85">
        <v>45316</v>
      </c>
      <c r="B22" s="32">
        <v>542866</v>
      </c>
      <c r="C22" s="31" t="s">
        <v>1122</v>
      </c>
      <c r="D22" s="31" t="s">
        <v>1123</v>
      </c>
      <c r="E22" s="31" t="s">
        <v>574</v>
      </c>
      <c r="F22" s="86">
        <v>68000</v>
      </c>
      <c r="G22" s="32">
        <v>101.13</v>
      </c>
      <c r="H22" s="32" t="s">
        <v>333</v>
      </c>
      <c r="I22" s="74"/>
      <c r="J22" s="74"/>
      <c r="K22" s="74"/>
      <c r="L22" s="74"/>
      <c r="M22" s="74"/>
      <c r="N22" s="74"/>
      <c r="O22" s="74"/>
      <c r="P22" s="74"/>
      <c r="Q22" s="74"/>
      <c r="R22" s="74"/>
      <c r="S22" s="74"/>
      <c r="T22" s="74"/>
      <c r="U22" s="74"/>
      <c r="V22" s="74"/>
      <c r="W22" s="74"/>
      <c r="X22" s="74"/>
      <c r="Y22" s="74"/>
      <c r="Z22" s="74"/>
      <c r="AA22" s="74"/>
      <c r="AB22" s="74"/>
    </row>
    <row r="23" spans="1:28" ht="12.75" customHeight="1">
      <c r="A23" s="85">
        <v>45316</v>
      </c>
      <c r="B23" s="32">
        <v>539405</v>
      </c>
      <c r="C23" s="31" t="s">
        <v>1124</v>
      </c>
      <c r="D23" s="31" t="s">
        <v>1125</v>
      </c>
      <c r="E23" s="31" t="s">
        <v>573</v>
      </c>
      <c r="F23" s="86">
        <v>19180</v>
      </c>
      <c r="G23" s="32">
        <v>14.41</v>
      </c>
      <c r="H23" s="32" t="s">
        <v>333</v>
      </c>
      <c r="I23" s="74"/>
      <c r="J23" s="74"/>
      <c r="K23" s="74"/>
      <c r="L23" s="74"/>
      <c r="M23" s="74"/>
      <c r="N23" s="74"/>
      <c r="O23" s="74"/>
      <c r="P23" s="74"/>
      <c r="Q23" s="74"/>
      <c r="R23" s="74"/>
      <c r="S23" s="74"/>
      <c r="T23" s="74"/>
      <c r="U23" s="74"/>
      <c r="V23" s="74"/>
      <c r="W23" s="74"/>
      <c r="X23" s="74"/>
      <c r="Y23" s="74"/>
      <c r="Z23" s="74"/>
      <c r="AA23" s="74"/>
      <c r="AB23" s="74"/>
    </row>
    <row r="24" spans="1:28" ht="12.75" customHeight="1">
      <c r="A24" s="85">
        <v>45316</v>
      </c>
      <c r="B24" s="32">
        <v>540204</v>
      </c>
      <c r="C24" s="31" t="s">
        <v>1126</v>
      </c>
      <c r="D24" s="31" t="s">
        <v>1127</v>
      </c>
      <c r="E24" s="31" t="s">
        <v>574</v>
      </c>
      <c r="F24" s="86">
        <v>42021</v>
      </c>
      <c r="G24" s="32">
        <v>81.319999999999993</v>
      </c>
      <c r="H24" s="32" t="s">
        <v>333</v>
      </c>
      <c r="I24" s="74"/>
      <c r="J24" s="74"/>
      <c r="K24" s="74"/>
      <c r="L24" s="74"/>
      <c r="M24" s="74"/>
      <c r="N24" s="74"/>
      <c r="O24" s="74"/>
      <c r="P24" s="74"/>
      <c r="Q24" s="74"/>
      <c r="R24" s="74"/>
      <c r="S24" s="74"/>
      <c r="T24" s="74"/>
      <c r="U24" s="74"/>
      <c r="V24" s="74"/>
      <c r="W24" s="74"/>
      <c r="X24" s="74"/>
      <c r="Y24" s="74"/>
      <c r="Z24" s="74"/>
      <c r="AA24" s="74"/>
      <c r="AB24" s="74"/>
    </row>
    <row r="25" spans="1:28" ht="12.75" customHeight="1">
      <c r="A25" s="85">
        <v>45316</v>
      </c>
      <c r="B25" s="32">
        <v>543475</v>
      </c>
      <c r="C25" s="31" t="s">
        <v>1128</v>
      </c>
      <c r="D25" s="31" t="s">
        <v>1072</v>
      </c>
      <c r="E25" s="31" t="s">
        <v>573</v>
      </c>
      <c r="F25" s="86">
        <v>8800</v>
      </c>
      <c r="G25" s="32">
        <v>145.5</v>
      </c>
      <c r="H25" s="32" t="s">
        <v>333</v>
      </c>
      <c r="I25" s="74"/>
      <c r="J25" s="74"/>
      <c r="K25" s="74"/>
      <c r="L25" s="74"/>
      <c r="M25" s="74"/>
      <c r="N25" s="74"/>
      <c r="O25" s="74"/>
      <c r="P25" s="74"/>
      <c r="Q25" s="74"/>
      <c r="R25" s="74"/>
      <c r="S25" s="74"/>
      <c r="T25" s="74"/>
      <c r="U25" s="74"/>
      <c r="V25" s="74"/>
      <c r="W25" s="74"/>
      <c r="X25" s="74"/>
      <c r="Y25" s="74"/>
      <c r="Z25" s="74"/>
      <c r="AA25" s="74"/>
      <c r="AB25" s="74"/>
    </row>
    <row r="26" spans="1:28" ht="12.75" customHeight="1">
      <c r="A26" s="85">
        <v>45316</v>
      </c>
      <c r="B26" s="32">
        <v>542802</v>
      </c>
      <c r="C26" s="31" t="s">
        <v>1129</v>
      </c>
      <c r="D26" s="31" t="s">
        <v>1130</v>
      </c>
      <c r="E26" s="31" t="s">
        <v>573</v>
      </c>
      <c r="F26" s="86">
        <v>886000</v>
      </c>
      <c r="G26" s="32">
        <v>5.53</v>
      </c>
      <c r="H26" s="32" t="s">
        <v>333</v>
      </c>
      <c r="I26" s="74"/>
      <c r="J26" s="74"/>
      <c r="K26" s="74"/>
      <c r="L26" s="74"/>
      <c r="M26" s="74"/>
      <c r="N26" s="74"/>
      <c r="O26" s="74"/>
      <c r="P26" s="74"/>
      <c r="Q26" s="74"/>
      <c r="R26" s="74"/>
      <c r="S26" s="74"/>
      <c r="T26" s="74"/>
      <c r="U26" s="74"/>
      <c r="V26" s="74"/>
      <c r="W26" s="74"/>
      <c r="X26" s="74"/>
      <c r="Y26" s="74"/>
      <c r="Z26" s="74"/>
      <c r="AA26" s="74"/>
      <c r="AB26" s="74"/>
    </row>
    <row r="27" spans="1:28" ht="12.75" customHeight="1">
      <c r="A27" s="85">
        <v>45316</v>
      </c>
      <c r="B27" s="32">
        <v>542802</v>
      </c>
      <c r="C27" s="31" t="s">
        <v>1129</v>
      </c>
      <c r="D27" s="31" t="s">
        <v>1131</v>
      </c>
      <c r="E27" s="31" t="s">
        <v>573</v>
      </c>
      <c r="F27" s="86">
        <v>1623558</v>
      </c>
      <c r="G27" s="32">
        <v>5.57</v>
      </c>
      <c r="H27" s="32" t="s">
        <v>333</v>
      </c>
      <c r="I27" s="74"/>
      <c r="J27" s="74"/>
      <c r="K27" s="74"/>
      <c r="L27" s="74"/>
      <c r="M27" s="74"/>
      <c r="N27" s="74"/>
      <c r="O27" s="74"/>
      <c r="P27" s="74"/>
      <c r="Q27" s="74"/>
      <c r="R27" s="74"/>
      <c r="S27" s="74"/>
      <c r="T27" s="74"/>
      <c r="U27" s="74"/>
      <c r="V27" s="74"/>
      <c r="W27" s="74"/>
      <c r="X27" s="74"/>
      <c r="Y27" s="74"/>
      <c r="Z27" s="74"/>
      <c r="AA27" s="74"/>
      <c r="AB27" s="74"/>
    </row>
    <row r="28" spans="1:28" ht="12.75" customHeight="1">
      <c r="A28" s="85">
        <v>45316</v>
      </c>
      <c r="B28" s="32">
        <v>542802</v>
      </c>
      <c r="C28" s="31" t="s">
        <v>1129</v>
      </c>
      <c r="D28" s="31" t="s">
        <v>1131</v>
      </c>
      <c r="E28" s="31" t="s">
        <v>574</v>
      </c>
      <c r="F28" s="86">
        <v>1623558</v>
      </c>
      <c r="G28" s="32">
        <v>5.55</v>
      </c>
      <c r="H28" s="32" t="s">
        <v>333</v>
      </c>
      <c r="I28" s="74"/>
      <c r="J28" s="74"/>
      <c r="K28" s="74"/>
      <c r="L28" s="74"/>
      <c r="M28" s="74"/>
      <c r="N28" s="74"/>
      <c r="O28" s="74"/>
      <c r="P28" s="74"/>
      <c r="Q28" s="74"/>
      <c r="R28" s="74"/>
      <c r="S28" s="74"/>
      <c r="T28" s="74"/>
      <c r="U28" s="74"/>
      <c r="V28" s="74"/>
      <c r="W28" s="74"/>
      <c r="X28" s="74"/>
      <c r="Y28" s="74"/>
      <c r="Z28" s="74"/>
      <c r="AA28" s="74"/>
      <c r="AB28" s="74"/>
    </row>
    <row r="29" spans="1:28" ht="12.75" customHeight="1">
      <c r="A29" s="85">
        <v>45316</v>
      </c>
      <c r="B29" s="32">
        <v>542802</v>
      </c>
      <c r="C29" s="31" t="s">
        <v>1129</v>
      </c>
      <c r="D29" s="31" t="s">
        <v>1132</v>
      </c>
      <c r="E29" s="31" t="s">
        <v>574</v>
      </c>
      <c r="F29" s="86">
        <v>1922446</v>
      </c>
      <c r="G29" s="32">
        <v>5.56</v>
      </c>
      <c r="H29" s="32" t="s">
        <v>333</v>
      </c>
      <c r="I29" s="74"/>
      <c r="J29" s="74"/>
      <c r="K29" s="74"/>
      <c r="L29" s="74"/>
      <c r="M29" s="74"/>
      <c r="N29" s="74"/>
      <c r="O29" s="74"/>
      <c r="P29" s="74"/>
      <c r="Q29" s="74"/>
      <c r="R29" s="74"/>
      <c r="S29" s="74"/>
      <c r="T29" s="74"/>
      <c r="U29" s="74"/>
      <c r="V29" s="74"/>
      <c r="W29" s="74"/>
      <c r="X29" s="74"/>
      <c r="Y29" s="74"/>
      <c r="Z29" s="74"/>
      <c r="AA29" s="74"/>
      <c r="AB29" s="74"/>
    </row>
    <row r="30" spans="1:28" ht="12.75" customHeight="1">
      <c r="A30" s="85">
        <v>45316</v>
      </c>
      <c r="B30" s="32">
        <v>512443</v>
      </c>
      <c r="C30" s="31" t="s">
        <v>1043</v>
      </c>
      <c r="D30" s="31" t="s">
        <v>1044</v>
      </c>
      <c r="E30" s="31" t="s">
        <v>573</v>
      </c>
      <c r="F30" s="86">
        <v>51845</v>
      </c>
      <c r="G30" s="32">
        <v>15.46</v>
      </c>
      <c r="H30" s="32" t="s">
        <v>333</v>
      </c>
      <c r="I30" s="74"/>
      <c r="J30" s="74"/>
      <c r="K30" s="74"/>
      <c r="L30" s="74"/>
      <c r="M30" s="74"/>
      <c r="N30" s="74"/>
      <c r="O30" s="74"/>
      <c r="P30" s="74"/>
      <c r="Q30" s="74"/>
      <c r="R30" s="74"/>
      <c r="S30" s="74"/>
      <c r="T30" s="74"/>
      <c r="U30" s="74"/>
      <c r="V30" s="74"/>
      <c r="W30" s="74"/>
      <c r="X30" s="74"/>
      <c r="Y30" s="74"/>
      <c r="Z30" s="74"/>
      <c r="AA30" s="74"/>
      <c r="AB30" s="74"/>
    </row>
    <row r="31" spans="1:28" ht="12.75" customHeight="1">
      <c r="A31" s="85">
        <v>45316</v>
      </c>
      <c r="B31" s="32">
        <v>512443</v>
      </c>
      <c r="C31" s="31" t="s">
        <v>1043</v>
      </c>
      <c r="D31" s="31" t="s">
        <v>1044</v>
      </c>
      <c r="E31" s="31" t="s">
        <v>574</v>
      </c>
      <c r="F31" s="86">
        <v>14932</v>
      </c>
      <c r="G31" s="32">
        <v>15.52</v>
      </c>
      <c r="H31" s="32" t="s">
        <v>333</v>
      </c>
      <c r="I31" s="74"/>
      <c r="J31" s="74"/>
      <c r="K31" s="74"/>
      <c r="L31" s="74"/>
      <c r="M31" s="74"/>
      <c r="N31" s="74"/>
      <c r="O31" s="74"/>
      <c r="P31" s="74"/>
      <c r="Q31" s="74"/>
      <c r="R31" s="74"/>
      <c r="S31" s="74"/>
      <c r="T31" s="74"/>
      <c r="U31" s="74"/>
      <c r="V31" s="74"/>
      <c r="W31" s="74"/>
      <c r="X31" s="74"/>
      <c r="Y31" s="74"/>
      <c r="Z31" s="74"/>
      <c r="AA31" s="74"/>
      <c r="AB31" s="74"/>
    </row>
    <row r="32" spans="1:28" ht="12.75" customHeight="1">
      <c r="A32" s="85">
        <v>45316</v>
      </c>
      <c r="B32" s="32">
        <v>543546</v>
      </c>
      <c r="C32" s="31" t="s">
        <v>1133</v>
      </c>
      <c r="D32" s="31" t="s">
        <v>1134</v>
      </c>
      <c r="E32" s="31" t="s">
        <v>574</v>
      </c>
      <c r="F32" s="86">
        <v>190000</v>
      </c>
      <c r="G32" s="32">
        <v>5.2</v>
      </c>
      <c r="H32" s="32" t="s">
        <v>333</v>
      </c>
      <c r="I32" s="74"/>
      <c r="J32" s="74"/>
      <c r="K32" s="74"/>
      <c r="L32" s="74"/>
      <c r="M32" s="74"/>
      <c r="N32" s="74"/>
      <c r="O32" s="74"/>
      <c r="P32" s="74"/>
      <c r="Q32" s="74"/>
      <c r="R32" s="74"/>
      <c r="S32" s="74"/>
      <c r="T32" s="74"/>
      <c r="U32" s="74"/>
      <c r="V32" s="74"/>
      <c r="W32" s="74"/>
      <c r="X32" s="74"/>
      <c r="Y32" s="74"/>
      <c r="Z32" s="74"/>
      <c r="AA32" s="74"/>
      <c r="AB32" s="74"/>
    </row>
    <row r="33" spans="1:28" ht="12.75" customHeight="1">
      <c r="A33" s="85">
        <v>45316</v>
      </c>
      <c r="B33" s="32">
        <v>526717</v>
      </c>
      <c r="C33" s="31" t="s">
        <v>1135</v>
      </c>
      <c r="D33" s="31" t="s">
        <v>1136</v>
      </c>
      <c r="E33" s="31" t="s">
        <v>574</v>
      </c>
      <c r="F33" s="86">
        <v>88138</v>
      </c>
      <c r="G33" s="32">
        <v>190.84</v>
      </c>
      <c r="H33" s="32" t="s">
        <v>333</v>
      </c>
      <c r="I33" s="74"/>
      <c r="J33" s="74"/>
      <c r="K33" s="74"/>
      <c r="L33" s="74"/>
      <c r="M33" s="74"/>
      <c r="N33" s="74"/>
      <c r="O33" s="74"/>
      <c r="P33" s="74"/>
      <c r="Q33" s="74"/>
      <c r="R33" s="74"/>
      <c r="S33" s="74"/>
      <c r="T33" s="74"/>
      <c r="U33" s="74"/>
      <c r="V33" s="74"/>
      <c r="W33" s="74"/>
      <c r="X33" s="74"/>
      <c r="Y33" s="74"/>
      <c r="Z33" s="74"/>
      <c r="AA33" s="74"/>
      <c r="AB33" s="74"/>
    </row>
    <row r="34" spans="1:28" ht="12.75" customHeight="1">
      <c r="A34" s="85">
        <v>45316</v>
      </c>
      <c r="B34" s="32">
        <v>526717</v>
      </c>
      <c r="C34" s="31" t="s">
        <v>1135</v>
      </c>
      <c r="D34" s="31" t="s">
        <v>1137</v>
      </c>
      <c r="E34" s="31" t="s">
        <v>574</v>
      </c>
      <c r="F34" s="86">
        <v>60000</v>
      </c>
      <c r="G34" s="32">
        <v>191.45</v>
      </c>
      <c r="H34" s="32" t="s">
        <v>333</v>
      </c>
      <c r="I34" s="74"/>
      <c r="J34" s="74"/>
      <c r="K34" s="74"/>
      <c r="L34" s="74"/>
      <c r="M34" s="74"/>
      <c r="N34" s="74"/>
      <c r="O34" s="74"/>
      <c r="P34" s="74"/>
      <c r="Q34" s="74"/>
      <c r="R34" s="74"/>
      <c r="S34" s="74"/>
      <c r="T34" s="74"/>
      <c r="U34" s="74"/>
      <c r="V34" s="74"/>
      <c r="W34" s="74"/>
      <c r="X34" s="74"/>
      <c r="Y34" s="74"/>
      <c r="Z34" s="74"/>
      <c r="AA34" s="74"/>
      <c r="AB34" s="74"/>
    </row>
    <row r="35" spans="1:28" ht="12.75" customHeight="1">
      <c r="A35" s="85">
        <v>45316</v>
      </c>
      <c r="B35" s="32">
        <v>526717</v>
      </c>
      <c r="C35" s="31" t="s">
        <v>1135</v>
      </c>
      <c r="D35" s="31" t="s">
        <v>1138</v>
      </c>
      <c r="E35" s="31" t="s">
        <v>573</v>
      </c>
      <c r="F35" s="86">
        <v>109125</v>
      </c>
      <c r="G35" s="32">
        <v>191.24</v>
      </c>
      <c r="H35" s="32" t="s">
        <v>333</v>
      </c>
      <c r="I35" s="74"/>
      <c r="J35" s="74"/>
      <c r="K35" s="74"/>
      <c r="L35" s="74"/>
      <c r="M35" s="74"/>
      <c r="N35" s="74"/>
      <c r="O35" s="74"/>
      <c r="P35" s="74"/>
      <c r="Q35" s="74"/>
      <c r="R35" s="74"/>
      <c r="S35" s="74"/>
      <c r="T35" s="74"/>
      <c r="U35" s="74"/>
      <c r="V35" s="74"/>
      <c r="W35" s="74"/>
      <c r="X35" s="74"/>
      <c r="Y35" s="74"/>
      <c r="Z35" s="74"/>
      <c r="AA35" s="74"/>
      <c r="AB35" s="74"/>
    </row>
    <row r="36" spans="1:28" ht="12.75" customHeight="1">
      <c r="A36" s="85">
        <v>45316</v>
      </c>
      <c r="B36" s="32">
        <v>539449</v>
      </c>
      <c r="C36" s="31" t="s">
        <v>1139</v>
      </c>
      <c r="D36" s="31" t="s">
        <v>1140</v>
      </c>
      <c r="E36" s="31" t="s">
        <v>574</v>
      </c>
      <c r="F36" s="86">
        <v>20000</v>
      </c>
      <c r="G36" s="32">
        <v>39.9</v>
      </c>
      <c r="H36" s="32" t="s">
        <v>333</v>
      </c>
      <c r="I36" s="74"/>
      <c r="J36" s="74"/>
      <c r="K36" s="74"/>
      <c r="L36" s="74"/>
      <c r="M36" s="74"/>
      <c r="N36" s="74"/>
      <c r="O36" s="74"/>
      <c r="P36" s="74"/>
      <c r="Q36" s="74"/>
      <c r="R36" s="74"/>
      <c r="S36" s="74"/>
      <c r="T36" s="74"/>
      <c r="U36" s="74"/>
      <c r="V36" s="74"/>
      <c r="W36" s="74"/>
      <c r="X36" s="74"/>
      <c r="Y36" s="74"/>
      <c r="Z36" s="74"/>
      <c r="AA36" s="74"/>
      <c r="AB36" s="74"/>
    </row>
    <row r="37" spans="1:28" ht="12.75" customHeight="1">
      <c r="A37" s="85">
        <v>45316</v>
      </c>
      <c r="B37" s="32">
        <v>539449</v>
      </c>
      <c r="C37" s="31" t="s">
        <v>1139</v>
      </c>
      <c r="D37" s="31" t="s">
        <v>1141</v>
      </c>
      <c r="E37" s="31" t="s">
        <v>573</v>
      </c>
      <c r="F37" s="86">
        <v>29999</v>
      </c>
      <c r="G37" s="32">
        <v>39.9</v>
      </c>
      <c r="H37" s="32" t="s">
        <v>333</v>
      </c>
      <c r="I37" s="74"/>
      <c r="J37" s="74"/>
      <c r="K37" s="74"/>
      <c r="L37" s="74"/>
      <c r="M37" s="74"/>
      <c r="N37" s="74"/>
      <c r="O37" s="74"/>
      <c r="P37" s="74"/>
      <c r="Q37" s="74"/>
      <c r="R37" s="74"/>
      <c r="S37" s="74"/>
      <c r="T37" s="74"/>
      <c r="U37" s="74"/>
      <c r="V37" s="74"/>
      <c r="W37" s="74"/>
      <c r="X37" s="74"/>
      <c r="Y37" s="74"/>
      <c r="Z37" s="74"/>
      <c r="AA37" s="74"/>
      <c r="AB37" s="74"/>
    </row>
    <row r="38" spans="1:28" ht="12.75" customHeight="1">
      <c r="A38" s="85">
        <v>45316</v>
      </c>
      <c r="B38" s="32">
        <v>541983</v>
      </c>
      <c r="C38" s="31" t="s">
        <v>1142</v>
      </c>
      <c r="D38" s="31" t="s">
        <v>1143</v>
      </c>
      <c r="E38" s="31" t="s">
        <v>574</v>
      </c>
      <c r="F38" s="86">
        <v>179000</v>
      </c>
      <c r="G38" s="32">
        <v>25.63</v>
      </c>
      <c r="H38" s="32" t="s">
        <v>333</v>
      </c>
      <c r="I38" s="74"/>
      <c r="J38" s="74"/>
      <c r="K38" s="74"/>
      <c r="L38" s="74"/>
      <c r="M38" s="74"/>
      <c r="N38" s="74"/>
      <c r="O38" s="74"/>
      <c r="P38" s="74"/>
      <c r="Q38" s="74"/>
      <c r="R38" s="74"/>
      <c r="S38" s="74"/>
      <c r="T38" s="74"/>
      <c r="U38" s="74"/>
      <c r="V38" s="74"/>
      <c r="W38" s="74"/>
      <c r="X38" s="74"/>
      <c r="Y38" s="74"/>
      <c r="Z38" s="74"/>
      <c r="AA38" s="74"/>
      <c r="AB38" s="74"/>
    </row>
    <row r="39" spans="1:28" ht="12.75" customHeight="1">
      <c r="A39" s="85">
        <v>45316</v>
      </c>
      <c r="B39" s="32">
        <v>543951</v>
      </c>
      <c r="C39" s="31" t="s">
        <v>1070</v>
      </c>
      <c r="D39" s="31" t="s">
        <v>1071</v>
      </c>
      <c r="E39" s="31" t="s">
        <v>574</v>
      </c>
      <c r="F39" s="86">
        <v>33000</v>
      </c>
      <c r="G39" s="32">
        <v>55.09</v>
      </c>
      <c r="H39" s="32" t="s">
        <v>333</v>
      </c>
      <c r="I39" s="74"/>
      <c r="J39" s="74"/>
      <c r="K39" s="74"/>
      <c r="L39" s="74"/>
      <c r="M39" s="74"/>
      <c r="N39" s="74"/>
      <c r="O39" s="74"/>
      <c r="P39" s="74"/>
      <c r="Q39" s="74"/>
      <c r="R39" s="74"/>
      <c r="S39" s="74"/>
      <c r="T39" s="74"/>
      <c r="U39" s="74"/>
      <c r="V39" s="74"/>
      <c r="W39" s="74"/>
      <c r="X39" s="74"/>
      <c r="Y39" s="74"/>
      <c r="Z39" s="74"/>
      <c r="AA39" s="74"/>
      <c r="AB39" s="74"/>
    </row>
    <row r="40" spans="1:28" ht="12.75" customHeight="1">
      <c r="A40" s="85">
        <v>45316</v>
      </c>
      <c r="B40" s="32">
        <v>543951</v>
      </c>
      <c r="C40" s="31" t="s">
        <v>1070</v>
      </c>
      <c r="D40" s="31" t="s">
        <v>1071</v>
      </c>
      <c r="E40" s="31" t="s">
        <v>573</v>
      </c>
      <c r="F40" s="86">
        <v>12000</v>
      </c>
      <c r="G40" s="32">
        <v>53.86</v>
      </c>
      <c r="H40" s="32" t="s">
        <v>333</v>
      </c>
      <c r="I40" s="74"/>
      <c r="J40" s="74"/>
      <c r="K40" s="74"/>
      <c r="L40" s="74"/>
      <c r="M40" s="74"/>
      <c r="N40" s="74"/>
      <c r="O40" s="74"/>
      <c r="P40" s="74"/>
      <c r="Q40" s="74"/>
      <c r="R40" s="74"/>
      <c r="S40" s="74"/>
      <c r="T40" s="74"/>
      <c r="U40" s="74"/>
      <c r="V40" s="74"/>
      <c r="W40" s="74"/>
      <c r="X40" s="74"/>
      <c r="Y40" s="74"/>
      <c r="Z40" s="74"/>
      <c r="AA40" s="74"/>
      <c r="AB40" s="74"/>
    </row>
    <row r="41" spans="1:28" ht="12.75" customHeight="1">
      <c r="A41" s="85">
        <v>45316</v>
      </c>
      <c r="B41" s="32">
        <v>543951</v>
      </c>
      <c r="C41" s="31" t="s">
        <v>1070</v>
      </c>
      <c r="D41" s="31" t="s">
        <v>1073</v>
      </c>
      <c r="E41" s="31" t="s">
        <v>574</v>
      </c>
      <c r="F41" s="86">
        <v>48000</v>
      </c>
      <c r="G41" s="32">
        <v>54.23</v>
      </c>
      <c r="H41" s="32" t="s">
        <v>333</v>
      </c>
      <c r="I41" s="74"/>
      <c r="J41" s="74"/>
      <c r="K41" s="74"/>
      <c r="L41" s="74"/>
      <c r="M41" s="74"/>
      <c r="N41" s="74"/>
      <c r="O41" s="74"/>
      <c r="P41" s="74"/>
      <c r="Q41" s="74"/>
      <c r="R41" s="74"/>
      <c r="S41" s="74"/>
      <c r="T41" s="74"/>
      <c r="U41" s="74"/>
      <c r="V41" s="74"/>
      <c r="W41" s="74"/>
      <c r="X41" s="74"/>
      <c r="Y41" s="74"/>
      <c r="Z41" s="74"/>
      <c r="AA41" s="74"/>
      <c r="AB41" s="74"/>
    </row>
    <row r="42" spans="1:28" ht="12.75" customHeight="1">
      <c r="A42" s="85">
        <v>45316</v>
      </c>
      <c r="B42" s="32">
        <v>538539</v>
      </c>
      <c r="C42" s="31" t="s">
        <v>1045</v>
      </c>
      <c r="D42" s="31" t="s">
        <v>1074</v>
      </c>
      <c r="E42" s="31" t="s">
        <v>573</v>
      </c>
      <c r="F42" s="86">
        <v>5123</v>
      </c>
      <c r="G42" s="32">
        <v>31.64</v>
      </c>
      <c r="H42" s="32" t="s">
        <v>333</v>
      </c>
      <c r="I42" s="74"/>
      <c r="J42" s="74"/>
      <c r="K42" s="74"/>
      <c r="L42" s="74"/>
      <c r="M42" s="74"/>
      <c r="N42" s="74"/>
      <c r="O42" s="74"/>
      <c r="P42" s="74"/>
      <c r="Q42" s="74"/>
      <c r="R42" s="74"/>
      <c r="S42" s="74"/>
      <c r="T42" s="74"/>
      <c r="U42" s="74"/>
      <c r="V42" s="74"/>
      <c r="W42" s="74"/>
      <c r="X42" s="74"/>
      <c r="Y42" s="74"/>
      <c r="Z42" s="74"/>
      <c r="AA42" s="74"/>
      <c r="AB42" s="74"/>
    </row>
    <row r="43" spans="1:28" ht="12.75" customHeight="1">
      <c r="A43" s="85">
        <v>45316</v>
      </c>
      <c r="B43" s="32">
        <v>538539</v>
      </c>
      <c r="C43" s="31" t="s">
        <v>1045</v>
      </c>
      <c r="D43" s="31" t="s">
        <v>1074</v>
      </c>
      <c r="E43" s="31" t="s">
        <v>574</v>
      </c>
      <c r="F43" s="86">
        <v>89366</v>
      </c>
      <c r="G43" s="32">
        <v>31.77</v>
      </c>
      <c r="H43" s="32" t="s">
        <v>333</v>
      </c>
      <c r="I43" s="74"/>
      <c r="J43" s="74"/>
      <c r="K43" s="74"/>
      <c r="L43" s="74"/>
      <c r="M43" s="74"/>
      <c r="N43" s="74"/>
      <c r="O43" s="74"/>
      <c r="P43" s="74"/>
      <c r="Q43" s="74"/>
      <c r="R43" s="74"/>
      <c r="S43" s="74"/>
      <c r="T43" s="74"/>
      <c r="U43" s="74"/>
      <c r="V43" s="74"/>
      <c r="W43" s="74"/>
      <c r="X43" s="74"/>
      <c r="Y43" s="74"/>
      <c r="Z43" s="74"/>
      <c r="AA43" s="74"/>
      <c r="AB43" s="74"/>
    </row>
    <row r="44" spans="1:28" ht="12.75" customHeight="1">
      <c r="A44" s="85">
        <v>45316</v>
      </c>
      <c r="B44" s="32">
        <v>524522</v>
      </c>
      <c r="C44" s="31" t="s">
        <v>1144</v>
      </c>
      <c r="D44" s="31" t="s">
        <v>1145</v>
      </c>
      <c r="E44" s="31" t="s">
        <v>574</v>
      </c>
      <c r="F44" s="86">
        <v>49915</v>
      </c>
      <c r="G44" s="32">
        <v>52.46</v>
      </c>
      <c r="H44" s="32" t="s">
        <v>333</v>
      </c>
      <c r="I44" s="74"/>
      <c r="J44" s="74"/>
      <c r="K44" s="74"/>
      <c r="L44" s="74"/>
      <c r="M44" s="74"/>
      <c r="N44" s="74"/>
      <c r="O44" s="74"/>
      <c r="P44" s="74"/>
      <c r="Q44" s="74"/>
      <c r="R44" s="74"/>
      <c r="S44" s="74"/>
      <c r="T44" s="74"/>
      <c r="U44" s="74"/>
      <c r="V44" s="74"/>
      <c r="W44" s="74"/>
      <c r="X44" s="74"/>
      <c r="Y44" s="74"/>
      <c r="Z44" s="74"/>
      <c r="AA44" s="74"/>
      <c r="AB44" s="74"/>
    </row>
    <row r="45" spans="1:28" ht="12.75" customHeight="1">
      <c r="A45" s="85">
        <v>45316</v>
      </c>
      <c r="B45" s="32">
        <v>524522</v>
      </c>
      <c r="C45" s="31" t="s">
        <v>1144</v>
      </c>
      <c r="D45" s="31" t="s">
        <v>1146</v>
      </c>
      <c r="E45" s="31" t="s">
        <v>574</v>
      </c>
      <c r="F45" s="86">
        <v>65000</v>
      </c>
      <c r="G45" s="32">
        <v>51.44</v>
      </c>
      <c r="H45" s="32" t="s">
        <v>333</v>
      </c>
      <c r="I45" s="74"/>
      <c r="J45" s="74"/>
      <c r="K45" s="74"/>
      <c r="L45" s="74"/>
      <c r="M45" s="74"/>
      <c r="N45" s="74"/>
      <c r="O45" s="74"/>
      <c r="P45" s="74"/>
      <c r="Q45" s="74"/>
      <c r="R45" s="74"/>
      <c r="S45" s="74"/>
      <c r="T45" s="74"/>
      <c r="U45" s="74"/>
      <c r="V45" s="74"/>
      <c r="W45" s="74"/>
      <c r="X45" s="74"/>
      <c r="Y45" s="74"/>
      <c r="Z45" s="74"/>
      <c r="AA45" s="74"/>
      <c r="AB45" s="74"/>
    </row>
    <row r="46" spans="1:28" ht="12.75" customHeight="1">
      <c r="A46" s="85">
        <v>45316</v>
      </c>
      <c r="B46" s="32">
        <v>507912</v>
      </c>
      <c r="C46" s="31" t="s">
        <v>1147</v>
      </c>
      <c r="D46" s="31" t="s">
        <v>1148</v>
      </c>
      <c r="E46" s="31" t="s">
        <v>573</v>
      </c>
      <c r="F46" s="86">
        <v>250000</v>
      </c>
      <c r="G46" s="32">
        <v>248</v>
      </c>
      <c r="H46" s="32" t="s">
        <v>333</v>
      </c>
      <c r="I46" s="74"/>
      <c r="J46" s="74"/>
      <c r="K46" s="74"/>
      <c r="L46" s="74"/>
      <c r="M46" s="74"/>
      <c r="N46" s="74"/>
      <c r="O46" s="74"/>
      <c r="P46" s="74"/>
      <c r="Q46" s="74"/>
      <c r="R46" s="74"/>
      <c r="S46" s="74"/>
      <c r="T46" s="74"/>
      <c r="U46" s="74"/>
      <c r="V46" s="74"/>
      <c r="W46" s="74"/>
      <c r="X46" s="74"/>
      <c r="Y46" s="74"/>
      <c r="Z46" s="74"/>
      <c r="AA46" s="74"/>
      <c r="AB46" s="74"/>
    </row>
    <row r="47" spans="1:28" ht="12.75" customHeight="1">
      <c r="A47" s="85">
        <v>45316</v>
      </c>
      <c r="B47" s="32">
        <v>507912</v>
      </c>
      <c r="C47" s="31" t="s">
        <v>1147</v>
      </c>
      <c r="D47" s="31" t="s">
        <v>1149</v>
      </c>
      <c r="E47" s="31" t="s">
        <v>574</v>
      </c>
      <c r="F47" s="86">
        <v>420161</v>
      </c>
      <c r="G47" s="32">
        <v>248</v>
      </c>
      <c r="H47" s="32" t="s">
        <v>333</v>
      </c>
      <c r="I47" s="74"/>
      <c r="J47" s="74"/>
      <c r="K47" s="74"/>
      <c r="L47" s="74"/>
      <c r="M47" s="74"/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  <c r="Z47" s="74"/>
      <c r="AA47" s="74"/>
      <c r="AB47" s="74"/>
    </row>
    <row r="48" spans="1:28" ht="12.75" customHeight="1">
      <c r="A48" s="85">
        <v>45316</v>
      </c>
      <c r="B48" s="32">
        <v>507912</v>
      </c>
      <c r="C48" s="31" t="s">
        <v>1147</v>
      </c>
      <c r="D48" s="31" t="s">
        <v>875</v>
      </c>
      <c r="E48" s="31" t="s">
        <v>574</v>
      </c>
      <c r="F48" s="86">
        <v>34845</v>
      </c>
      <c r="G48" s="32">
        <v>248</v>
      </c>
      <c r="H48" s="32" t="s">
        <v>333</v>
      </c>
      <c r="I48" s="74"/>
      <c r="J48" s="74"/>
      <c r="K48" s="74"/>
      <c r="L48" s="74"/>
      <c r="M48" s="74"/>
      <c r="N48" s="74"/>
      <c r="O48" s="74"/>
      <c r="P48" s="74"/>
      <c r="Q48" s="74"/>
      <c r="R48" s="74"/>
      <c r="S48" s="74"/>
      <c r="T48" s="74"/>
      <c r="U48" s="74"/>
      <c r="V48" s="74"/>
      <c r="W48" s="74"/>
      <c r="X48" s="74"/>
      <c r="Y48" s="74"/>
      <c r="Z48" s="74"/>
      <c r="AA48" s="74"/>
      <c r="AB48" s="74"/>
    </row>
    <row r="49" spans="1:28" ht="12.75" customHeight="1">
      <c r="A49" s="85">
        <v>45316</v>
      </c>
      <c r="B49" s="32">
        <v>507912</v>
      </c>
      <c r="C49" s="31" t="s">
        <v>1147</v>
      </c>
      <c r="D49" s="31" t="s">
        <v>875</v>
      </c>
      <c r="E49" s="31" t="s">
        <v>573</v>
      </c>
      <c r="F49" s="86">
        <v>100000</v>
      </c>
      <c r="G49" s="32">
        <v>248</v>
      </c>
      <c r="H49" s="32" t="s">
        <v>333</v>
      </c>
      <c r="I49" s="74"/>
      <c r="J49" s="74"/>
      <c r="K49" s="74"/>
      <c r="L49" s="74"/>
      <c r="M49" s="74"/>
      <c r="N49" s="74"/>
      <c r="O49" s="74"/>
      <c r="P49" s="74"/>
      <c r="Q49" s="74"/>
      <c r="R49" s="74"/>
      <c r="S49" s="74"/>
      <c r="T49" s="74"/>
      <c r="U49" s="74"/>
      <c r="V49" s="74"/>
      <c r="W49" s="74"/>
      <c r="X49" s="74"/>
      <c r="Y49" s="74"/>
      <c r="Z49" s="74"/>
      <c r="AA49" s="74"/>
      <c r="AB49" s="74"/>
    </row>
    <row r="50" spans="1:28" ht="12.75" customHeight="1">
      <c r="A50" s="85">
        <v>45316</v>
      </c>
      <c r="B50" s="32">
        <v>540401</v>
      </c>
      <c r="C50" s="31" t="s">
        <v>1150</v>
      </c>
      <c r="D50" s="31" t="s">
        <v>1151</v>
      </c>
      <c r="E50" s="31" t="s">
        <v>573</v>
      </c>
      <c r="F50" s="86">
        <v>700000</v>
      </c>
      <c r="G50" s="32">
        <v>22.89</v>
      </c>
      <c r="H50" s="32" t="s">
        <v>333</v>
      </c>
      <c r="I50" s="74"/>
      <c r="J50" s="74"/>
      <c r="K50" s="74"/>
      <c r="L50" s="74"/>
      <c r="M50" s="74"/>
      <c r="N50" s="74"/>
      <c r="O50" s="74"/>
      <c r="P50" s="74"/>
      <c r="Q50" s="74"/>
      <c r="R50" s="74"/>
      <c r="S50" s="74"/>
      <c r="T50" s="74"/>
      <c r="U50" s="74"/>
      <c r="V50" s="74"/>
      <c r="W50" s="74"/>
      <c r="X50" s="74"/>
      <c r="Y50" s="74"/>
      <c r="Z50" s="74"/>
      <c r="AA50" s="74"/>
      <c r="AB50" s="74"/>
    </row>
    <row r="51" spans="1:28" ht="12.75" customHeight="1">
      <c r="A51" s="85">
        <v>45316</v>
      </c>
      <c r="B51" s="32">
        <v>539519</v>
      </c>
      <c r="C51" s="31" t="s">
        <v>1046</v>
      </c>
      <c r="D51" s="31" t="s">
        <v>1152</v>
      </c>
      <c r="E51" s="31" t="s">
        <v>573</v>
      </c>
      <c r="F51" s="86">
        <v>135000</v>
      </c>
      <c r="G51" s="32">
        <v>17.88</v>
      </c>
      <c r="H51" s="32" t="s">
        <v>333</v>
      </c>
      <c r="I51" s="74"/>
      <c r="J51" s="74"/>
      <c r="K51" s="74"/>
      <c r="L51" s="74"/>
      <c r="M51" s="74"/>
      <c r="N51" s="74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74"/>
      <c r="AA51" s="74"/>
      <c r="AB51" s="74"/>
    </row>
    <row r="52" spans="1:28" ht="12.75" customHeight="1">
      <c r="A52" s="85">
        <v>45316</v>
      </c>
      <c r="B52" s="32">
        <v>539519</v>
      </c>
      <c r="C52" s="31" t="s">
        <v>1046</v>
      </c>
      <c r="D52" s="31" t="s">
        <v>1152</v>
      </c>
      <c r="E52" s="31" t="s">
        <v>574</v>
      </c>
      <c r="F52" s="86">
        <v>45000</v>
      </c>
      <c r="G52" s="32">
        <v>18.68</v>
      </c>
      <c r="H52" s="32" t="s">
        <v>333</v>
      </c>
      <c r="I52" s="74"/>
      <c r="J52" s="74"/>
      <c r="K52" s="74"/>
      <c r="L52" s="74"/>
      <c r="M52" s="74"/>
      <c r="N52" s="74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4"/>
      <c r="AA52" s="74"/>
      <c r="AB52" s="74"/>
    </row>
    <row r="53" spans="1:28" ht="12.75" customHeight="1">
      <c r="A53" s="85">
        <v>45316</v>
      </c>
      <c r="B53" s="32">
        <v>539519</v>
      </c>
      <c r="C53" s="31" t="s">
        <v>1046</v>
      </c>
      <c r="D53" s="31" t="s">
        <v>1153</v>
      </c>
      <c r="E53" s="31" t="s">
        <v>574</v>
      </c>
      <c r="F53" s="86">
        <v>451250</v>
      </c>
      <c r="G53" s="32">
        <v>17.8</v>
      </c>
      <c r="H53" s="32" t="s">
        <v>333</v>
      </c>
      <c r="I53" s="74"/>
      <c r="J53" s="74"/>
      <c r="K53" s="74"/>
      <c r="L53" s="74"/>
      <c r="M53" s="74"/>
      <c r="N53" s="74"/>
      <c r="O53" s="74"/>
      <c r="P53" s="74"/>
      <c r="Q53" s="74"/>
      <c r="R53" s="74"/>
      <c r="S53" s="74"/>
      <c r="T53" s="74"/>
      <c r="U53" s="74"/>
      <c r="V53" s="74"/>
      <c r="W53" s="74"/>
      <c r="X53" s="74"/>
      <c r="Y53" s="74"/>
      <c r="Z53" s="74"/>
      <c r="AA53" s="74"/>
      <c r="AB53" s="74"/>
    </row>
    <row r="54" spans="1:28" ht="12.75" customHeight="1">
      <c r="A54" s="85">
        <v>45316</v>
      </c>
      <c r="B54" s="32">
        <v>539519</v>
      </c>
      <c r="C54" s="31" t="s">
        <v>1046</v>
      </c>
      <c r="D54" s="31" t="s">
        <v>1042</v>
      </c>
      <c r="E54" s="31" t="s">
        <v>573</v>
      </c>
      <c r="F54" s="86">
        <v>260629</v>
      </c>
      <c r="G54" s="32">
        <v>17.8</v>
      </c>
      <c r="H54" s="32" t="s">
        <v>333</v>
      </c>
      <c r="I54" s="74"/>
      <c r="J54" s="74"/>
      <c r="K54" s="74"/>
      <c r="L54" s="74"/>
      <c r="M54" s="74"/>
      <c r="N54" s="74"/>
      <c r="O54" s="74"/>
      <c r="P54" s="74"/>
      <c r="Q54" s="74"/>
      <c r="R54" s="74"/>
      <c r="S54" s="74"/>
      <c r="T54" s="74"/>
      <c r="U54" s="74"/>
      <c r="V54" s="74"/>
      <c r="W54" s="74"/>
      <c r="X54" s="74"/>
      <c r="Y54" s="74"/>
      <c r="Z54" s="74"/>
      <c r="AA54" s="74"/>
      <c r="AB54" s="74"/>
    </row>
    <row r="55" spans="1:28" ht="12.75" customHeight="1">
      <c r="A55" s="85">
        <v>45316</v>
      </c>
      <c r="B55" s="32">
        <v>539519</v>
      </c>
      <c r="C55" s="31" t="s">
        <v>1046</v>
      </c>
      <c r="D55" s="31" t="s">
        <v>1042</v>
      </c>
      <c r="E55" s="31" t="s">
        <v>574</v>
      </c>
      <c r="F55" s="86">
        <v>235000</v>
      </c>
      <c r="G55" s="32">
        <v>18.64</v>
      </c>
      <c r="H55" s="32" t="s">
        <v>333</v>
      </c>
      <c r="I55" s="74"/>
      <c r="J55" s="74"/>
      <c r="K55" s="74"/>
      <c r="L55" s="74"/>
      <c r="M55" s="74"/>
      <c r="N55" s="74"/>
      <c r="O55" s="74"/>
      <c r="P55" s="74"/>
      <c r="Q55" s="74"/>
      <c r="R55" s="74"/>
      <c r="S55" s="74"/>
      <c r="T55" s="74"/>
      <c r="U55" s="74"/>
      <c r="V55" s="74"/>
      <c r="W55" s="74"/>
      <c r="X55" s="74"/>
      <c r="Y55" s="74"/>
      <c r="Z55" s="74"/>
      <c r="AA55" s="74"/>
      <c r="AB55" s="74"/>
    </row>
    <row r="56" spans="1:28" ht="12.75" customHeight="1">
      <c r="A56" s="85">
        <v>45316</v>
      </c>
      <c r="B56" s="32">
        <v>539519</v>
      </c>
      <c r="C56" s="31" t="s">
        <v>1046</v>
      </c>
      <c r="D56" s="31" t="s">
        <v>1154</v>
      </c>
      <c r="E56" s="31" t="s">
        <v>574</v>
      </c>
      <c r="F56" s="86">
        <v>181649</v>
      </c>
      <c r="G56" s="32">
        <v>17.8</v>
      </c>
      <c r="H56" s="32" t="s">
        <v>333</v>
      </c>
      <c r="I56" s="74"/>
      <c r="J56" s="74"/>
      <c r="K56" s="74"/>
      <c r="L56" s="74"/>
      <c r="M56" s="74"/>
      <c r="N56" s="74"/>
      <c r="O56" s="74"/>
      <c r="P56" s="74"/>
      <c r="Q56" s="74"/>
      <c r="R56" s="74"/>
      <c r="S56" s="74"/>
      <c r="T56" s="74"/>
      <c r="U56" s="74"/>
      <c r="V56" s="74"/>
      <c r="W56" s="74"/>
      <c r="X56" s="74"/>
      <c r="Y56" s="74"/>
      <c r="Z56" s="74"/>
      <c r="AA56" s="74"/>
      <c r="AB56" s="74"/>
    </row>
    <row r="57" spans="1:28" ht="12.75" customHeight="1">
      <c r="A57" s="85">
        <v>45316</v>
      </c>
      <c r="B57" s="32">
        <v>539519</v>
      </c>
      <c r="C57" s="31" t="s">
        <v>1046</v>
      </c>
      <c r="D57" s="31" t="s">
        <v>1154</v>
      </c>
      <c r="E57" s="31" t="s">
        <v>573</v>
      </c>
      <c r="F57" s="86">
        <v>100000</v>
      </c>
      <c r="G57" s="32">
        <v>18.63</v>
      </c>
      <c r="H57" s="32" t="s">
        <v>333</v>
      </c>
      <c r="I57" s="74"/>
      <c r="J57" s="74"/>
      <c r="K57" s="74"/>
      <c r="L57" s="74"/>
      <c r="M57" s="74"/>
      <c r="N57" s="74"/>
      <c r="O57" s="74"/>
      <c r="P57" s="74"/>
      <c r="Q57" s="74"/>
      <c r="R57" s="74"/>
      <c r="S57" s="74"/>
      <c r="T57" s="74"/>
      <c r="U57" s="74"/>
      <c r="V57" s="74"/>
      <c r="W57" s="74"/>
      <c r="X57" s="74"/>
      <c r="Y57" s="74"/>
      <c r="Z57" s="74"/>
      <c r="AA57" s="74"/>
      <c r="AB57" s="74"/>
    </row>
    <row r="58" spans="1:28" ht="12.75" customHeight="1">
      <c r="A58" s="85">
        <v>45316</v>
      </c>
      <c r="B58" s="32">
        <v>539519</v>
      </c>
      <c r="C58" s="31" t="s">
        <v>1046</v>
      </c>
      <c r="D58" s="31" t="s">
        <v>1075</v>
      </c>
      <c r="E58" s="31" t="s">
        <v>574</v>
      </c>
      <c r="F58" s="86">
        <v>125007</v>
      </c>
      <c r="G58" s="32">
        <v>18.61</v>
      </c>
      <c r="H58" s="32" t="s">
        <v>333</v>
      </c>
      <c r="I58" s="74"/>
      <c r="J58" s="74"/>
      <c r="K58" s="74"/>
      <c r="L58" s="74"/>
      <c r="M58" s="74"/>
      <c r="N58" s="74"/>
      <c r="O58" s="74"/>
      <c r="P58" s="74"/>
      <c r="Q58" s="74"/>
      <c r="R58" s="74"/>
      <c r="S58" s="74"/>
      <c r="T58" s="74"/>
      <c r="U58" s="74"/>
      <c r="V58" s="74"/>
      <c r="W58" s="74"/>
      <c r="X58" s="74"/>
      <c r="Y58" s="74"/>
      <c r="Z58" s="74"/>
      <c r="AA58" s="74"/>
      <c r="AB58" s="74"/>
    </row>
    <row r="59" spans="1:28" ht="12.75" customHeight="1">
      <c r="A59" s="85">
        <v>45316</v>
      </c>
      <c r="B59" s="32">
        <v>539519</v>
      </c>
      <c r="C59" s="31" t="s">
        <v>1046</v>
      </c>
      <c r="D59" s="31" t="s">
        <v>1075</v>
      </c>
      <c r="E59" s="31" t="s">
        <v>573</v>
      </c>
      <c r="F59" s="86">
        <v>135009</v>
      </c>
      <c r="G59" s="32">
        <v>17.8</v>
      </c>
      <c r="H59" s="32" t="s">
        <v>333</v>
      </c>
      <c r="I59" s="74"/>
      <c r="J59" s="74"/>
      <c r="K59" s="74"/>
      <c r="L59" s="74"/>
      <c r="M59" s="74"/>
      <c r="N59" s="74"/>
      <c r="O59" s="74"/>
      <c r="P59" s="74"/>
      <c r="Q59" s="74"/>
      <c r="R59" s="74"/>
      <c r="S59" s="74"/>
      <c r="T59" s="74"/>
      <c r="U59" s="74"/>
      <c r="V59" s="74"/>
      <c r="W59" s="74"/>
      <c r="X59" s="74"/>
      <c r="Y59" s="74"/>
      <c r="Z59" s="74"/>
      <c r="AA59" s="74"/>
      <c r="AB59" s="74"/>
    </row>
    <row r="60" spans="1:28" ht="12.75" customHeight="1">
      <c r="A60" s="85">
        <v>45316</v>
      </c>
      <c r="B60" s="32">
        <v>539938</v>
      </c>
      <c r="C60" s="31" t="s">
        <v>1155</v>
      </c>
      <c r="D60" s="31" t="s">
        <v>1156</v>
      </c>
      <c r="E60" s="31" t="s">
        <v>574</v>
      </c>
      <c r="F60" s="86">
        <v>18312</v>
      </c>
      <c r="G60" s="32">
        <v>115.79</v>
      </c>
      <c r="H60" s="32" t="s">
        <v>333</v>
      </c>
      <c r="I60" s="74"/>
      <c r="J60" s="74"/>
      <c r="K60" s="74"/>
      <c r="L60" s="74"/>
      <c r="M60" s="74"/>
      <c r="N60" s="74"/>
      <c r="O60" s="74"/>
      <c r="P60" s="74"/>
      <c r="Q60" s="74"/>
      <c r="R60" s="74"/>
      <c r="S60" s="74"/>
      <c r="T60" s="74"/>
      <c r="U60" s="74"/>
      <c r="V60" s="74"/>
      <c r="W60" s="74"/>
      <c r="X60" s="74"/>
      <c r="Y60" s="74"/>
      <c r="Z60" s="74"/>
      <c r="AA60" s="74"/>
      <c r="AB60" s="74"/>
    </row>
    <row r="61" spans="1:28" ht="12.75" customHeight="1">
      <c r="A61" s="85">
        <v>45316</v>
      </c>
      <c r="B61" s="32">
        <v>539938</v>
      </c>
      <c r="C61" s="31" t="s">
        <v>1155</v>
      </c>
      <c r="D61" s="31" t="s">
        <v>1156</v>
      </c>
      <c r="E61" s="31" t="s">
        <v>573</v>
      </c>
      <c r="F61" s="86">
        <v>69629</v>
      </c>
      <c r="G61" s="32">
        <v>114.7</v>
      </c>
      <c r="H61" s="32" t="s">
        <v>333</v>
      </c>
      <c r="I61" s="74"/>
      <c r="J61" s="74"/>
      <c r="K61" s="74"/>
      <c r="L61" s="74"/>
      <c r="M61" s="74"/>
      <c r="N61" s="74"/>
      <c r="O61" s="74"/>
      <c r="P61" s="74"/>
      <c r="Q61" s="74"/>
      <c r="R61" s="74"/>
      <c r="S61" s="74"/>
      <c r="T61" s="74"/>
      <c r="U61" s="74"/>
      <c r="V61" s="74"/>
      <c r="W61" s="74"/>
      <c r="X61" s="74"/>
      <c r="Y61" s="74"/>
      <c r="Z61" s="74"/>
      <c r="AA61" s="74"/>
      <c r="AB61" s="74"/>
    </row>
    <row r="62" spans="1:28" ht="12.75" customHeight="1">
      <c r="A62" s="85">
        <v>45316</v>
      </c>
      <c r="B62" s="32">
        <v>531456</v>
      </c>
      <c r="C62" s="31" t="s">
        <v>1157</v>
      </c>
      <c r="D62" s="31" t="s">
        <v>1158</v>
      </c>
      <c r="E62" s="31" t="s">
        <v>574</v>
      </c>
      <c r="F62" s="86">
        <v>250000</v>
      </c>
      <c r="G62" s="32">
        <v>3.97</v>
      </c>
      <c r="H62" s="32" t="s">
        <v>333</v>
      </c>
      <c r="I62" s="74"/>
      <c r="J62" s="74"/>
      <c r="K62" s="74"/>
      <c r="L62" s="74"/>
      <c r="M62" s="74"/>
      <c r="N62" s="74"/>
      <c r="O62" s="74"/>
      <c r="P62" s="74"/>
      <c r="Q62" s="74"/>
      <c r="R62" s="74"/>
      <c r="S62" s="74"/>
      <c r="T62" s="74"/>
      <c r="U62" s="74"/>
      <c r="V62" s="74"/>
      <c r="W62" s="74"/>
      <c r="X62" s="74"/>
      <c r="Y62" s="74"/>
      <c r="Z62" s="74"/>
      <c r="AA62" s="74"/>
      <c r="AB62" s="74"/>
    </row>
    <row r="63" spans="1:28" ht="12.75" customHeight="1">
      <c r="A63" s="85">
        <v>45316</v>
      </c>
      <c r="B63" s="32">
        <v>531456</v>
      </c>
      <c r="C63" s="31" t="s">
        <v>1157</v>
      </c>
      <c r="D63" s="31" t="s">
        <v>875</v>
      </c>
      <c r="E63" s="31" t="s">
        <v>573</v>
      </c>
      <c r="F63" s="86">
        <v>650574</v>
      </c>
      <c r="G63" s="32">
        <v>3.97</v>
      </c>
      <c r="H63" s="32" t="s">
        <v>333</v>
      </c>
      <c r="I63" s="74"/>
      <c r="J63" s="74"/>
      <c r="K63" s="74"/>
      <c r="L63" s="74"/>
      <c r="M63" s="74"/>
      <c r="N63" s="74"/>
      <c r="O63" s="74"/>
      <c r="P63" s="74"/>
      <c r="Q63" s="74"/>
      <c r="R63" s="74"/>
      <c r="S63" s="74"/>
      <c r="T63" s="74"/>
      <c r="U63" s="74"/>
      <c r="V63" s="74"/>
      <c r="W63" s="74"/>
      <c r="X63" s="74"/>
      <c r="Y63" s="74"/>
      <c r="Z63" s="74"/>
      <c r="AA63" s="74"/>
      <c r="AB63" s="74"/>
    </row>
    <row r="64" spans="1:28" ht="12.75" customHeight="1">
      <c r="A64" s="85">
        <v>45316</v>
      </c>
      <c r="B64" s="32">
        <v>530557</v>
      </c>
      <c r="C64" s="31" t="s">
        <v>982</v>
      </c>
      <c r="D64" s="31" t="s">
        <v>983</v>
      </c>
      <c r="E64" s="31" t="s">
        <v>574</v>
      </c>
      <c r="F64" s="86">
        <v>5860088</v>
      </c>
      <c r="G64" s="32">
        <v>0.72</v>
      </c>
      <c r="H64" s="32" t="s">
        <v>333</v>
      </c>
      <c r="I64" s="74"/>
      <c r="J64" s="74"/>
      <c r="K64" s="74"/>
      <c r="L64" s="74"/>
      <c r="M64" s="74"/>
      <c r="N64" s="74"/>
      <c r="O64" s="74"/>
      <c r="P64" s="74"/>
      <c r="Q64" s="74"/>
      <c r="R64" s="74"/>
      <c r="S64" s="74"/>
      <c r="T64" s="74"/>
      <c r="U64" s="74"/>
      <c r="V64" s="74"/>
      <c r="W64" s="74"/>
      <c r="X64" s="74"/>
      <c r="Y64" s="74"/>
      <c r="Z64" s="74"/>
      <c r="AA64" s="74"/>
      <c r="AB64" s="74"/>
    </row>
    <row r="65" spans="1:28" ht="12.75" customHeight="1">
      <c r="A65" s="85">
        <v>45316</v>
      </c>
      <c r="B65" s="32">
        <v>530557</v>
      </c>
      <c r="C65" s="31" t="s">
        <v>982</v>
      </c>
      <c r="D65" s="31" t="s">
        <v>983</v>
      </c>
      <c r="E65" s="31" t="s">
        <v>573</v>
      </c>
      <c r="F65" s="86">
        <v>7497174</v>
      </c>
      <c r="G65" s="32">
        <v>0.72</v>
      </c>
      <c r="H65" s="32" t="s">
        <v>333</v>
      </c>
      <c r="I65" s="74"/>
      <c r="J65" s="74"/>
      <c r="K65" s="74"/>
      <c r="L65" s="74"/>
      <c r="M65" s="74"/>
      <c r="N65" s="74"/>
      <c r="O65" s="74"/>
      <c r="P65" s="74"/>
      <c r="Q65" s="74"/>
      <c r="R65" s="74"/>
      <c r="S65" s="74"/>
      <c r="T65" s="74"/>
      <c r="U65" s="74"/>
      <c r="V65" s="74"/>
      <c r="W65" s="74"/>
      <c r="X65" s="74"/>
      <c r="Y65" s="74"/>
      <c r="Z65" s="74"/>
      <c r="AA65" s="74"/>
      <c r="AB65" s="74"/>
    </row>
    <row r="66" spans="1:28" ht="12.75" customHeight="1">
      <c r="A66" s="85">
        <v>45316</v>
      </c>
      <c r="B66" s="32">
        <v>543396</v>
      </c>
      <c r="C66" s="31" t="s">
        <v>290</v>
      </c>
      <c r="D66" s="31" t="s">
        <v>1119</v>
      </c>
      <c r="E66" s="31" t="s">
        <v>573</v>
      </c>
      <c r="F66" s="86">
        <v>4089360</v>
      </c>
      <c r="G66" s="32">
        <v>753.75</v>
      </c>
      <c r="H66" s="32" t="s">
        <v>333</v>
      </c>
      <c r="I66" s="74"/>
      <c r="J66" s="74"/>
      <c r="K66" s="74"/>
      <c r="L66" s="74"/>
      <c r="M66" s="74"/>
      <c r="N66" s="74"/>
      <c r="O66" s="74"/>
      <c r="P66" s="74"/>
      <c r="Q66" s="74"/>
      <c r="R66" s="74"/>
      <c r="S66" s="74"/>
      <c r="T66" s="74"/>
      <c r="U66" s="74"/>
      <c r="V66" s="74"/>
      <c r="W66" s="74"/>
      <c r="X66" s="74"/>
      <c r="Y66" s="74"/>
      <c r="Z66" s="74"/>
      <c r="AA66" s="74"/>
      <c r="AB66" s="74"/>
    </row>
    <row r="67" spans="1:28" ht="12.75" customHeight="1">
      <c r="A67" s="85">
        <v>45316</v>
      </c>
      <c r="B67" s="32">
        <v>543396</v>
      </c>
      <c r="C67" s="31" t="s">
        <v>290</v>
      </c>
      <c r="D67" s="31" t="s">
        <v>1054</v>
      </c>
      <c r="E67" s="31" t="s">
        <v>573</v>
      </c>
      <c r="F67" s="86">
        <v>3715</v>
      </c>
      <c r="G67" s="32">
        <v>761.52</v>
      </c>
      <c r="H67" s="32" t="s">
        <v>333</v>
      </c>
      <c r="I67" s="74"/>
      <c r="J67" s="74"/>
      <c r="K67" s="74"/>
      <c r="L67" s="74"/>
      <c r="M67" s="74"/>
      <c r="N67" s="74"/>
      <c r="O67" s="74"/>
      <c r="P67" s="74"/>
      <c r="Q67" s="74"/>
      <c r="R67" s="74"/>
      <c r="S67" s="74"/>
      <c r="T67" s="74"/>
      <c r="U67" s="74"/>
      <c r="V67" s="74"/>
      <c r="W67" s="74"/>
      <c r="X67" s="74"/>
      <c r="Y67" s="74"/>
      <c r="Z67" s="74"/>
      <c r="AA67" s="74"/>
      <c r="AB67" s="74"/>
    </row>
    <row r="68" spans="1:28" ht="12.75" customHeight="1">
      <c r="A68" s="85">
        <v>45316</v>
      </c>
      <c r="B68" s="32">
        <v>543396</v>
      </c>
      <c r="C68" s="31" t="s">
        <v>290</v>
      </c>
      <c r="D68" s="31" t="s">
        <v>1054</v>
      </c>
      <c r="E68" s="31" t="s">
        <v>574</v>
      </c>
      <c r="F68" s="86">
        <v>4215328</v>
      </c>
      <c r="G68" s="32">
        <v>753.75</v>
      </c>
      <c r="H68" s="32" t="s">
        <v>333</v>
      </c>
      <c r="I68" s="74"/>
      <c r="J68" s="74"/>
      <c r="K68" s="74"/>
      <c r="L68" s="74"/>
      <c r="M68" s="74"/>
      <c r="N68" s="74"/>
      <c r="O68" s="74"/>
      <c r="P68" s="74"/>
      <c r="Q68" s="74"/>
      <c r="R68" s="74"/>
      <c r="S68" s="74"/>
      <c r="T68" s="74"/>
      <c r="U68" s="74"/>
      <c r="V68" s="74"/>
      <c r="W68" s="74"/>
      <c r="X68" s="74"/>
      <c r="Y68" s="74"/>
      <c r="Z68" s="74"/>
      <c r="AA68" s="74"/>
      <c r="AB68" s="74"/>
    </row>
    <row r="69" spans="1:28" ht="12.75" customHeight="1">
      <c r="A69" s="85">
        <v>45316</v>
      </c>
      <c r="B69" s="32">
        <v>540173</v>
      </c>
      <c r="C69" s="31" t="s">
        <v>476</v>
      </c>
      <c r="D69" s="31" t="s">
        <v>1159</v>
      </c>
      <c r="E69" s="31" t="s">
        <v>573</v>
      </c>
      <c r="F69" s="86">
        <v>25650006</v>
      </c>
      <c r="G69" s="32">
        <v>821</v>
      </c>
      <c r="H69" s="32" t="s">
        <v>333</v>
      </c>
      <c r="I69" s="74"/>
      <c r="J69" s="74"/>
      <c r="K69" s="74"/>
      <c r="L69" s="74"/>
      <c r="M69" s="74"/>
      <c r="N69" s="74"/>
      <c r="O69" s="74"/>
      <c r="P69" s="74"/>
      <c r="Q69" s="74"/>
      <c r="R69" s="74"/>
      <c r="S69" s="74"/>
      <c r="T69" s="74"/>
      <c r="U69" s="74"/>
      <c r="V69" s="74"/>
      <c r="W69" s="74"/>
      <c r="X69" s="74"/>
      <c r="Y69" s="74"/>
      <c r="Z69" s="74"/>
      <c r="AA69" s="74"/>
      <c r="AB69" s="74"/>
    </row>
    <row r="70" spans="1:28" ht="12.75" customHeight="1">
      <c r="A70" s="85">
        <v>45316</v>
      </c>
      <c r="B70" s="32">
        <v>540173</v>
      </c>
      <c r="C70" s="31" t="s">
        <v>476</v>
      </c>
      <c r="D70" s="31" t="s">
        <v>1160</v>
      </c>
      <c r="E70" s="31" t="s">
        <v>574</v>
      </c>
      <c r="F70" s="86">
        <v>25650006</v>
      </c>
      <c r="G70" s="32">
        <v>821</v>
      </c>
      <c r="H70" s="32" t="s">
        <v>333</v>
      </c>
      <c r="I70" s="74"/>
      <c r="J70" s="74"/>
      <c r="K70" s="74"/>
      <c r="L70" s="74"/>
      <c r="M70" s="74"/>
      <c r="N70" s="74"/>
      <c r="O70" s="74"/>
      <c r="P70" s="74"/>
      <c r="Q70" s="74"/>
      <c r="R70" s="74"/>
      <c r="S70" s="74"/>
      <c r="T70" s="74"/>
      <c r="U70" s="74"/>
      <c r="V70" s="74"/>
      <c r="W70" s="74"/>
      <c r="X70" s="74"/>
      <c r="Y70" s="74"/>
      <c r="Z70" s="74"/>
      <c r="AA70" s="74"/>
      <c r="AB70" s="74"/>
    </row>
    <row r="71" spans="1:28" ht="12.75" customHeight="1">
      <c r="A71" s="85">
        <v>45316</v>
      </c>
      <c r="B71" s="32">
        <v>514028</v>
      </c>
      <c r="C71" s="31" t="s">
        <v>1161</v>
      </c>
      <c r="D71" s="31" t="s">
        <v>1162</v>
      </c>
      <c r="E71" s="31" t="s">
        <v>573</v>
      </c>
      <c r="F71" s="86">
        <v>35000</v>
      </c>
      <c r="G71" s="32">
        <v>26.93</v>
      </c>
      <c r="H71" s="32" t="s">
        <v>333</v>
      </c>
      <c r="I71" s="74"/>
      <c r="J71" s="74"/>
      <c r="K71" s="74"/>
      <c r="L71" s="74"/>
      <c r="M71" s="74"/>
      <c r="N71" s="74"/>
      <c r="O71" s="74"/>
      <c r="P71" s="74"/>
      <c r="Q71" s="74"/>
      <c r="R71" s="74"/>
      <c r="S71" s="74"/>
      <c r="T71" s="74"/>
      <c r="U71" s="74"/>
      <c r="V71" s="74"/>
      <c r="W71" s="74"/>
      <c r="X71" s="74"/>
      <c r="Y71" s="74"/>
      <c r="Z71" s="74"/>
      <c r="AA71" s="74"/>
      <c r="AB71" s="74"/>
    </row>
    <row r="72" spans="1:28" ht="12.75" customHeight="1">
      <c r="A72" s="85">
        <v>45316</v>
      </c>
      <c r="B72" s="32">
        <v>515127</v>
      </c>
      <c r="C72" s="31" t="s">
        <v>1047</v>
      </c>
      <c r="D72" s="31" t="s">
        <v>1048</v>
      </c>
      <c r="E72" s="31" t="s">
        <v>574</v>
      </c>
      <c r="F72" s="86">
        <v>150000</v>
      </c>
      <c r="G72" s="32">
        <v>2.6</v>
      </c>
      <c r="H72" s="32" t="s">
        <v>333</v>
      </c>
      <c r="I72" s="74"/>
      <c r="J72" s="74"/>
      <c r="K72" s="74"/>
      <c r="L72" s="74"/>
      <c r="M72" s="74"/>
      <c r="N72" s="74"/>
      <c r="O72" s="74"/>
      <c r="P72" s="74"/>
      <c r="Q72" s="74"/>
      <c r="R72" s="74"/>
      <c r="S72" s="74"/>
      <c r="T72" s="74"/>
      <c r="U72" s="74"/>
      <c r="V72" s="74"/>
      <c r="W72" s="74"/>
      <c r="X72" s="74"/>
      <c r="Y72" s="74"/>
      <c r="Z72" s="74"/>
      <c r="AA72" s="74"/>
      <c r="AB72" s="74"/>
    </row>
    <row r="73" spans="1:28" ht="12.75" customHeight="1">
      <c r="A73" s="85">
        <v>45316</v>
      </c>
      <c r="B73" s="32">
        <v>543285</v>
      </c>
      <c r="C73" s="31" t="s">
        <v>1163</v>
      </c>
      <c r="D73" s="31" t="s">
        <v>1164</v>
      </c>
      <c r="E73" s="31" t="s">
        <v>573</v>
      </c>
      <c r="F73" s="86">
        <v>32000</v>
      </c>
      <c r="G73" s="32">
        <v>194</v>
      </c>
      <c r="H73" s="32" t="s">
        <v>333</v>
      </c>
      <c r="I73" s="74"/>
      <c r="J73" s="74"/>
      <c r="K73" s="74"/>
      <c r="L73" s="74"/>
      <c r="M73" s="74"/>
      <c r="N73" s="74"/>
      <c r="O73" s="74"/>
      <c r="P73" s="74"/>
      <c r="Q73" s="74"/>
      <c r="R73" s="74"/>
      <c r="S73" s="74"/>
      <c r="T73" s="74"/>
      <c r="U73" s="74"/>
      <c r="V73" s="74"/>
      <c r="W73" s="74"/>
      <c r="X73" s="74"/>
      <c r="Y73" s="74"/>
      <c r="Z73" s="74"/>
      <c r="AA73" s="74"/>
      <c r="AB73" s="74"/>
    </row>
    <row r="74" spans="1:28" ht="12.75" customHeight="1">
      <c r="A74" s="85">
        <v>45316</v>
      </c>
      <c r="B74" s="32">
        <v>543285</v>
      </c>
      <c r="C74" s="31" t="s">
        <v>1163</v>
      </c>
      <c r="D74" s="31" t="s">
        <v>1165</v>
      </c>
      <c r="E74" s="31" t="s">
        <v>574</v>
      </c>
      <c r="F74" s="86">
        <v>32000</v>
      </c>
      <c r="G74" s="32">
        <v>194</v>
      </c>
      <c r="H74" s="32" t="s">
        <v>333</v>
      </c>
      <c r="I74" s="74"/>
      <c r="J74" s="74"/>
      <c r="K74" s="74"/>
      <c r="L74" s="74"/>
      <c r="M74" s="74"/>
      <c r="N74" s="74"/>
      <c r="O74" s="74"/>
      <c r="P74" s="74"/>
      <c r="Q74" s="74"/>
      <c r="R74" s="74"/>
      <c r="S74" s="74"/>
      <c r="T74" s="74"/>
      <c r="U74" s="74"/>
      <c r="V74" s="74"/>
      <c r="W74" s="74"/>
      <c r="X74" s="74"/>
      <c r="Y74" s="74"/>
      <c r="Z74" s="74"/>
      <c r="AA74" s="74"/>
      <c r="AB74" s="74"/>
    </row>
    <row r="75" spans="1:28" ht="12.75" customHeight="1">
      <c r="A75" s="85">
        <v>45316</v>
      </c>
      <c r="B75" s="32">
        <v>543171</v>
      </c>
      <c r="C75" s="31" t="s">
        <v>1166</v>
      </c>
      <c r="D75" s="31" t="s">
        <v>1167</v>
      </c>
      <c r="E75" s="31" t="s">
        <v>573</v>
      </c>
      <c r="F75" s="86">
        <v>266483</v>
      </c>
      <c r="G75" s="32">
        <v>5.54</v>
      </c>
      <c r="H75" s="32" t="s">
        <v>333</v>
      </c>
      <c r="I75" s="74"/>
      <c r="J75" s="74"/>
      <c r="K75" s="74"/>
      <c r="L75" s="74"/>
      <c r="M75" s="74"/>
      <c r="N75" s="74"/>
      <c r="O75" s="74"/>
      <c r="P75" s="74"/>
      <c r="Q75" s="74"/>
      <c r="R75" s="74"/>
      <c r="S75" s="74"/>
      <c r="T75" s="74"/>
      <c r="U75" s="74"/>
      <c r="V75" s="74"/>
      <c r="W75" s="74"/>
      <c r="X75" s="74"/>
      <c r="Y75" s="74"/>
      <c r="Z75" s="74"/>
      <c r="AA75" s="74"/>
      <c r="AB75" s="74"/>
    </row>
    <row r="76" spans="1:28" ht="12.75" customHeight="1">
      <c r="A76" s="85">
        <v>45316</v>
      </c>
      <c r="B76" s="32">
        <v>514234</v>
      </c>
      <c r="C76" s="31" t="s">
        <v>1168</v>
      </c>
      <c r="D76" s="31" t="s">
        <v>1169</v>
      </c>
      <c r="E76" s="31" t="s">
        <v>573</v>
      </c>
      <c r="F76" s="86">
        <v>600000</v>
      </c>
      <c r="G76" s="32">
        <v>450</v>
      </c>
      <c r="H76" s="32" t="s">
        <v>333</v>
      </c>
      <c r="I76" s="74"/>
      <c r="J76" s="74"/>
      <c r="K76" s="74"/>
      <c r="L76" s="74"/>
      <c r="M76" s="74"/>
      <c r="N76" s="74"/>
      <c r="O76" s="74"/>
      <c r="P76" s="74"/>
      <c r="Q76" s="74"/>
      <c r="R76" s="74"/>
      <c r="S76" s="74"/>
      <c r="T76" s="74"/>
      <c r="U76" s="74"/>
      <c r="V76" s="74"/>
      <c r="W76" s="74"/>
      <c r="X76" s="74"/>
      <c r="Y76" s="74"/>
      <c r="Z76" s="74"/>
      <c r="AA76" s="74"/>
      <c r="AB76" s="74"/>
    </row>
    <row r="77" spans="1:28" ht="12.75" customHeight="1">
      <c r="A77" s="85">
        <v>45316</v>
      </c>
      <c r="B77" s="32">
        <v>514234</v>
      </c>
      <c r="C77" s="31" t="s">
        <v>1168</v>
      </c>
      <c r="D77" s="31" t="s">
        <v>1170</v>
      </c>
      <c r="E77" s="31" t="s">
        <v>574</v>
      </c>
      <c r="F77" s="86">
        <v>300000</v>
      </c>
      <c r="G77" s="32">
        <v>450.03</v>
      </c>
      <c r="H77" s="32" t="s">
        <v>333</v>
      </c>
      <c r="I77" s="74"/>
      <c r="J77" s="74"/>
      <c r="K77" s="74"/>
      <c r="L77" s="74"/>
      <c r="M77" s="74"/>
      <c r="N77" s="74"/>
      <c r="O77" s="74"/>
      <c r="P77" s="74"/>
      <c r="Q77" s="74"/>
      <c r="R77" s="74"/>
      <c r="S77" s="74"/>
      <c r="T77" s="74"/>
      <c r="U77" s="74"/>
      <c r="V77" s="74"/>
      <c r="W77" s="74"/>
      <c r="X77" s="74"/>
      <c r="Y77" s="74"/>
      <c r="Z77" s="74"/>
      <c r="AA77" s="74"/>
      <c r="AB77" s="74"/>
    </row>
    <row r="78" spans="1:28" ht="12.75" customHeight="1">
      <c r="A78" s="85">
        <v>45316</v>
      </c>
      <c r="B78" s="32">
        <v>511218</v>
      </c>
      <c r="C78" s="31" t="s">
        <v>219</v>
      </c>
      <c r="D78" s="31" t="s">
        <v>1054</v>
      </c>
      <c r="E78" s="31" t="s">
        <v>573</v>
      </c>
      <c r="F78" s="86">
        <v>1</v>
      </c>
      <c r="G78" s="32">
        <v>2311</v>
      </c>
      <c r="H78" s="32" t="s">
        <v>333</v>
      </c>
      <c r="I78" s="74"/>
      <c r="J78" s="74"/>
      <c r="K78" s="74"/>
      <c r="L78" s="74"/>
      <c r="M78" s="74"/>
      <c r="N78" s="74"/>
      <c r="O78" s="74"/>
      <c r="P78" s="74"/>
      <c r="Q78" s="74"/>
      <c r="R78" s="74"/>
      <c r="S78" s="74"/>
      <c r="T78" s="74"/>
      <c r="U78" s="74"/>
      <c r="V78" s="74"/>
      <c r="W78" s="74"/>
      <c r="X78" s="74"/>
      <c r="Y78" s="74"/>
      <c r="Z78" s="74"/>
      <c r="AA78" s="74"/>
      <c r="AB78" s="74"/>
    </row>
    <row r="79" spans="1:28" ht="12.75" customHeight="1">
      <c r="A79" s="85">
        <v>45316</v>
      </c>
      <c r="B79" s="32">
        <v>511218</v>
      </c>
      <c r="C79" s="31" t="s">
        <v>219</v>
      </c>
      <c r="D79" s="31" t="s">
        <v>1054</v>
      </c>
      <c r="E79" s="31" t="s">
        <v>574</v>
      </c>
      <c r="F79" s="86">
        <v>3041407</v>
      </c>
      <c r="G79" s="32">
        <v>2302.4499999999998</v>
      </c>
      <c r="H79" s="32" t="s">
        <v>333</v>
      </c>
      <c r="I79" s="74"/>
      <c r="J79" s="74"/>
      <c r="K79" s="74"/>
      <c r="L79" s="74"/>
      <c r="M79" s="74"/>
      <c r="N79" s="74"/>
      <c r="O79" s="74"/>
      <c r="P79" s="74"/>
      <c r="Q79" s="74"/>
      <c r="R79" s="74"/>
      <c r="S79" s="74"/>
      <c r="T79" s="74"/>
      <c r="U79" s="74"/>
      <c r="V79" s="74"/>
      <c r="W79" s="74"/>
      <c r="X79" s="74"/>
      <c r="Y79" s="74"/>
      <c r="Z79" s="74"/>
      <c r="AA79" s="74"/>
      <c r="AB79" s="74"/>
    </row>
    <row r="80" spans="1:28" ht="12.75" customHeight="1">
      <c r="A80" s="85">
        <v>45316</v>
      </c>
      <c r="B80" s="32">
        <v>543924</v>
      </c>
      <c r="C80" s="31" t="s">
        <v>1171</v>
      </c>
      <c r="D80" s="31" t="s">
        <v>1172</v>
      </c>
      <c r="E80" s="31" t="s">
        <v>574</v>
      </c>
      <c r="F80" s="86">
        <v>14000</v>
      </c>
      <c r="G80" s="32">
        <v>35.29</v>
      </c>
      <c r="H80" s="32" t="s">
        <v>333</v>
      </c>
      <c r="I80" s="74"/>
      <c r="J80" s="74"/>
      <c r="K80" s="74"/>
      <c r="L80" s="74"/>
      <c r="M80" s="74"/>
      <c r="N80" s="74"/>
      <c r="O80" s="74"/>
      <c r="P80" s="74"/>
      <c r="Q80" s="74"/>
      <c r="R80" s="74"/>
      <c r="S80" s="74"/>
      <c r="T80" s="74"/>
      <c r="U80" s="74"/>
      <c r="V80" s="74"/>
      <c r="W80" s="74"/>
      <c r="X80" s="74"/>
      <c r="Y80" s="74"/>
      <c r="Z80" s="74"/>
      <c r="AA80" s="74"/>
      <c r="AB80" s="74"/>
    </row>
    <row r="81" spans="1:28" ht="12.75" customHeight="1">
      <c r="A81" s="85">
        <v>45316</v>
      </c>
      <c r="B81" s="32">
        <v>543924</v>
      </c>
      <c r="C81" s="31" t="s">
        <v>1171</v>
      </c>
      <c r="D81" s="31" t="s">
        <v>1173</v>
      </c>
      <c r="E81" s="31" t="s">
        <v>573</v>
      </c>
      <c r="F81" s="86">
        <v>14000</v>
      </c>
      <c r="G81" s="32">
        <v>35.200000000000003</v>
      </c>
      <c r="H81" s="32" t="s">
        <v>333</v>
      </c>
      <c r="I81" s="74"/>
      <c r="J81" s="74"/>
      <c r="K81" s="74"/>
      <c r="L81" s="74"/>
      <c r="M81" s="74"/>
      <c r="N81" s="74"/>
      <c r="O81" s="74"/>
      <c r="P81" s="74"/>
      <c r="Q81" s="74"/>
      <c r="R81" s="74"/>
      <c r="S81" s="74"/>
      <c r="T81" s="74"/>
      <c r="U81" s="74"/>
      <c r="V81" s="74"/>
      <c r="W81" s="74"/>
      <c r="X81" s="74"/>
      <c r="Y81" s="74"/>
      <c r="Z81" s="74"/>
      <c r="AA81" s="74"/>
      <c r="AB81" s="74"/>
    </row>
    <row r="82" spans="1:28" ht="12.75" customHeight="1">
      <c r="A82" s="85">
        <v>45316</v>
      </c>
      <c r="B82" s="32">
        <v>531982</v>
      </c>
      <c r="C82" s="31" t="s">
        <v>1174</v>
      </c>
      <c r="D82" s="31" t="s">
        <v>1175</v>
      </c>
      <c r="E82" s="31" t="s">
        <v>574</v>
      </c>
      <c r="F82" s="86">
        <v>24536</v>
      </c>
      <c r="G82" s="32">
        <v>66.55</v>
      </c>
      <c r="H82" s="32" t="s">
        <v>333</v>
      </c>
      <c r="I82" s="74"/>
      <c r="J82" s="74"/>
      <c r="K82" s="74"/>
      <c r="L82" s="74"/>
      <c r="M82" s="74"/>
      <c r="N82" s="74"/>
      <c r="O82" s="74"/>
      <c r="P82" s="74"/>
      <c r="Q82" s="74"/>
      <c r="R82" s="74"/>
      <c r="S82" s="74"/>
      <c r="T82" s="74"/>
      <c r="U82" s="74"/>
      <c r="V82" s="74"/>
      <c r="W82" s="74"/>
      <c r="X82" s="74"/>
      <c r="Y82" s="74"/>
      <c r="Z82" s="74"/>
      <c r="AA82" s="74"/>
      <c r="AB82" s="74"/>
    </row>
    <row r="83" spans="1:28" ht="12.75" customHeight="1">
      <c r="A83" s="85">
        <v>45316</v>
      </c>
      <c r="B83" s="32">
        <v>532070</v>
      </c>
      <c r="C83" s="31" t="s">
        <v>1176</v>
      </c>
      <c r="D83" s="31" t="s">
        <v>1177</v>
      </c>
      <c r="E83" s="31" t="s">
        <v>573</v>
      </c>
      <c r="F83" s="86">
        <v>59000</v>
      </c>
      <c r="G83" s="32">
        <v>165.3</v>
      </c>
      <c r="H83" s="32" t="s">
        <v>333</v>
      </c>
      <c r="I83" s="74"/>
      <c r="J83" s="74"/>
      <c r="K83" s="74"/>
      <c r="L83" s="74"/>
      <c r="M83" s="74"/>
      <c r="N83" s="74"/>
      <c r="O83" s="74"/>
      <c r="P83" s="74"/>
      <c r="Q83" s="74"/>
      <c r="R83" s="74"/>
      <c r="S83" s="74"/>
      <c r="T83" s="74"/>
      <c r="U83" s="74"/>
      <c r="V83" s="74"/>
      <c r="W83" s="74"/>
      <c r="X83" s="74"/>
      <c r="Y83" s="74"/>
      <c r="Z83" s="74"/>
      <c r="AA83" s="74"/>
      <c r="AB83" s="74"/>
    </row>
    <row r="84" spans="1:28" ht="12.75" customHeight="1">
      <c r="A84" s="85">
        <v>45316</v>
      </c>
      <c r="B84" s="32">
        <v>542025</v>
      </c>
      <c r="C84" s="31" t="s">
        <v>1178</v>
      </c>
      <c r="D84" s="31" t="s">
        <v>1179</v>
      </c>
      <c r="E84" s="31" t="s">
        <v>574</v>
      </c>
      <c r="F84" s="86">
        <v>960000</v>
      </c>
      <c r="G84" s="32">
        <v>0.86</v>
      </c>
      <c r="H84" s="32" t="s">
        <v>333</v>
      </c>
      <c r="I84" s="74"/>
      <c r="J84" s="74"/>
      <c r="K84" s="74"/>
      <c r="L84" s="74"/>
      <c r="M84" s="74"/>
      <c r="N84" s="74"/>
      <c r="O84" s="74"/>
      <c r="P84" s="74"/>
      <c r="Q84" s="74"/>
      <c r="R84" s="74"/>
      <c r="S84" s="74"/>
      <c r="T84" s="74"/>
      <c r="U84" s="74"/>
      <c r="V84" s="74"/>
      <c r="W84" s="74"/>
      <c r="X84" s="74"/>
      <c r="Y84" s="74"/>
      <c r="Z84" s="74"/>
      <c r="AA84" s="74"/>
      <c r="AB84" s="74"/>
    </row>
    <row r="85" spans="1:28" ht="12.75" customHeight="1">
      <c r="A85" s="85">
        <v>45316</v>
      </c>
      <c r="B85" s="32">
        <v>537259</v>
      </c>
      <c r="C85" s="31" t="s">
        <v>1180</v>
      </c>
      <c r="D85" s="31" t="s">
        <v>1181</v>
      </c>
      <c r="E85" s="31" t="s">
        <v>574</v>
      </c>
      <c r="F85" s="86">
        <v>95000</v>
      </c>
      <c r="G85" s="32">
        <v>1185.03</v>
      </c>
      <c r="H85" s="32" t="s">
        <v>333</v>
      </c>
      <c r="I85" s="74"/>
      <c r="J85" s="74"/>
      <c r="K85" s="74"/>
      <c r="L85" s="74"/>
      <c r="M85" s="74"/>
      <c r="N85" s="74"/>
      <c r="O85" s="74"/>
      <c r="P85" s="74"/>
      <c r="Q85" s="74"/>
      <c r="R85" s="74"/>
      <c r="S85" s="74"/>
      <c r="T85" s="74"/>
      <c r="U85" s="74"/>
      <c r="V85" s="74"/>
      <c r="W85" s="74"/>
      <c r="X85" s="74"/>
      <c r="Y85" s="74"/>
      <c r="Z85" s="74"/>
      <c r="AA85" s="74"/>
      <c r="AB85" s="74"/>
    </row>
    <row r="86" spans="1:28" ht="12.75" customHeight="1">
      <c r="A86" s="85">
        <v>45316</v>
      </c>
      <c r="B86" s="32">
        <v>537582</v>
      </c>
      <c r="C86" s="31" t="s">
        <v>1029</v>
      </c>
      <c r="D86" s="31" t="s">
        <v>1182</v>
      </c>
      <c r="E86" s="31" t="s">
        <v>574</v>
      </c>
      <c r="F86" s="86">
        <v>190000</v>
      </c>
      <c r="G86" s="32">
        <v>6.23</v>
      </c>
      <c r="H86" s="32" t="s">
        <v>333</v>
      </c>
      <c r="I86" s="74"/>
      <c r="J86" s="74"/>
      <c r="K86" s="74"/>
      <c r="L86" s="74"/>
      <c r="M86" s="74"/>
      <c r="N86" s="74"/>
      <c r="O86" s="74"/>
      <c r="P86" s="74"/>
      <c r="Q86" s="74"/>
      <c r="R86" s="74"/>
      <c r="S86" s="74"/>
      <c r="T86" s="74"/>
      <c r="U86" s="74"/>
      <c r="V86" s="74"/>
      <c r="W86" s="74"/>
      <c r="X86" s="74"/>
      <c r="Y86" s="74"/>
      <c r="Z86" s="74"/>
      <c r="AA86" s="74"/>
      <c r="AB86" s="74"/>
    </row>
    <row r="87" spans="1:28" ht="12.75" customHeight="1">
      <c r="A87" s="85">
        <v>45316</v>
      </c>
      <c r="B87" s="32">
        <v>503657</v>
      </c>
      <c r="C87" s="31" t="s">
        <v>1183</v>
      </c>
      <c r="D87" s="31" t="s">
        <v>1184</v>
      </c>
      <c r="E87" s="31" t="s">
        <v>573</v>
      </c>
      <c r="F87" s="86">
        <v>75000</v>
      </c>
      <c r="G87" s="32">
        <v>23.73</v>
      </c>
      <c r="H87" s="32" t="s">
        <v>333</v>
      </c>
      <c r="I87" s="74"/>
      <c r="J87" s="74"/>
      <c r="K87" s="74"/>
      <c r="L87" s="74"/>
      <c r="M87" s="74"/>
      <c r="N87" s="74"/>
      <c r="O87" s="74"/>
      <c r="P87" s="74"/>
      <c r="Q87" s="74"/>
      <c r="R87" s="74"/>
      <c r="S87" s="74"/>
      <c r="T87" s="74"/>
      <c r="U87" s="74"/>
      <c r="V87" s="74"/>
      <c r="W87" s="74"/>
      <c r="X87" s="74"/>
      <c r="Y87" s="74"/>
      <c r="Z87" s="74"/>
      <c r="AA87" s="74"/>
      <c r="AB87" s="74"/>
    </row>
    <row r="88" spans="1:28" ht="12.75" customHeight="1">
      <c r="A88" s="85">
        <v>45316</v>
      </c>
      <c r="B88" s="32">
        <v>544002</v>
      </c>
      <c r="C88" s="31" t="s">
        <v>1185</v>
      </c>
      <c r="D88" s="31" t="s">
        <v>1186</v>
      </c>
      <c r="E88" s="31" t="s">
        <v>573</v>
      </c>
      <c r="F88" s="86">
        <v>20000</v>
      </c>
      <c r="G88" s="32">
        <v>30.5</v>
      </c>
      <c r="H88" s="32" t="s">
        <v>333</v>
      </c>
      <c r="I88" s="74"/>
      <c r="J88" s="74"/>
      <c r="K88" s="74"/>
      <c r="L88" s="74"/>
      <c r="M88" s="74"/>
      <c r="N88" s="74"/>
      <c r="O88" s="74"/>
      <c r="P88" s="74"/>
      <c r="Q88" s="74"/>
      <c r="R88" s="74"/>
      <c r="S88" s="74"/>
      <c r="T88" s="74"/>
      <c r="U88" s="74"/>
      <c r="V88" s="74"/>
      <c r="W88" s="74"/>
      <c r="X88" s="74"/>
      <c r="Y88" s="74"/>
      <c r="Z88" s="74"/>
      <c r="AA88" s="74"/>
      <c r="AB88" s="74"/>
    </row>
    <row r="89" spans="1:28" ht="12.75" customHeight="1">
      <c r="A89" s="85">
        <v>45316</v>
      </c>
      <c r="B89" s="32">
        <v>544002</v>
      </c>
      <c r="C89" s="31" t="s">
        <v>1185</v>
      </c>
      <c r="D89" s="31" t="s">
        <v>1187</v>
      </c>
      <c r="E89" s="31" t="s">
        <v>574</v>
      </c>
      <c r="F89" s="86">
        <v>20000</v>
      </c>
      <c r="G89" s="32">
        <v>30.5</v>
      </c>
      <c r="H89" s="32" t="s">
        <v>333</v>
      </c>
      <c r="I89" s="74"/>
      <c r="J89" s="74"/>
      <c r="K89" s="74"/>
      <c r="L89" s="74"/>
      <c r="M89" s="74"/>
      <c r="N89" s="74"/>
      <c r="O89" s="74"/>
      <c r="P89" s="74"/>
      <c r="Q89" s="74"/>
      <c r="R89" s="74"/>
      <c r="S89" s="74"/>
      <c r="T89" s="74"/>
      <c r="U89" s="74"/>
      <c r="V89" s="74"/>
      <c r="W89" s="74"/>
      <c r="X89" s="74"/>
      <c r="Y89" s="74"/>
      <c r="Z89" s="74"/>
      <c r="AA89" s="74"/>
      <c r="AB89" s="74"/>
    </row>
    <row r="90" spans="1:28" ht="12.75" customHeight="1">
      <c r="A90" s="85">
        <v>45316</v>
      </c>
      <c r="B90" s="32">
        <v>519331</v>
      </c>
      <c r="C90" s="31" t="s">
        <v>1188</v>
      </c>
      <c r="D90" s="31" t="s">
        <v>1189</v>
      </c>
      <c r="E90" s="31" t="s">
        <v>574</v>
      </c>
      <c r="F90" s="86">
        <v>36940</v>
      </c>
      <c r="G90" s="32">
        <v>55.13</v>
      </c>
      <c r="H90" s="32" t="s">
        <v>333</v>
      </c>
      <c r="I90" s="74"/>
      <c r="J90" s="74"/>
      <c r="K90" s="74"/>
      <c r="L90" s="74"/>
      <c r="M90" s="74"/>
      <c r="N90" s="74"/>
      <c r="O90" s="74"/>
      <c r="P90" s="74"/>
      <c r="Q90" s="74"/>
      <c r="R90" s="74"/>
      <c r="S90" s="74"/>
      <c r="T90" s="74"/>
      <c r="U90" s="74"/>
      <c r="V90" s="74"/>
      <c r="W90" s="74"/>
      <c r="X90" s="74"/>
      <c r="Y90" s="74"/>
      <c r="Z90" s="74"/>
      <c r="AA90" s="74"/>
      <c r="AB90" s="74"/>
    </row>
    <row r="91" spans="1:28" ht="12.75" customHeight="1">
      <c r="A91" s="85">
        <v>45316</v>
      </c>
      <c r="B91" s="32">
        <v>514378</v>
      </c>
      <c r="C91" s="31" t="s">
        <v>1076</v>
      </c>
      <c r="D91" s="31" t="s">
        <v>1190</v>
      </c>
      <c r="E91" s="31" t="s">
        <v>573</v>
      </c>
      <c r="F91" s="86">
        <v>19110</v>
      </c>
      <c r="G91" s="32">
        <v>29.46</v>
      </c>
      <c r="H91" s="32" t="s">
        <v>333</v>
      </c>
      <c r="I91" s="74"/>
      <c r="J91" s="74"/>
      <c r="K91" s="74"/>
      <c r="L91" s="74"/>
      <c r="M91" s="74"/>
      <c r="N91" s="74"/>
      <c r="O91" s="74"/>
      <c r="P91" s="74"/>
      <c r="Q91" s="74"/>
      <c r="R91" s="74"/>
      <c r="S91" s="74"/>
      <c r="T91" s="74"/>
      <c r="U91" s="74"/>
      <c r="V91" s="74"/>
      <c r="W91" s="74"/>
      <c r="X91" s="74"/>
      <c r="Y91" s="74"/>
      <c r="Z91" s="74"/>
      <c r="AA91" s="74"/>
      <c r="AB91" s="74"/>
    </row>
    <row r="92" spans="1:28" ht="12.75" customHeight="1">
      <c r="A92" s="85">
        <v>45316</v>
      </c>
      <c r="B92" s="32" t="s">
        <v>1191</v>
      </c>
      <c r="C92" s="31" t="s">
        <v>1192</v>
      </c>
      <c r="D92" s="31" t="s">
        <v>575</v>
      </c>
      <c r="E92" s="31" t="s">
        <v>573</v>
      </c>
      <c r="F92" s="86">
        <v>44790</v>
      </c>
      <c r="G92" s="32">
        <v>1491.9</v>
      </c>
      <c r="H92" s="32" t="s">
        <v>860</v>
      </c>
      <c r="I92" s="74"/>
      <c r="J92" s="74"/>
      <c r="K92" s="74"/>
      <c r="L92" s="74"/>
      <c r="M92" s="74"/>
      <c r="N92" s="74"/>
      <c r="O92" s="74"/>
      <c r="P92" s="74"/>
      <c r="Q92" s="74"/>
      <c r="R92" s="74"/>
      <c r="S92" s="74"/>
      <c r="T92" s="74"/>
      <c r="U92" s="74"/>
      <c r="V92" s="74"/>
      <c r="W92" s="74"/>
      <c r="X92" s="74"/>
      <c r="Y92" s="74"/>
      <c r="Z92" s="74"/>
      <c r="AA92" s="74"/>
      <c r="AB92" s="74"/>
    </row>
    <row r="93" spans="1:28" ht="12.75" customHeight="1">
      <c r="A93" s="85">
        <v>45316</v>
      </c>
      <c r="B93" s="32" t="s">
        <v>1193</v>
      </c>
      <c r="C93" s="31" t="s">
        <v>1194</v>
      </c>
      <c r="D93" s="31" t="s">
        <v>1082</v>
      </c>
      <c r="E93" s="31" t="s">
        <v>573</v>
      </c>
      <c r="F93" s="86">
        <v>294568</v>
      </c>
      <c r="G93" s="32">
        <v>34.049999999999997</v>
      </c>
      <c r="H93" s="32" t="s">
        <v>860</v>
      </c>
      <c r="I93" s="74"/>
      <c r="J93" s="74"/>
      <c r="K93" s="74"/>
      <c r="L93" s="74"/>
      <c r="M93" s="74"/>
      <c r="N93" s="74"/>
      <c r="O93" s="74"/>
      <c r="P93" s="74"/>
      <c r="Q93" s="74"/>
      <c r="R93" s="74"/>
      <c r="S93" s="74"/>
      <c r="T93" s="74"/>
      <c r="U93" s="74"/>
      <c r="V93" s="74"/>
      <c r="W93" s="74"/>
      <c r="X93" s="74"/>
      <c r="Y93" s="74"/>
      <c r="Z93" s="74"/>
      <c r="AA93" s="74"/>
      <c r="AB93" s="74"/>
    </row>
    <row r="94" spans="1:28" ht="12.75" customHeight="1">
      <c r="A94" s="85">
        <v>45316</v>
      </c>
      <c r="B94" s="32" t="s">
        <v>1195</v>
      </c>
      <c r="C94" s="31" t="s">
        <v>1196</v>
      </c>
      <c r="D94" s="31" t="s">
        <v>575</v>
      </c>
      <c r="E94" s="31" t="s">
        <v>573</v>
      </c>
      <c r="F94" s="86">
        <v>160790</v>
      </c>
      <c r="G94" s="32">
        <v>488.18</v>
      </c>
      <c r="H94" s="32" t="s">
        <v>860</v>
      </c>
      <c r="I94" s="74"/>
      <c r="J94" s="74"/>
      <c r="K94" s="74"/>
      <c r="L94" s="74"/>
      <c r="M94" s="74"/>
      <c r="N94" s="74"/>
      <c r="O94" s="74"/>
      <c r="P94" s="74"/>
      <c r="Q94" s="74"/>
      <c r="R94" s="74"/>
      <c r="S94" s="74"/>
      <c r="T94" s="74"/>
      <c r="U94" s="74"/>
      <c r="V94" s="74"/>
      <c r="W94" s="74"/>
      <c r="X94" s="74"/>
      <c r="Y94" s="74"/>
      <c r="Z94" s="74"/>
      <c r="AA94" s="74"/>
      <c r="AB94" s="74"/>
    </row>
    <row r="95" spans="1:28" ht="12.75" customHeight="1">
      <c r="A95" s="85">
        <v>45316</v>
      </c>
      <c r="B95" s="32" t="s">
        <v>1197</v>
      </c>
      <c r="C95" s="31" t="s">
        <v>1198</v>
      </c>
      <c r="D95" s="31" t="s">
        <v>899</v>
      </c>
      <c r="E95" s="31" t="s">
        <v>573</v>
      </c>
      <c r="F95" s="86">
        <v>100005</v>
      </c>
      <c r="G95" s="32">
        <v>50.5</v>
      </c>
      <c r="H95" s="32" t="s">
        <v>860</v>
      </c>
      <c r="I95" s="74"/>
      <c r="J95" s="74"/>
      <c r="K95" s="74"/>
      <c r="L95" s="74"/>
      <c r="M95" s="74"/>
      <c r="N95" s="74"/>
      <c r="O95" s="74"/>
      <c r="P95" s="74"/>
      <c r="Q95" s="74"/>
      <c r="R95" s="74"/>
      <c r="S95" s="74"/>
      <c r="T95" s="74"/>
      <c r="U95" s="74"/>
      <c r="V95" s="74"/>
      <c r="W95" s="74"/>
      <c r="X95" s="74"/>
      <c r="Y95" s="74"/>
      <c r="Z95" s="74"/>
      <c r="AA95" s="74"/>
      <c r="AB95" s="74"/>
    </row>
    <row r="96" spans="1:28" ht="12.75" customHeight="1">
      <c r="A96" s="85">
        <v>45316</v>
      </c>
      <c r="B96" s="32" t="s">
        <v>1197</v>
      </c>
      <c r="C96" s="31" t="s">
        <v>1198</v>
      </c>
      <c r="D96" s="31" t="s">
        <v>1199</v>
      </c>
      <c r="E96" s="31" t="s">
        <v>573</v>
      </c>
      <c r="F96" s="86">
        <v>82617</v>
      </c>
      <c r="G96" s="32">
        <v>47.31</v>
      </c>
      <c r="H96" s="32" t="s">
        <v>860</v>
      </c>
      <c r="I96" s="74"/>
      <c r="J96" s="74"/>
      <c r="K96" s="74"/>
      <c r="L96" s="74"/>
      <c r="M96" s="74"/>
      <c r="N96" s="74"/>
      <c r="O96" s="74"/>
      <c r="P96" s="74"/>
      <c r="Q96" s="74"/>
      <c r="R96" s="74"/>
      <c r="S96" s="74"/>
      <c r="T96" s="74"/>
      <c r="U96" s="74"/>
      <c r="V96" s="74"/>
      <c r="W96" s="74"/>
      <c r="X96" s="74"/>
      <c r="Y96" s="74"/>
      <c r="Z96" s="74"/>
      <c r="AA96" s="74"/>
      <c r="AB96" s="74"/>
    </row>
    <row r="97" spans="1:28" ht="12.75" customHeight="1">
      <c r="A97" s="85">
        <v>45316</v>
      </c>
      <c r="B97" s="32" t="s">
        <v>1200</v>
      </c>
      <c r="C97" s="31" t="s">
        <v>1201</v>
      </c>
      <c r="D97" s="31" t="s">
        <v>1202</v>
      </c>
      <c r="E97" s="31" t="s">
        <v>573</v>
      </c>
      <c r="F97" s="86">
        <v>91983</v>
      </c>
      <c r="G97" s="32">
        <v>63.57</v>
      </c>
      <c r="H97" s="32" t="s">
        <v>860</v>
      </c>
      <c r="I97" s="74"/>
      <c r="J97" s="74"/>
      <c r="K97" s="74"/>
      <c r="L97" s="74"/>
      <c r="M97" s="74"/>
      <c r="N97" s="74"/>
      <c r="O97" s="74"/>
      <c r="P97" s="74"/>
      <c r="Q97" s="74"/>
      <c r="R97" s="74"/>
      <c r="S97" s="74"/>
      <c r="T97" s="74"/>
      <c r="U97" s="74"/>
      <c r="V97" s="74"/>
      <c r="W97" s="74"/>
      <c r="X97" s="74"/>
      <c r="Y97" s="74"/>
      <c r="Z97" s="74"/>
      <c r="AA97" s="74"/>
      <c r="AB97" s="74"/>
    </row>
    <row r="98" spans="1:28" ht="12.75" customHeight="1">
      <c r="A98" s="85">
        <v>45316</v>
      </c>
      <c r="B98" s="32" t="s">
        <v>1077</v>
      </c>
      <c r="C98" s="31" t="s">
        <v>1078</v>
      </c>
      <c r="D98" s="31" t="s">
        <v>575</v>
      </c>
      <c r="E98" s="31" t="s">
        <v>573</v>
      </c>
      <c r="F98" s="86">
        <v>1855813</v>
      </c>
      <c r="G98" s="32">
        <v>177.92</v>
      </c>
      <c r="H98" s="32" t="s">
        <v>860</v>
      </c>
      <c r="I98" s="74"/>
      <c r="J98" s="74"/>
      <c r="K98" s="74"/>
      <c r="L98" s="74"/>
      <c r="M98" s="74"/>
      <c r="N98" s="74"/>
      <c r="O98" s="74"/>
      <c r="P98" s="74"/>
      <c r="Q98" s="74"/>
      <c r="R98" s="74"/>
      <c r="S98" s="74"/>
      <c r="T98" s="74"/>
      <c r="U98" s="74"/>
      <c r="V98" s="74"/>
      <c r="W98" s="74"/>
      <c r="X98" s="74"/>
      <c r="Y98" s="74"/>
      <c r="Z98" s="74"/>
      <c r="AA98" s="74"/>
      <c r="AB98" s="74"/>
    </row>
    <row r="99" spans="1:28" ht="12.75" customHeight="1">
      <c r="A99" s="85">
        <v>45316</v>
      </c>
      <c r="B99" s="32" t="s">
        <v>1203</v>
      </c>
      <c r="C99" s="31" t="s">
        <v>1204</v>
      </c>
      <c r="D99" s="31" t="s">
        <v>1205</v>
      </c>
      <c r="E99" s="31" t="s">
        <v>573</v>
      </c>
      <c r="F99" s="86">
        <v>3482865</v>
      </c>
      <c r="G99" s="32">
        <v>253.05</v>
      </c>
      <c r="H99" s="32" t="s">
        <v>860</v>
      </c>
      <c r="I99" s="74"/>
      <c r="J99" s="74"/>
      <c r="K99" s="74"/>
      <c r="L99" s="74"/>
      <c r="M99" s="74"/>
      <c r="N99" s="74"/>
      <c r="O99" s="74"/>
      <c r="P99" s="74"/>
      <c r="Q99" s="74"/>
      <c r="R99" s="74"/>
      <c r="S99" s="74"/>
      <c r="T99" s="74"/>
      <c r="U99" s="74"/>
      <c r="V99" s="74"/>
      <c r="W99" s="74"/>
      <c r="X99" s="74"/>
      <c r="Y99" s="74"/>
      <c r="Z99" s="74"/>
      <c r="AA99" s="74"/>
      <c r="AB99" s="74"/>
    </row>
    <row r="100" spans="1:28" ht="12.75" customHeight="1">
      <c r="A100" s="85">
        <v>45316</v>
      </c>
      <c r="B100" s="32" t="s">
        <v>1206</v>
      </c>
      <c r="C100" s="31" t="s">
        <v>1207</v>
      </c>
      <c r="D100" s="31" t="s">
        <v>1208</v>
      </c>
      <c r="E100" s="31" t="s">
        <v>573</v>
      </c>
      <c r="F100" s="86">
        <v>1045000</v>
      </c>
      <c r="G100" s="32">
        <v>9</v>
      </c>
      <c r="H100" s="32" t="s">
        <v>860</v>
      </c>
      <c r="I100" s="74"/>
      <c r="J100" s="74"/>
      <c r="K100" s="74"/>
      <c r="L100" s="74"/>
      <c r="M100" s="74"/>
      <c r="N100" s="74"/>
      <c r="O100" s="74"/>
      <c r="P100" s="74"/>
      <c r="Q100" s="74"/>
      <c r="R100" s="74"/>
      <c r="S100" s="74"/>
      <c r="T100" s="74"/>
      <c r="U100" s="74"/>
      <c r="V100" s="74"/>
      <c r="W100" s="74"/>
      <c r="X100" s="74"/>
      <c r="Y100" s="74"/>
      <c r="Z100" s="74"/>
      <c r="AA100" s="74"/>
      <c r="AB100" s="74"/>
    </row>
    <row r="101" spans="1:28" ht="12.75" customHeight="1">
      <c r="A101" s="85">
        <v>45316</v>
      </c>
      <c r="B101" s="32" t="s">
        <v>1206</v>
      </c>
      <c r="C101" s="31" t="s">
        <v>1207</v>
      </c>
      <c r="D101" s="31" t="s">
        <v>1209</v>
      </c>
      <c r="E101" s="31" t="s">
        <v>573</v>
      </c>
      <c r="F101" s="86">
        <v>1350000</v>
      </c>
      <c r="G101" s="32">
        <v>9</v>
      </c>
      <c r="H101" s="32" t="s">
        <v>860</v>
      </c>
      <c r="I101" s="74"/>
      <c r="J101" s="74"/>
      <c r="K101" s="74"/>
      <c r="L101" s="74"/>
      <c r="M101" s="74"/>
      <c r="N101" s="74"/>
      <c r="O101" s="74"/>
      <c r="P101" s="74"/>
      <c r="Q101" s="74"/>
      <c r="R101" s="74"/>
      <c r="S101" s="74"/>
      <c r="T101" s="74"/>
      <c r="U101" s="74"/>
      <c r="V101" s="74"/>
      <c r="W101" s="74"/>
      <c r="X101" s="74"/>
      <c r="Y101" s="74"/>
      <c r="Z101" s="74"/>
      <c r="AA101" s="74"/>
      <c r="AB101" s="74"/>
    </row>
    <row r="102" spans="1:28" ht="12.75" customHeight="1">
      <c r="A102" s="85">
        <v>45316</v>
      </c>
      <c r="B102" s="32" t="s">
        <v>1210</v>
      </c>
      <c r="C102" s="31" t="s">
        <v>1211</v>
      </c>
      <c r="D102" s="31" t="s">
        <v>575</v>
      </c>
      <c r="E102" s="31" t="s">
        <v>573</v>
      </c>
      <c r="F102" s="86">
        <v>214499</v>
      </c>
      <c r="G102" s="32">
        <v>399.12</v>
      </c>
      <c r="H102" s="32" t="s">
        <v>860</v>
      </c>
      <c r="I102" s="74"/>
      <c r="J102" s="74"/>
      <c r="K102" s="74"/>
      <c r="L102" s="74"/>
      <c r="M102" s="74"/>
      <c r="N102" s="74"/>
      <c r="O102" s="74"/>
      <c r="P102" s="74"/>
      <c r="Q102" s="74"/>
      <c r="R102" s="74"/>
      <c r="S102" s="74"/>
      <c r="T102" s="74"/>
      <c r="U102" s="74"/>
      <c r="V102" s="74"/>
      <c r="W102" s="74"/>
      <c r="X102" s="74"/>
      <c r="Y102" s="74"/>
      <c r="Z102" s="74"/>
      <c r="AA102" s="74"/>
      <c r="AB102" s="74"/>
    </row>
    <row r="103" spans="1:28" ht="12.75" customHeight="1">
      <c r="A103" s="85">
        <v>45316</v>
      </c>
      <c r="B103" s="32" t="s">
        <v>1212</v>
      </c>
      <c r="C103" s="31" t="s">
        <v>1213</v>
      </c>
      <c r="D103" s="31" t="s">
        <v>878</v>
      </c>
      <c r="E103" s="31" t="s">
        <v>573</v>
      </c>
      <c r="F103" s="86">
        <v>51975</v>
      </c>
      <c r="G103" s="32">
        <v>768.28</v>
      </c>
      <c r="H103" s="32" t="s">
        <v>860</v>
      </c>
      <c r="I103" s="74"/>
      <c r="J103" s="74"/>
      <c r="K103" s="74"/>
      <c r="L103" s="74"/>
      <c r="M103" s="74"/>
      <c r="N103" s="74"/>
      <c r="O103" s="74"/>
      <c r="P103" s="74"/>
      <c r="Q103" s="74"/>
      <c r="R103" s="74"/>
      <c r="S103" s="74"/>
      <c r="T103" s="74"/>
      <c r="U103" s="74"/>
      <c r="V103" s="74"/>
      <c r="W103" s="74"/>
      <c r="X103" s="74"/>
      <c r="Y103" s="74"/>
      <c r="Z103" s="74"/>
      <c r="AA103" s="74"/>
      <c r="AB103" s="74"/>
    </row>
    <row r="104" spans="1:28" ht="12.75" customHeight="1">
      <c r="A104" s="85">
        <v>45316</v>
      </c>
      <c r="B104" s="32" t="s">
        <v>1212</v>
      </c>
      <c r="C104" s="31" t="s">
        <v>1213</v>
      </c>
      <c r="D104" s="31" t="s">
        <v>575</v>
      </c>
      <c r="E104" s="31" t="s">
        <v>573</v>
      </c>
      <c r="F104" s="86">
        <v>121599</v>
      </c>
      <c r="G104" s="32">
        <v>770.02</v>
      </c>
      <c r="H104" s="32" t="s">
        <v>860</v>
      </c>
      <c r="I104" s="74"/>
      <c r="J104" s="74"/>
      <c r="K104" s="74"/>
      <c r="L104" s="74"/>
      <c r="M104" s="74"/>
      <c r="N104" s="74"/>
      <c r="O104" s="74"/>
      <c r="P104" s="74"/>
      <c r="Q104" s="74"/>
      <c r="R104" s="74"/>
      <c r="S104" s="74"/>
      <c r="T104" s="74"/>
      <c r="U104" s="74"/>
      <c r="V104" s="74"/>
      <c r="W104" s="74"/>
      <c r="X104" s="74"/>
      <c r="Y104" s="74"/>
      <c r="Z104" s="74"/>
      <c r="AA104" s="74"/>
      <c r="AB104" s="74"/>
    </row>
    <row r="105" spans="1:28" ht="12.75" customHeight="1">
      <c r="A105" s="85">
        <v>45316</v>
      </c>
      <c r="B105" s="32" t="s">
        <v>1051</v>
      </c>
      <c r="C105" s="31" t="s">
        <v>1052</v>
      </c>
      <c r="D105" s="31" t="s">
        <v>878</v>
      </c>
      <c r="E105" s="31" t="s">
        <v>573</v>
      </c>
      <c r="F105" s="86">
        <v>12637370</v>
      </c>
      <c r="G105" s="32">
        <v>36.64</v>
      </c>
      <c r="H105" s="32" t="s">
        <v>860</v>
      </c>
      <c r="I105" s="74"/>
      <c r="J105" s="74"/>
      <c r="K105" s="74"/>
      <c r="L105" s="74"/>
      <c r="M105" s="74"/>
      <c r="N105" s="74"/>
      <c r="O105" s="74"/>
      <c r="P105" s="74"/>
      <c r="Q105" s="74"/>
      <c r="R105" s="74"/>
      <c r="S105" s="74"/>
      <c r="T105" s="74"/>
      <c r="U105" s="74"/>
      <c r="V105" s="74"/>
      <c r="W105" s="74"/>
      <c r="X105" s="74"/>
      <c r="Y105" s="74"/>
      <c r="Z105" s="74"/>
      <c r="AA105" s="74"/>
      <c r="AB105" s="74"/>
    </row>
    <row r="106" spans="1:28" ht="12.75" customHeight="1">
      <c r="A106" s="85">
        <v>45316</v>
      </c>
      <c r="B106" s="32" t="s">
        <v>1051</v>
      </c>
      <c r="C106" s="31" t="s">
        <v>1052</v>
      </c>
      <c r="D106" s="31" t="s">
        <v>575</v>
      </c>
      <c r="E106" s="31" t="s">
        <v>573</v>
      </c>
      <c r="F106" s="86">
        <v>7876851</v>
      </c>
      <c r="G106" s="32">
        <v>36.630000000000003</v>
      </c>
      <c r="H106" s="32" t="s">
        <v>860</v>
      </c>
      <c r="I106" s="74"/>
      <c r="J106" s="74"/>
      <c r="K106" s="74"/>
      <c r="L106" s="74"/>
      <c r="M106" s="74"/>
      <c r="N106" s="74"/>
      <c r="O106" s="74"/>
      <c r="P106" s="74"/>
      <c r="Q106" s="74"/>
      <c r="R106" s="74"/>
      <c r="S106" s="74"/>
      <c r="T106" s="74"/>
      <c r="U106" s="74"/>
      <c r="V106" s="74"/>
      <c r="W106" s="74"/>
      <c r="X106" s="74"/>
      <c r="Y106" s="74"/>
      <c r="Z106" s="74"/>
      <c r="AA106" s="74"/>
      <c r="AB106" s="74"/>
    </row>
    <row r="107" spans="1:28" ht="12.75" customHeight="1">
      <c r="A107" s="85">
        <v>45316</v>
      </c>
      <c r="B107" s="32" t="s">
        <v>405</v>
      </c>
      <c r="C107" s="31" t="s">
        <v>1030</v>
      </c>
      <c r="D107" s="31" t="s">
        <v>575</v>
      </c>
      <c r="E107" s="31" t="s">
        <v>573</v>
      </c>
      <c r="F107" s="86">
        <v>7912198</v>
      </c>
      <c r="G107" s="32">
        <v>106.4</v>
      </c>
      <c r="H107" s="32" t="s">
        <v>860</v>
      </c>
      <c r="I107" s="74"/>
      <c r="J107" s="74"/>
      <c r="K107" s="74"/>
      <c r="L107" s="74"/>
      <c r="M107" s="74"/>
      <c r="N107" s="74"/>
      <c r="O107" s="74"/>
      <c r="P107" s="74"/>
      <c r="Q107" s="74"/>
      <c r="R107" s="74"/>
      <c r="S107" s="74"/>
      <c r="T107" s="74"/>
      <c r="U107" s="74"/>
      <c r="V107" s="74"/>
      <c r="W107" s="74"/>
      <c r="X107" s="74"/>
      <c r="Y107" s="74"/>
      <c r="Z107" s="74"/>
      <c r="AA107" s="74"/>
      <c r="AB107" s="74"/>
    </row>
    <row r="108" spans="1:28" ht="12.75" customHeight="1">
      <c r="A108" s="85">
        <v>45316</v>
      </c>
      <c r="B108" s="32" t="s">
        <v>405</v>
      </c>
      <c r="C108" s="31" t="s">
        <v>1030</v>
      </c>
      <c r="D108" s="31" t="s">
        <v>878</v>
      </c>
      <c r="E108" s="31" t="s">
        <v>573</v>
      </c>
      <c r="F108" s="86">
        <v>6888708</v>
      </c>
      <c r="G108" s="32">
        <v>106.24</v>
      </c>
      <c r="H108" s="32" t="s">
        <v>860</v>
      </c>
      <c r="I108" s="74"/>
      <c r="J108" s="74"/>
      <c r="K108" s="74"/>
      <c r="L108" s="74"/>
      <c r="M108" s="74"/>
      <c r="N108" s="74"/>
      <c r="O108" s="74"/>
      <c r="P108" s="74"/>
      <c r="Q108" s="74"/>
      <c r="R108" s="74"/>
      <c r="S108" s="74"/>
      <c r="T108" s="74"/>
      <c r="U108" s="74"/>
      <c r="V108" s="74"/>
      <c r="W108" s="74"/>
      <c r="X108" s="74"/>
      <c r="Y108" s="74"/>
      <c r="Z108" s="74"/>
      <c r="AA108" s="74"/>
      <c r="AB108" s="74"/>
    </row>
    <row r="109" spans="1:28" ht="12.75" customHeight="1">
      <c r="A109" s="85">
        <v>45316</v>
      </c>
      <c r="B109" s="32" t="s">
        <v>1214</v>
      </c>
      <c r="C109" s="31" t="s">
        <v>1215</v>
      </c>
      <c r="D109" s="31" t="s">
        <v>899</v>
      </c>
      <c r="E109" s="31" t="s">
        <v>573</v>
      </c>
      <c r="F109" s="86">
        <v>590641</v>
      </c>
      <c r="G109" s="32">
        <v>124.83</v>
      </c>
      <c r="H109" s="32" t="s">
        <v>860</v>
      </c>
      <c r="I109" s="74"/>
      <c r="J109" s="74"/>
      <c r="K109" s="74"/>
      <c r="L109" s="74"/>
      <c r="M109" s="74"/>
      <c r="N109" s="74"/>
      <c r="O109" s="74"/>
      <c r="P109" s="74"/>
      <c r="Q109" s="74"/>
      <c r="R109" s="74"/>
      <c r="S109" s="74"/>
      <c r="T109" s="74"/>
      <c r="U109" s="74"/>
      <c r="V109" s="74"/>
      <c r="W109" s="74"/>
      <c r="X109" s="74"/>
      <c r="Y109" s="74"/>
      <c r="Z109" s="74"/>
      <c r="AA109" s="74"/>
      <c r="AB109" s="74"/>
    </row>
    <row r="110" spans="1:28" ht="12.75" customHeight="1">
      <c r="A110" s="85">
        <v>45316</v>
      </c>
      <c r="B110" s="32" t="s">
        <v>137</v>
      </c>
      <c r="C110" s="31" t="s">
        <v>1216</v>
      </c>
      <c r="D110" s="31" t="s">
        <v>1217</v>
      </c>
      <c r="E110" s="31" t="s">
        <v>573</v>
      </c>
      <c r="F110" s="86">
        <v>5000000</v>
      </c>
      <c r="G110" s="32">
        <v>195.74</v>
      </c>
      <c r="H110" s="32" t="s">
        <v>860</v>
      </c>
      <c r="I110" s="74"/>
      <c r="J110" s="74"/>
      <c r="K110" s="74"/>
      <c r="L110" s="74"/>
      <c r="M110" s="74"/>
      <c r="N110" s="74"/>
      <c r="O110" s="74"/>
      <c r="P110" s="74"/>
      <c r="Q110" s="74"/>
      <c r="R110" s="74"/>
      <c r="S110" s="74"/>
      <c r="T110" s="74"/>
      <c r="U110" s="74"/>
      <c r="V110" s="74"/>
      <c r="W110" s="74"/>
      <c r="X110" s="74"/>
      <c r="Y110" s="74"/>
      <c r="Z110" s="74"/>
      <c r="AA110" s="74"/>
      <c r="AB110" s="74"/>
    </row>
    <row r="111" spans="1:28" ht="12.75" customHeight="1">
      <c r="A111" s="85">
        <v>45316</v>
      </c>
      <c r="B111" s="32" t="s">
        <v>423</v>
      </c>
      <c r="C111" s="31" t="s">
        <v>1053</v>
      </c>
      <c r="D111" s="31" t="s">
        <v>878</v>
      </c>
      <c r="E111" s="31" t="s">
        <v>573</v>
      </c>
      <c r="F111" s="86">
        <v>28757527</v>
      </c>
      <c r="G111" s="32">
        <v>28.25</v>
      </c>
      <c r="H111" s="32" t="s">
        <v>860</v>
      </c>
      <c r="I111" s="74"/>
      <c r="J111" s="74"/>
      <c r="K111" s="74"/>
      <c r="L111" s="74"/>
      <c r="M111" s="74"/>
      <c r="N111" s="74"/>
      <c r="O111" s="74"/>
      <c r="P111" s="74"/>
      <c r="Q111" s="74"/>
      <c r="R111" s="74"/>
      <c r="S111" s="74"/>
      <c r="T111" s="74"/>
      <c r="U111" s="74"/>
      <c r="V111" s="74"/>
      <c r="W111" s="74"/>
      <c r="X111" s="74"/>
      <c r="Y111" s="74"/>
      <c r="Z111" s="74"/>
      <c r="AA111" s="74"/>
      <c r="AB111" s="74"/>
    </row>
    <row r="112" spans="1:28" ht="12.75" customHeight="1">
      <c r="A112" s="85">
        <v>45316</v>
      </c>
      <c r="B112" s="32" t="s">
        <v>423</v>
      </c>
      <c r="C112" s="31" t="s">
        <v>1053</v>
      </c>
      <c r="D112" s="31" t="s">
        <v>1010</v>
      </c>
      <c r="E112" s="31" t="s">
        <v>573</v>
      </c>
      <c r="F112" s="86">
        <v>14897381</v>
      </c>
      <c r="G112" s="32">
        <v>28.64</v>
      </c>
      <c r="H112" s="32" t="s">
        <v>860</v>
      </c>
      <c r="I112" s="74"/>
      <c r="J112" s="74"/>
      <c r="K112" s="74"/>
      <c r="L112" s="74"/>
      <c r="M112" s="74"/>
      <c r="N112" s="74"/>
      <c r="O112" s="74"/>
      <c r="P112" s="74"/>
      <c r="Q112" s="74"/>
      <c r="R112" s="74"/>
      <c r="S112" s="74"/>
      <c r="T112" s="74"/>
      <c r="U112" s="74"/>
      <c r="V112" s="74"/>
      <c r="W112" s="74"/>
      <c r="X112" s="74"/>
      <c r="Y112" s="74"/>
      <c r="Z112" s="74"/>
      <c r="AA112" s="74"/>
      <c r="AB112" s="74"/>
    </row>
    <row r="113" spans="1:28" ht="12.75" customHeight="1">
      <c r="A113" s="85">
        <v>45316</v>
      </c>
      <c r="B113" s="32" t="s">
        <v>423</v>
      </c>
      <c r="C113" s="31" t="s">
        <v>1053</v>
      </c>
      <c r="D113" s="31" t="s">
        <v>575</v>
      </c>
      <c r="E113" s="31" t="s">
        <v>573</v>
      </c>
      <c r="F113" s="86">
        <v>17888615</v>
      </c>
      <c r="G113" s="32">
        <v>28.35</v>
      </c>
      <c r="H113" s="32" t="s">
        <v>860</v>
      </c>
      <c r="I113" s="74"/>
      <c r="J113" s="74"/>
      <c r="K113" s="74"/>
      <c r="L113" s="74"/>
      <c r="M113" s="74"/>
      <c r="N113" s="74"/>
      <c r="O113" s="74"/>
      <c r="P113" s="74"/>
      <c r="Q113" s="74"/>
      <c r="R113" s="74"/>
      <c r="S113" s="74"/>
      <c r="T113" s="74"/>
      <c r="U113" s="74"/>
      <c r="V113" s="74"/>
      <c r="W113" s="74"/>
      <c r="X113" s="74"/>
      <c r="Y113" s="74"/>
      <c r="Z113" s="74"/>
      <c r="AA113" s="74"/>
      <c r="AB113" s="74"/>
    </row>
    <row r="114" spans="1:28" ht="12.75" customHeight="1">
      <c r="A114" s="85">
        <v>45316</v>
      </c>
      <c r="B114" s="32" t="s">
        <v>1218</v>
      </c>
      <c r="C114" s="31" t="s">
        <v>1219</v>
      </c>
      <c r="D114" s="31" t="s">
        <v>1220</v>
      </c>
      <c r="E114" s="31" t="s">
        <v>573</v>
      </c>
      <c r="F114" s="86">
        <v>368600</v>
      </c>
      <c r="G114" s="32">
        <v>16.149999999999999</v>
      </c>
      <c r="H114" s="32" t="s">
        <v>860</v>
      </c>
      <c r="I114" s="74"/>
      <c r="J114" s="74"/>
      <c r="K114" s="74"/>
      <c r="L114" s="74"/>
      <c r="M114" s="74"/>
      <c r="N114" s="74"/>
      <c r="O114" s="74"/>
      <c r="P114" s="74"/>
      <c r="Q114" s="74"/>
      <c r="R114" s="74"/>
      <c r="S114" s="74"/>
      <c r="T114" s="74"/>
      <c r="U114" s="74"/>
      <c r="V114" s="74"/>
      <c r="W114" s="74"/>
      <c r="X114" s="74"/>
      <c r="Y114" s="74"/>
      <c r="Z114" s="74"/>
      <c r="AA114" s="74"/>
      <c r="AB114" s="74"/>
    </row>
    <row r="115" spans="1:28" ht="12.75" customHeight="1">
      <c r="A115" s="85">
        <v>45316</v>
      </c>
      <c r="B115" s="32" t="s">
        <v>1218</v>
      </c>
      <c r="C115" s="31" t="s">
        <v>1219</v>
      </c>
      <c r="D115" s="31" t="s">
        <v>1221</v>
      </c>
      <c r="E115" s="31" t="s">
        <v>573</v>
      </c>
      <c r="F115" s="86">
        <v>313948</v>
      </c>
      <c r="G115" s="32">
        <v>16.12</v>
      </c>
      <c r="H115" s="32" t="s">
        <v>860</v>
      </c>
      <c r="I115" s="74"/>
      <c r="J115" s="74"/>
      <c r="K115" s="74"/>
      <c r="L115" s="74"/>
      <c r="M115" s="74"/>
      <c r="N115" s="74"/>
      <c r="O115" s="74"/>
      <c r="P115" s="74"/>
      <c r="Q115" s="74"/>
      <c r="R115" s="74"/>
      <c r="S115" s="74"/>
      <c r="T115" s="74"/>
      <c r="U115" s="74"/>
      <c r="V115" s="74"/>
      <c r="W115" s="74"/>
      <c r="X115" s="74"/>
      <c r="Y115" s="74"/>
      <c r="Z115" s="74"/>
      <c r="AA115" s="74"/>
      <c r="AB115" s="74"/>
    </row>
    <row r="116" spans="1:28" ht="12.75" customHeight="1">
      <c r="A116" s="85">
        <v>45316</v>
      </c>
      <c r="B116" s="32" t="s">
        <v>1222</v>
      </c>
      <c r="C116" s="31" t="s">
        <v>1223</v>
      </c>
      <c r="D116" s="31" t="s">
        <v>1224</v>
      </c>
      <c r="E116" s="31" t="s">
        <v>573</v>
      </c>
      <c r="F116" s="86">
        <v>19600</v>
      </c>
      <c r="G116" s="32">
        <v>1045.72</v>
      </c>
      <c r="H116" s="32" t="s">
        <v>860</v>
      </c>
      <c r="I116" s="74"/>
      <c r="J116" s="74"/>
      <c r="K116" s="74"/>
      <c r="L116" s="74"/>
      <c r="M116" s="74"/>
      <c r="N116" s="74"/>
      <c r="O116" s="74"/>
      <c r="P116" s="74"/>
      <c r="Q116" s="74"/>
      <c r="R116" s="74"/>
      <c r="S116" s="74"/>
      <c r="T116" s="74"/>
      <c r="U116" s="74"/>
      <c r="V116" s="74"/>
      <c r="W116" s="74"/>
      <c r="X116" s="74"/>
      <c r="Y116" s="74"/>
      <c r="Z116" s="74"/>
      <c r="AA116" s="74"/>
      <c r="AB116" s="74"/>
    </row>
    <row r="117" spans="1:28" ht="12.75" customHeight="1">
      <c r="A117" s="85">
        <v>45316</v>
      </c>
      <c r="B117" s="32" t="s">
        <v>1225</v>
      </c>
      <c r="C117" s="31" t="s">
        <v>1226</v>
      </c>
      <c r="D117" s="31" t="s">
        <v>1018</v>
      </c>
      <c r="E117" s="31" t="s">
        <v>573</v>
      </c>
      <c r="F117" s="86">
        <v>100000</v>
      </c>
      <c r="G117" s="32">
        <v>60.95</v>
      </c>
      <c r="H117" s="32" t="s">
        <v>860</v>
      </c>
      <c r="I117" s="74"/>
      <c r="J117" s="74"/>
      <c r="K117" s="74"/>
      <c r="L117" s="74"/>
      <c r="M117" s="74"/>
      <c r="N117" s="74"/>
      <c r="O117" s="74"/>
      <c r="P117" s="74"/>
      <c r="Q117" s="74"/>
      <c r="R117" s="74"/>
      <c r="S117" s="74"/>
      <c r="T117" s="74"/>
      <c r="U117" s="74"/>
      <c r="V117" s="74"/>
      <c r="W117" s="74"/>
      <c r="X117" s="74"/>
      <c r="Y117" s="74"/>
      <c r="Z117" s="74"/>
      <c r="AA117" s="74"/>
      <c r="AB117" s="74"/>
    </row>
    <row r="118" spans="1:28" ht="12.75" customHeight="1">
      <c r="A118" s="85">
        <v>45316</v>
      </c>
      <c r="B118" s="32" t="s">
        <v>1225</v>
      </c>
      <c r="C118" s="31" t="s">
        <v>1226</v>
      </c>
      <c r="D118" s="31" t="s">
        <v>1202</v>
      </c>
      <c r="E118" s="31" t="s">
        <v>573</v>
      </c>
      <c r="F118" s="86">
        <v>145000</v>
      </c>
      <c r="G118" s="32">
        <v>59.99</v>
      </c>
      <c r="H118" s="32" t="s">
        <v>860</v>
      </c>
      <c r="I118" s="74"/>
      <c r="J118" s="74"/>
      <c r="K118" s="74"/>
      <c r="L118" s="74"/>
      <c r="M118" s="74"/>
      <c r="N118" s="74"/>
      <c r="O118" s="74"/>
      <c r="P118" s="74"/>
      <c r="Q118" s="74"/>
      <c r="R118" s="74"/>
      <c r="S118" s="74"/>
      <c r="T118" s="74"/>
      <c r="U118" s="74"/>
      <c r="V118" s="74"/>
      <c r="W118" s="74"/>
      <c r="X118" s="74"/>
      <c r="Y118" s="74"/>
      <c r="Z118" s="74"/>
      <c r="AA118" s="74"/>
      <c r="AB118" s="74"/>
    </row>
    <row r="119" spans="1:28" ht="12.75" customHeight="1">
      <c r="A119" s="85">
        <v>45316</v>
      </c>
      <c r="B119" s="32" t="s">
        <v>1225</v>
      </c>
      <c r="C119" s="31" t="s">
        <v>1226</v>
      </c>
      <c r="D119" s="31" t="s">
        <v>1227</v>
      </c>
      <c r="E119" s="31" t="s">
        <v>573</v>
      </c>
      <c r="F119" s="86">
        <v>100000</v>
      </c>
      <c r="G119" s="32">
        <v>60.95</v>
      </c>
      <c r="H119" s="32" t="s">
        <v>860</v>
      </c>
      <c r="I119" s="74"/>
      <c r="J119" s="74"/>
      <c r="K119" s="74"/>
      <c r="L119" s="74"/>
      <c r="M119" s="74"/>
      <c r="N119" s="74"/>
      <c r="O119" s="74"/>
      <c r="P119" s="74"/>
      <c r="Q119" s="74"/>
      <c r="R119" s="74"/>
      <c r="S119" s="74"/>
      <c r="T119" s="74"/>
      <c r="U119" s="74"/>
      <c r="V119" s="74"/>
      <c r="W119" s="74"/>
      <c r="X119" s="74"/>
      <c r="Y119" s="74"/>
      <c r="Z119" s="74"/>
      <c r="AA119" s="74"/>
      <c r="AB119" s="74"/>
    </row>
    <row r="120" spans="1:28" ht="12.75" customHeight="1">
      <c r="A120" s="85">
        <v>45316</v>
      </c>
      <c r="B120" s="32" t="s">
        <v>173</v>
      </c>
      <c r="C120" s="31" t="s">
        <v>1090</v>
      </c>
      <c r="D120" s="31" t="s">
        <v>1228</v>
      </c>
      <c r="E120" s="31" t="s">
        <v>573</v>
      </c>
      <c r="F120" s="86">
        <v>5127647</v>
      </c>
      <c r="G120" s="32">
        <v>174.55</v>
      </c>
      <c r="H120" s="32" t="s">
        <v>860</v>
      </c>
      <c r="I120" s="74"/>
      <c r="J120" s="74"/>
      <c r="K120" s="74"/>
      <c r="L120" s="74"/>
      <c r="M120" s="74"/>
      <c r="N120" s="74"/>
      <c r="O120" s="74"/>
      <c r="P120" s="74"/>
      <c r="Q120" s="74"/>
      <c r="R120" s="74"/>
      <c r="S120" s="74"/>
      <c r="T120" s="74"/>
      <c r="U120" s="74"/>
      <c r="V120" s="74"/>
      <c r="W120" s="74"/>
      <c r="X120" s="74"/>
      <c r="Y120" s="74"/>
      <c r="Z120" s="74"/>
      <c r="AA120" s="74"/>
      <c r="AB120" s="74"/>
    </row>
    <row r="121" spans="1:28" ht="12.75" customHeight="1">
      <c r="A121" s="85">
        <v>45316</v>
      </c>
      <c r="B121" s="32" t="s">
        <v>1229</v>
      </c>
      <c r="C121" s="31" t="s">
        <v>1230</v>
      </c>
      <c r="D121" s="31" t="s">
        <v>1231</v>
      </c>
      <c r="E121" s="31" t="s">
        <v>573</v>
      </c>
      <c r="F121" s="86">
        <v>1500026</v>
      </c>
      <c r="G121" s="32">
        <v>2.2200000000000002</v>
      </c>
      <c r="H121" s="32" t="s">
        <v>860</v>
      </c>
      <c r="I121" s="74"/>
      <c r="J121" s="74"/>
      <c r="K121" s="74"/>
      <c r="L121" s="74"/>
      <c r="M121" s="74"/>
      <c r="N121" s="74"/>
      <c r="O121" s="74"/>
      <c r="P121" s="74"/>
      <c r="Q121" s="74"/>
      <c r="R121" s="74"/>
      <c r="S121" s="74"/>
      <c r="T121" s="74"/>
      <c r="U121" s="74"/>
      <c r="V121" s="74"/>
      <c r="W121" s="74"/>
      <c r="X121" s="74"/>
      <c r="Y121" s="74"/>
      <c r="Z121" s="74"/>
      <c r="AA121" s="74"/>
      <c r="AB121" s="74"/>
    </row>
    <row r="122" spans="1:28" ht="12.75" customHeight="1">
      <c r="A122" s="85">
        <v>45316</v>
      </c>
      <c r="B122" s="32" t="s">
        <v>1229</v>
      </c>
      <c r="C122" s="31" t="s">
        <v>1230</v>
      </c>
      <c r="D122" s="31" t="s">
        <v>1232</v>
      </c>
      <c r="E122" s="31" t="s">
        <v>573</v>
      </c>
      <c r="F122" s="86">
        <v>1500000</v>
      </c>
      <c r="G122" s="32">
        <v>2.25</v>
      </c>
      <c r="H122" s="32" t="s">
        <v>860</v>
      </c>
      <c r="I122" s="74"/>
      <c r="J122" s="74"/>
      <c r="K122" s="74"/>
      <c r="L122" s="74"/>
      <c r="M122" s="74"/>
      <c r="N122" s="74"/>
      <c r="O122" s="74"/>
      <c r="P122" s="74"/>
      <c r="Q122" s="74"/>
      <c r="R122" s="74"/>
      <c r="S122" s="74"/>
      <c r="T122" s="74"/>
      <c r="U122" s="74"/>
      <c r="V122" s="74"/>
      <c r="W122" s="74"/>
      <c r="X122" s="74"/>
      <c r="Y122" s="74"/>
      <c r="Z122" s="74"/>
      <c r="AA122" s="74"/>
      <c r="AB122" s="74"/>
    </row>
    <row r="123" spans="1:28" ht="12.75" customHeight="1">
      <c r="A123" s="85">
        <v>45316</v>
      </c>
      <c r="B123" s="32" t="s">
        <v>996</v>
      </c>
      <c r="C123" s="31" t="s">
        <v>997</v>
      </c>
      <c r="D123" s="31" t="s">
        <v>972</v>
      </c>
      <c r="E123" s="31" t="s">
        <v>573</v>
      </c>
      <c r="F123" s="86">
        <v>2410846</v>
      </c>
      <c r="G123" s="32">
        <v>43.95</v>
      </c>
      <c r="H123" s="32" t="s">
        <v>860</v>
      </c>
      <c r="I123" s="74"/>
      <c r="J123" s="74"/>
      <c r="K123" s="74"/>
      <c r="L123" s="74"/>
      <c r="M123" s="74"/>
      <c r="N123" s="74"/>
      <c r="O123" s="74"/>
      <c r="P123" s="74"/>
      <c r="Q123" s="74"/>
      <c r="R123" s="74"/>
      <c r="S123" s="74"/>
      <c r="T123" s="74"/>
      <c r="U123" s="74"/>
      <c r="V123" s="74"/>
      <c r="W123" s="74"/>
      <c r="X123" s="74"/>
      <c r="Y123" s="74"/>
      <c r="Z123" s="74"/>
      <c r="AA123" s="74"/>
      <c r="AB123" s="74"/>
    </row>
    <row r="124" spans="1:28" ht="12.75" customHeight="1">
      <c r="A124" s="85">
        <v>45316</v>
      </c>
      <c r="B124" s="32" t="s">
        <v>996</v>
      </c>
      <c r="C124" s="31" t="s">
        <v>997</v>
      </c>
      <c r="D124" s="31" t="s">
        <v>575</v>
      </c>
      <c r="E124" s="31" t="s">
        <v>573</v>
      </c>
      <c r="F124" s="86">
        <v>11569932</v>
      </c>
      <c r="G124" s="32">
        <v>43.96</v>
      </c>
      <c r="H124" s="32" t="s">
        <v>860</v>
      </c>
      <c r="I124" s="74"/>
      <c r="J124" s="74"/>
      <c r="K124" s="74"/>
      <c r="L124" s="74"/>
      <c r="M124" s="74"/>
      <c r="N124" s="74"/>
      <c r="O124" s="74"/>
      <c r="P124" s="74"/>
      <c r="Q124" s="74"/>
      <c r="R124" s="74"/>
      <c r="S124" s="74"/>
      <c r="T124" s="74"/>
      <c r="U124" s="74"/>
      <c r="V124" s="74"/>
      <c r="W124" s="74"/>
      <c r="X124" s="74"/>
      <c r="Y124" s="74"/>
      <c r="Z124" s="74"/>
      <c r="AA124" s="74"/>
      <c r="AB124" s="74"/>
    </row>
    <row r="125" spans="1:28" ht="12.75" customHeight="1">
      <c r="A125" s="85">
        <v>45316</v>
      </c>
      <c r="B125" s="32" t="s">
        <v>996</v>
      </c>
      <c r="C125" s="31" t="s">
        <v>997</v>
      </c>
      <c r="D125" s="31" t="s">
        <v>1084</v>
      </c>
      <c r="E125" s="31" t="s">
        <v>573</v>
      </c>
      <c r="F125" s="86">
        <v>1341213</v>
      </c>
      <c r="G125" s="32">
        <v>44.04</v>
      </c>
      <c r="H125" s="32" t="s">
        <v>860</v>
      </c>
      <c r="I125" s="74"/>
      <c r="J125" s="74"/>
      <c r="K125" s="74"/>
      <c r="L125" s="74"/>
      <c r="M125" s="74"/>
      <c r="N125" s="74"/>
      <c r="O125" s="74"/>
      <c r="P125" s="74"/>
      <c r="Q125" s="74"/>
      <c r="R125" s="74"/>
      <c r="S125" s="74"/>
      <c r="T125" s="74"/>
      <c r="U125" s="74"/>
      <c r="V125" s="74"/>
      <c r="W125" s="74"/>
      <c r="X125" s="74"/>
      <c r="Y125" s="74"/>
      <c r="Z125" s="74"/>
      <c r="AA125" s="74"/>
      <c r="AB125" s="74"/>
    </row>
    <row r="126" spans="1:28" ht="12.75" customHeight="1">
      <c r="A126" s="85">
        <v>45316</v>
      </c>
      <c r="B126" s="32" t="s">
        <v>996</v>
      </c>
      <c r="C126" s="31" t="s">
        <v>997</v>
      </c>
      <c r="D126" s="31" t="s">
        <v>1079</v>
      </c>
      <c r="E126" s="31" t="s">
        <v>573</v>
      </c>
      <c r="F126" s="86">
        <v>1498676</v>
      </c>
      <c r="G126" s="32">
        <v>43.98</v>
      </c>
      <c r="H126" s="32" t="s">
        <v>860</v>
      </c>
      <c r="I126" s="74"/>
      <c r="J126" s="74"/>
      <c r="K126" s="74"/>
      <c r="L126" s="74"/>
      <c r="M126" s="74"/>
      <c r="N126" s="74"/>
      <c r="O126" s="74"/>
      <c r="P126" s="74"/>
      <c r="Q126" s="74"/>
      <c r="R126" s="74"/>
      <c r="S126" s="74"/>
      <c r="T126" s="74"/>
      <c r="U126" s="74"/>
      <c r="V126" s="74"/>
      <c r="W126" s="74"/>
      <c r="X126" s="74"/>
      <c r="Y126" s="74"/>
      <c r="Z126" s="74"/>
      <c r="AA126" s="74"/>
      <c r="AB126" s="74"/>
    </row>
    <row r="127" spans="1:28" ht="12.75" customHeight="1">
      <c r="A127" s="85">
        <v>45316</v>
      </c>
      <c r="B127" s="32" t="s">
        <v>996</v>
      </c>
      <c r="C127" s="31" t="s">
        <v>997</v>
      </c>
      <c r="D127" s="31" t="s">
        <v>1233</v>
      </c>
      <c r="E127" s="31" t="s">
        <v>573</v>
      </c>
      <c r="F127" s="86">
        <v>1656976</v>
      </c>
      <c r="G127" s="32">
        <v>44.31</v>
      </c>
      <c r="H127" s="32" t="s">
        <v>860</v>
      </c>
      <c r="I127" s="74"/>
      <c r="J127" s="74"/>
      <c r="K127" s="74"/>
      <c r="L127" s="74"/>
      <c r="M127" s="74"/>
      <c r="N127" s="74"/>
      <c r="O127" s="74"/>
      <c r="P127" s="74"/>
      <c r="Q127" s="74"/>
      <c r="R127" s="74"/>
      <c r="S127" s="74"/>
      <c r="T127" s="74"/>
      <c r="U127" s="74"/>
      <c r="V127" s="74"/>
      <c r="W127" s="74"/>
      <c r="X127" s="74"/>
      <c r="Y127" s="74"/>
      <c r="Z127" s="74"/>
      <c r="AA127" s="74"/>
      <c r="AB127" s="74"/>
    </row>
    <row r="128" spans="1:28" ht="12.75" customHeight="1">
      <c r="A128" s="85">
        <v>45316</v>
      </c>
      <c r="B128" s="32" t="s">
        <v>996</v>
      </c>
      <c r="C128" s="31" t="s">
        <v>997</v>
      </c>
      <c r="D128" s="31" t="s">
        <v>1083</v>
      </c>
      <c r="E128" s="31" t="s">
        <v>573</v>
      </c>
      <c r="F128" s="86">
        <v>1015050</v>
      </c>
      <c r="G128" s="32">
        <v>43.28</v>
      </c>
      <c r="H128" s="32" t="s">
        <v>860</v>
      </c>
      <c r="I128" s="74"/>
      <c r="J128" s="74"/>
      <c r="K128" s="74"/>
      <c r="L128" s="74"/>
      <c r="M128" s="74"/>
      <c r="N128" s="74"/>
      <c r="O128" s="74"/>
      <c r="P128" s="74"/>
      <c r="Q128" s="74"/>
      <c r="R128" s="74"/>
      <c r="S128" s="74"/>
      <c r="T128" s="74"/>
      <c r="U128" s="74"/>
      <c r="V128" s="74"/>
      <c r="W128" s="74"/>
      <c r="X128" s="74"/>
      <c r="Y128" s="74"/>
      <c r="Z128" s="74"/>
      <c r="AA128" s="74"/>
      <c r="AB128" s="74"/>
    </row>
    <row r="129" spans="1:28" ht="12.75" customHeight="1">
      <c r="A129" s="85">
        <v>45316</v>
      </c>
      <c r="B129" s="32" t="s">
        <v>996</v>
      </c>
      <c r="C129" s="31" t="s">
        <v>997</v>
      </c>
      <c r="D129" s="31" t="s">
        <v>878</v>
      </c>
      <c r="E129" s="31" t="s">
        <v>573</v>
      </c>
      <c r="F129" s="86">
        <v>6966725</v>
      </c>
      <c r="G129" s="32">
        <v>43.93</v>
      </c>
      <c r="H129" s="32" t="s">
        <v>860</v>
      </c>
      <c r="I129" s="74"/>
      <c r="J129" s="74"/>
      <c r="K129" s="74"/>
      <c r="L129" s="74"/>
      <c r="M129" s="74"/>
      <c r="N129" s="74"/>
      <c r="O129" s="74"/>
      <c r="P129" s="74"/>
      <c r="Q129" s="74"/>
      <c r="R129" s="74"/>
      <c r="S129" s="74"/>
      <c r="T129" s="74"/>
      <c r="U129" s="74"/>
      <c r="V129" s="74"/>
      <c r="W129" s="74"/>
      <c r="X129" s="74"/>
      <c r="Y129" s="74"/>
      <c r="Z129" s="74"/>
      <c r="AA129" s="74"/>
      <c r="AB129" s="74"/>
    </row>
    <row r="130" spans="1:28" ht="12.75" customHeight="1">
      <c r="A130" s="85">
        <v>45316</v>
      </c>
      <c r="B130" s="32" t="s">
        <v>464</v>
      </c>
      <c r="C130" s="31" t="s">
        <v>1019</v>
      </c>
      <c r="D130" s="31" t="s">
        <v>575</v>
      </c>
      <c r="E130" s="31" t="s">
        <v>573</v>
      </c>
      <c r="F130" s="86">
        <v>20001414</v>
      </c>
      <c r="G130" s="32">
        <v>113.53</v>
      </c>
      <c r="H130" s="32" t="s">
        <v>860</v>
      </c>
      <c r="I130" s="74"/>
      <c r="J130" s="74"/>
      <c r="K130" s="74"/>
      <c r="L130" s="74"/>
      <c r="M130" s="74"/>
      <c r="N130" s="74"/>
      <c r="O130" s="74"/>
      <c r="P130" s="74"/>
      <c r="Q130" s="74"/>
      <c r="R130" s="74"/>
      <c r="S130" s="74"/>
      <c r="T130" s="74"/>
      <c r="U130" s="74"/>
      <c r="V130" s="74"/>
      <c r="W130" s="74"/>
      <c r="X130" s="74"/>
      <c r="Y130" s="74"/>
      <c r="Z130" s="74"/>
      <c r="AA130" s="74"/>
      <c r="AB130" s="74"/>
    </row>
    <row r="131" spans="1:28" ht="12.75" customHeight="1">
      <c r="A131" s="85">
        <v>45316</v>
      </c>
      <c r="B131" s="32" t="s">
        <v>464</v>
      </c>
      <c r="C131" s="31" t="s">
        <v>1019</v>
      </c>
      <c r="D131" s="31" t="s">
        <v>878</v>
      </c>
      <c r="E131" s="31" t="s">
        <v>573</v>
      </c>
      <c r="F131" s="86">
        <v>24281957</v>
      </c>
      <c r="G131" s="32">
        <v>113.6</v>
      </c>
      <c r="H131" s="32" t="s">
        <v>860</v>
      </c>
      <c r="I131" s="74"/>
      <c r="J131" s="74"/>
      <c r="K131" s="74"/>
      <c r="L131" s="74"/>
      <c r="M131" s="74"/>
      <c r="N131" s="74"/>
      <c r="O131" s="74"/>
      <c r="P131" s="74"/>
      <c r="Q131" s="74"/>
      <c r="R131" s="74"/>
      <c r="S131" s="74"/>
      <c r="T131" s="74"/>
      <c r="U131" s="74"/>
      <c r="V131" s="74"/>
      <c r="W131" s="74"/>
      <c r="X131" s="74"/>
      <c r="Y131" s="74"/>
      <c r="Z131" s="74"/>
      <c r="AA131" s="74"/>
      <c r="AB131" s="74"/>
    </row>
    <row r="132" spans="1:28" ht="12.75" customHeight="1">
      <c r="A132" s="85">
        <v>45316</v>
      </c>
      <c r="B132" s="32" t="s">
        <v>1031</v>
      </c>
      <c r="C132" s="31" t="s">
        <v>1032</v>
      </c>
      <c r="D132" s="31" t="s">
        <v>575</v>
      </c>
      <c r="E132" s="31" t="s">
        <v>573</v>
      </c>
      <c r="F132" s="86">
        <v>3028262</v>
      </c>
      <c r="G132" s="32">
        <v>125.79</v>
      </c>
      <c r="H132" s="32" t="s">
        <v>860</v>
      </c>
      <c r="I132" s="74"/>
      <c r="J132" s="74"/>
      <c r="K132" s="74"/>
      <c r="L132" s="74"/>
      <c r="M132" s="74"/>
      <c r="N132" s="74"/>
      <c r="O132" s="74"/>
      <c r="P132" s="74"/>
      <c r="Q132" s="74"/>
      <c r="R132" s="74"/>
      <c r="S132" s="74"/>
      <c r="T132" s="74"/>
      <c r="U132" s="74"/>
      <c r="V132" s="74"/>
      <c r="W132" s="74"/>
      <c r="X132" s="74"/>
      <c r="Y132" s="74"/>
      <c r="Z132" s="74"/>
      <c r="AA132" s="74"/>
      <c r="AB132" s="74"/>
    </row>
    <row r="133" spans="1:28" ht="12.75" customHeight="1">
      <c r="A133" s="85">
        <v>45316</v>
      </c>
      <c r="B133" s="32" t="s">
        <v>1234</v>
      </c>
      <c r="C133" s="31" t="s">
        <v>1235</v>
      </c>
      <c r="D133" s="31" t="s">
        <v>1236</v>
      </c>
      <c r="E133" s="31" t="s">
        <v>573</v>
      </c>
      <c r="F133" s="86">
        <v>207451</v>
      </c>
      <c r="G133" s="32">
        <v>58.37</v>
      </c>
      <c r="H133" s="32" t="s">
        <v>860</v>
      </c>
      <c r="I133" s="74"/>
      <c r="J133" s="74"/>
      <c r="K133" s="74"/>
      <c r="L133" s="74"/>
      <c r="M133" s="74"/>
      <c r="N133" s="74"/>
      <c r="O133" s="74"/>
      <c r="P133" s="74"/>
      <c r="Q133" s="74"/>
      <c r="R133" s="74"/>
      <c r="S133" s="74"/>
      <c r="T133" s="74"/>
      <c r="U133" s="74"/>
      <c r="V133" s="74"/>
      <c r="W133" s="74"/>
      <c r="X133" s="74"/>
      <c r="Y133" s="74"/>
      <c r="Z133" s="74"/>
      <c r="AA133" s="74"/>
      <c r="AB133" s="74"/>
    </row>
    <row r="134" spans="1:28" ht="12.75" customHeight="1">
      <c r="A134" s="85">
        <v>45316</v>
      </c>
      <c r="B134" s="32" t="s">
        <v>1237</v>
      </c>
      <c r="C134" s="31" t="s">
        <v>1238</v>
      </c>
      <c r="D134" s="31" t="s">
        <v>575</v>
      </c>
      <c r="E134" s="31" t="s">
        <v>573</v>
      </c>
      <c r="F134" s="86">
        <v>1070003</v>
      </c>
      <c r="G134" s="32">
        <v>54.51</v>
      </c>
      <c r="H134" s="32" t="s">
        <v>860</v>
      </c>
      <c r="I134" s="74"/>
      <c r="J134" s="74"/>
      <c r="K134" s="74"/>
      <c r="L134" s="74"/>
      <c r="M134" s="74"/>
      <c r="N134" s="74"/>
      <c r="O134" s="74"/>
      <c r="P134" s="74"/>
      <c r="Q134" s="74"/>
      <c r="R134" s="74"/>
      <c r="S134" s="74"/>
      <c r="T134" s="74"/>
      <c r="U134" s="74"/>
      <c r="V134" s="74"/>
      <c r="W134" s="74"/>
      <c r="X134" s="74"/>
      <c r="Y134" s="74"/>
      <c r="Z134" s="74"/>
      <c r="AA134" s="74"/>
      <c r="AB134" s="74"/>
    </row>
    <row r="135" spans="1:28" ht="12.75" customHeight="1">
      <c r="A135" s="85">
        <v>45316</v>
      </c>
      <c r="B135" s="32" t="s">
        <v>936</v>
      </c>
      <c r="C135" s="31" t="s">
        <v>937</v>
      </c>
      <c r="D135" s="31" t="s">
        <v>878</v>
      </c>
      <c r="E135" s="31" t="s">
        <v>573</v>
      </c>
      <c r="F135" s="86">
        <v>1228505</v>
      </c>
      <c r="G135" s="32">
        <v>66.739999999999995</v>
      </c>
      <c r="H135" s="32" t="s">
        <v>860</v>
      </c>
      <c r="I135" s="74"/>
      <c r="J135" s="74"/>
      <c r="K135" s="74"/>
      <c r="L135" s="74"/>
      <c r="M135" s="74"/>
      <c r="N135" s="74"/>
      <c r="O135" s="74"/>
      <c r="P135" s="74"/>
      <c r="Q135" s="74"/>
      <c r="R135" s="74"/>
      <c r="S135" s="74"/>
      <c r="T135" s="74"/>
      <c r="U135" s="74"/>
      <c r="V135" s="74"/>
      <c r="W135" s="74"/>
      <c r="X135" s="74"/>
      <c r="Y135" s="74"/>
      <c r="Z135" s="74"/>
      <c r="AA135" s="74"/>
      <c r="AB135" s="74"/>
    </row>
    <row r="136" spans="1:28" ht="12.75" customHeight="1">
      <c r="A136" s="85">
        <v>45316</v>
      </c>
      <c r="B136" s="32" t="s">
        <v>936</v>
      </c>
      <c r="C136" s="31" t="s">
        <v>937</v>
      </c>
      <c r="D136" s="31" t="s">
        <v>1239</v>
      </c>
      <c r="E136" s="31" t="s">
        <v>573</v>
      </c>
      <c r="F136" s="86">
        <v>941069</v>
      </c>
      <c r="G136" s="32">
        <v>66.3</v>
      </c>
      <c r="H136" s="32" t="s">
        <v>860</v>
      </c>
      <c r="I136" s="74"/>
      <c r="J136" s="74"/>
      <c r="K136" s="74"/>
      <c r="L136" s="74"/>
      <c r="M136" s="74"/>
      <c r="N136" s="74"/>
      <c r="O136" s="74"/>
      <c r="P136" s="74"/>
      <c r="Q136" s="74"/>
      <c r="R136" s="74"/>
      <c r="S136" s="74"/>
      <c r="T136" s="74"/>
      <c r="U136" s="74"/>
      <c r="V136" s="74"/>
      <c r="W136" s="74"/>
      <c r="X136" s="74"/>
      <c r="Y136" s="74"/>
      <c r="Z136" s="74"/>
      <c r="AA136" s="74"/>
      <c r="AB136" s="74"/>
    </row>
    <row r="137" spans="1:28" ht="12.75" customHeight="1">
      <c r="A137" s="85">
        <v>45316</v>
      </c>
      <c r="B137" s="32" t="s">
        <v>936</v>
      </c>
      <c r="C137" s="31" t="s">
        <v>937</v>
      </c>
      <c r="D137" s="31" t="s">
        <v>1240</v>
      </c>
      <c r="E137" s="31" t="s">
        <v>573</v>
      </c>
      <c r="F137" s="86">
        <v>857522</v>
      </c>
      <c r="G137" s="32">
        <v>66.92</v>
      </c>
      <c r="H137" s="32" t="s">
        <v>860</v>
      </c>
      <c r="I137" s="74"/>
      <c r="J137" s="74"/>
      <c r="K137" s="74"/>
      <c r="L137" s="74"/>
      <c r="M137" s="74"/>
      <c r="N137" s="74"/>
      <c r="O137" s="74"/>
      <c r="P137" s="74"/>
      <c r="Q137" s="74"/>
      <c r="R137" s="74"/>
      <c r="S137" s="74"/>
      <c r="T137" s="74"/>
      <c r="U137" s="74"/>
      <c r="V137" s="74"/>
      <c r="W137" s="74"/>
      <c r="X137" s="74"/>
      <c r="Y137" s="74"/>
      <c r="Z137" s="74"/>
      <c r="AA137" s="74"/>
      <c r="AB137" s="74"/>
    </row>
    <row r="138" spans="1:28" ht="12.75" customHeight="1">
      <c r="A138" s="85">
        <v>45316</v>
      </c>
      <c r="B138" s="32" t="s">
        <v>1241</v>
      </c>
      <c r="C138" s="31" t="s">
        <v>1242</v>
      </c>
      <c r="D138" s="31" t="s">
        <v>1243</v>
      </c>
      <c r="E138" s="31" t="s">
        <v>573</v>
      </c>
      <c r="F138" s="86">
        <v>84000</v>
      </c>
      <c r="G138" s="32">
        <v>34.950000000000003</v>
      </c>
      <c r="H138" s="32" t="s">
        <v>860</v>
      </c>
      <c r="I138" s="74"/>
      <c r="J138" s="74"/>
      <c r="K138" s="74"/>
      <c r="L138" s="74"/>
      <c r="M138" s="74"/>
      <c r="N138" s="74"/>
      <c r="O138" s="74"/>
      <c r="P138" s="74"/>
      <c r="Q138" s="74"/>
      <c r="R138" s="74"/>
      <c r="S138" s="74"/>
      <c r="T138" s="74"/>
      <c r="U138" s="74"/>
      <c r="V138" s="74"/>
      <c r="W138" s="74"/>
      <c r="X138" s="74"/>
      <c r="Y138" s="74"/>
      <c r="Z138" s="74"/>
      <c r="AA138" s="74"/>
      <c r="AB138" s="74"/>
    </row>
    <row r="139" spans="1:28" ht="12.75" customHeight="1">
      <c r="A139" s="85">
        <v>45316</v>
      </c>
      <c r="B139" s="32" t="s">
        <v>1244</v>
      </c>
      <c r="C139" s="31" t="s">
        <v>1245</v>
      </c>
      <c r="D139" s="31" t="s">
        <v>575</v>
      </c>
      <c r="E139" s="31" t="s">
        <v>573</v>
      </c>
      <c r="F139" s="86">
        <v>899770</v>
      </c>
      <c r="G139" s="32">
        <v>140.91</v>
      </c>
      <c r="H139" s="32" t="s">
        <v>860</v>
      </c>
      <c r="I139" s="74"/>
      <c r="J139" s="74"/>
      <c r="K139" s="74"/>
      <c r="L139" s="74"/>
      <c r="M139" s="74"/>
      <c r="N139" s="74"/>
      <c r="O139" s="74"/>
      <c r="P139" s="74"/>
      <c r="Q139" s="74"/>
      <c r="R139" s="74"/>
      <c r="S139" s="74"/>
      <c r="T139" s="74"/>
      <c r="U139" s="74"/>
      <c r="V139" s="74"/>
      <c r="W139" s="74"/>
      <c r="X139" s="74"/>
      <c r="Y139" s="74"/>
      <c r="Z139" s="74"/>
      <c r="AA139" s="74"/>
      <c r="AB139" s="74"/>
    </row>
    <row r="140" spans="1:28" ht="12.75" customHeight="1">
      <c r="A140" s="85">
        <v>45316</v>
      </c>
      <c r="B140" s="32" t="s">
        <v>1246</v>
      </c>
      <c r="C140" s="31" t="s">
        <v>1247</v>
      </c>
      <c r="D140" s="31" t="s">
        <v>575</v>
      </c>
      <c r="E140" s="31" t="s">
        <v>573</v>
      </c>
      <c r="F140" s="86">
        <v>2071681</v>
      </c>
      <c r="G140" s="32">
        <v>234.89</v>
      </c>
      <c r="H140" s="32" t="s">
        <v>860</v>
      </c>
      <c r="I140" s="74"/>
      <c r="J140" s="74"/>
      <c r="K140" s="74"/>
      <c r="L140" s="74"/>
      <c r="M140" s="74"/>
      <c r="N140" s="74"/>
      <c r="O140" s="74"/>
      <c r="P140" s="74"/>
      <c r="Q140" s="74"/>
      <c r="R140" s="74"/>
      <c r="S140" s="74"/>
      <c r="T140" s="74"/>
      <c r="U140" s="74"/>
      <c r="V140" s="74"/>
      <c r="W140" s="74"/>
      <c r="X140" s="74"/>
      <c r="Y140" s="74"/>
      <c r="Z140" s="74"/>
      <c r="AA140" s="74"/>
      <c r="AB140" s="74"/>
    </row>
    <row r="141" spans="1:28" ht="12.75" customHeight="1">
      <c r="A141" s="85">
        <v>45316</v>
      </c>
      <c r="B141" s="32" t="s">
        <v>1020</v>
      </c>
      <c r="C141" s="31" t="s">
        <v>1021</v>
      </c>
      <c r="D141" s="31" t="s">
        <v>972</v>
      </c>
      <c r="E141" s="31" t="s">
        <v>573</v>
      </c>
      <c r="F141" s="86">
        <v>1988746</v>
      </c>
      <c r="G141" s="32">
        <v>436.76</v>
      </c>
      <c r="H141" s="32" t="s">
        <v>860</v>
      </c>
      <c r="I141" s="74"/>
      <c r="J141" s="74"/>
      <c r="K141" s="74"/>
      <c r="L141" s="74"/>
      <c r="M141" s="74"/>
      <c r="N141" s="74"/>
      <c r="O141" s="74"/>
      <c r="P141" s="74"/>
      <c r="Q141" s="74"/>
      <c r="R141" s="74"/>
      <c r="S141" s="74"/>
      <c r="T141" s="74"/>
      <c r="U141" s="74"/>
      <c r="V141" s="74"/>
      <c r="W141" s="74"/>
      <c r="X141" s="74"/>
      <c r="Y141" s="74"/>
      <c r="Z141" s="74"/>
      <c r="AA141" s="74"/>
      <c r="AB141" s="74"/>
    </row>
    <row r="142" spans="1:28" ht="12.75" customHeight="1">
      <c r="A142" s="85">
        <v>45316</v>
      </c>
      <c r="B142" s="32" t="s">
        <v>1020</v>
      </c>
      <c r="C142" s="31" t="s">
        <v>1021</v>
      </c>
      <c r="D142" s="31" t="s">
        <v>878</v>
      </c>
      <c r="E142" s="31" t="s">
        <v>573</v>
      </c>
      <c r="F142" s="86">
        <v>2365027</v>
      </c>
      <c r="G142" s="32">
        <v>434.62</v>
      </c>
      <c r="H142" s="32" t="s">
        <v>860</v>
      </c>
      <c r="I142" s="74"/>
      <c r="J142" s="74"/>
      <c r="K142" s="74"/>
      <c r="L142" s="74"/>
      <c r="M142" s="74"/>
      <c r="N142" s="74"/>
      <c r="O142" s="74"/>
      <c r="P142" s="74"/>
      <c r="Q142" s="74"/>
      <c r="R142" s="74"/>
      <c r="S142" s="74"/>
      <c r="T142" s="74"/>
      <c r="U142" s="74"/>
      <c r="V142" s="74"/>
      <c r="W142" s="74"/>
      <c r="X142" s="74"/>
      <c r="Y142" s="74"/>
      <c r="Z142" s="74"/>
      <c r="AA142" s="74"/>
      <c r="AB142" s="74"/>
    </row>
    <row r="143" spans="1:28" ht="12.75" customHeight="1">
      <c r="A143" s="85">
        <v>45316</v>
      </c>
      <c r="B143" s="32" t="s">
        <v>1020</v>
      </c>
      <c r="C143" s="31" t="s">
        <v>1021</v>
      </c>
      <c r="D143" s="31" t="s">
        <v>1007</v>
      </c>
      <c r="E143" s="31" t="s">
        <v>573</v>
      </c>
      <c r="F143" s="86">
        <v>1835714</v>
      </c>
      <c r="G143" s="32">
        <v>439.63</v>
      </c>
      <c r="H143" s="32" t="s">
        <v>860</v>
      </c>
      <c r="I143" s="74"/>
      <c r="J143" s="74"/>
      <c r="K143" s="74"/>
      <c r="L143" s="74"/>
      <c r="M143" s="74"/>
      <c r="N143" s="74"/>
      <c r="O143" s="74"/>
      <c r="P143" s="74"/>
      <c r="Q143" s="74"/>
      <c r="R143" s="74"/>
      <c r="S143" s="74"/>
      <c r="T143" s="74"/>
      <c r="U143" s="74"/>
      <c r="V143" s="74"/>
      <c r="W143" s="74"/>
      <c r="X143" s="74"/>
      <c r="Y143" s="74"/>
      <c r="Z143" s="74"/>
      <c r="AA143" s="74"/>
      <c r="AB143" s="74"/>
    </row>
    <row r="144" spans="1:28" ht="12.75" customHeight="1">
      <c r="A144" s="85">
        <v>45316</v>
      </c>
      <c r="B144" s="32" t="s">
        <v>1020</v>
      </c>
      <c r="C144" s="31" t="s">
        <v>1021</v>
      </c>
      <c r="D144" s="31" t="s">
        <v>1079</v>
      </c>
      <c r="E144" s="31" t="s">
        <v>573</v>
      </c>
      <c r="F144" s="86">
        <v>3068050</v>
      </c>
      <c r="G144" s="32">
        <v>435.93</v>
      </c>
      <c r="H144" s="32" t="s">
        <v>860</v>
      </c>
      <c r="I144" s="74"/>
      <c r="J144" s="74"/>
      <c r="K144" s="74"/>
      <c r="L144" s="74"/>
      <c r="M144" s="74"/>
      <c r="N144" s="74"/>
      <c r="O144" s="74"/>
      <c r="P144" s="74"/>
      <c r="Q144" s="74"/>
      <c r="R144" s="74"/>
      <c r="S144" s="74"/>
      <c r="T144" s="74"/>
      <c r="U144" s="74"/>
      <c r="V144" s="74"/>
      <c r="W144" s="74"/>
      <c r="X144" s="74"/>
      <c r="Y144" s="74"/>
      <c r="Z144" s="74"/>
      <c r="AA144" s="74"/>
      <c r="AB144" s="74"/>
    </row>
    <row r="145" spans="1:28" ht="12.75" customHeight="1">
      <c r="A145" s="85">
        <v>45316</v>
      </c>
      <c r="B145" s="32" t="s">
        <v>1020</v>
      </c>
      <c r="C145" s="31" t="s">
        <v>1021</v>
      </c>
      <c r="D145" s="31" t="s">
        <v>575</v>
      </c>
      <c r="E145" s="31" t="s">
        <v>573</v>
      </c>
      <c r="F145" s="86">
        <v>3897273</v>
      </c>
      <c r="G145" s="32">
        <v>433.95</v>
      </c>
      <c r="H145" s="32" t="s">
        <v>860</v>
      </c>
      <c r="I145" s="74"/>
      <c r="J145" s="74"/>
      <c r="K145" s="74"/>
      <c r="L145" s="74"/>
      <c r="M145" s="74"/>
      <c r="N145" s="74"/>
      <c r="O145" s="74"/>
      <c r="P145" s="74"/>
      <c r="Q145" s="74"/>
      <c r="R145" s="74"/>
      <c r="S145" s="74"/>
      <c r="T145" s="74"/>
      <c r="U145" s="74"/>
      <c r="V145" s="74"/>
      <c r="W145" s="74"/>
      <c r="X145" s="74"/>
      <c r="Y145" s="74"/>
      <c r="Z145" s="74"/>
      <c r="AA145" s="74"/>
      <c r="AB145" s="74"/>
    </row>
    <row r="146" spans="1:28" ht="12.75" customHeight="1">
      <c r="A146" s="85">
        <v>45316</v>
      </c>
      <c r="B146" s="32" t="s">
        <v>1033</v>
      </c>
      <c r="C146" s="31" t="s">
        <v>1034</v>
      </c>
      <c r="D146" s="31" t="s">
        <v>575</v>
      </c>
      <c r="E146" s="31" t="s">
        <v>573</v>
      </c>
      <c r="F146" s="86">
        <v>3655068</v>
      </c>
      <c r="G146" s="32">
        <v>45.99</v>
      </c>
      <c r="H146" s="32" t="s">
        <v>860</v>
      </c>
      <c r="I146" s="74"/>
      <c r="J146" s="74"/>
      <c r="K146" s="74"/>
      <c r="L146" s="74"/>
      <c r="M146" s="74"/>
      <c r="N146" s="74"/>
      <c r="O146" s="74"/>
      <c r="P146" s="74"/>
      <c r="Q146" s="74"/>
      <c r="R146" s="74"/>
      <c r="S146" s="74"/>
      <c r="T146" s="74"/>
      <c r="U146" s="74"/>
      <c r="V146" s="74"/>
      <c r="W146" s="74"/>
      <c r="X146" s="74"/>
      <c r="Y146" s="74"/>
      <c r="Z146" s="74"/>
      <c r="AA146" s="74"/>
      <c r="AB146" s="74"/>
    </row>
    <row r="147" spans="1:28" ht="12.75" customHeight="1">
      <c r="A147" s="85">
        <v>45316</v>
      </c>
      <c r="B147" s="32" t="s">
        <v>1033</v>
      </c>
      <c r="C147" s="31" t="s">
        <v>1034</v>
      </c>
      <c r="D147" s="31" t="s">
        <v>1248</v>
      </c>
      <c r="E147" s="31" t="s">
        <v>573</v>
      </c>
      <c r="F147" s="86">
        <v>3721512</v>
      </c>
      <c r="G147" s="32">
        <v>46.05</v>
      </c>
      <c r="H147" s="32" t="s">
        <v>860</v>
      </c>
      <c r="I147" s="74"/>
      <c r="J147" s="74"/>
      <c r="K147" s="74"/>
      <c r="L147" s="74"/>
      <c r="M147" s="74"/>
      <c r="N147" s="74"/>
      <c r="O147" s="74"/>
      <c r="P147" s="74"/>
      <c r="Q147" s="74"/>
      <c r="R147" s="74"/>
      <c r="S147" s="74"/>
      <c r="T147" s="74"/>
      <c r="U147" s="74"/>
      <c r="V147" s="74"/>
      <c r="W147" s="74"/>
      <c r="X147" s="74"/>
      <c r="Y147" s="74"/>
      <c r="Z147" s="74"/>
      <c r="AA147" s="74"/>
      <c r="AB147" s="74"/>
    </row>
    <row r="148" spans="1:28" ht="12.75" customHeight="1">
      <c r="A148" s="85">
        <v>45316</v>
      </c>
      <c r="B148" s="32" t="s">
        <v>488</v>
      </c>
      <c r="C148" s="31" t="s">
        <v>1249</v>
      </c>
      <c r="D148" s="31" t="s">
        <v>575</v>
      </c>
      <c r="E148" s="31" t="s">
        <v>573</v>
      </c>
      <c r="F148" s="86">
        <v>2161099</v>
      </c>
      <c r="G148" s="32">
        <v>640.38</v>
      </c>
      <c r="H148" s="32" t="s">
        <v>860</v>
      </c>
      <c r="I148" s="74"/>
      <c r="J148" s="74"/>
      <c r="K148" s="74"/>
      <c r="L148" s="74"/>
      <c r="M148" s="74"/>
      <c r="N148" s="74"/>
      <c r="O148" s="74"/>
      <c r="P148" s="74"/>
      <c r="Q148" s="74"/>
      <c r="R148" s="74"/>
      <c r="S148" s="74"/>
      <c r="T148" s="74"/>
      <c r="U148" s="74"/>
      <c r="V148" s="74"/>
      <c r="W148" s="74"/>
      <c r="X148" s="74"/>
      <c r="Y148" s="74"/>
      <c r="Z148" s="74"/>
      <c r="AA148" s="74"/>
      <c r="AB148" s="74"/>
    </row>
    <row r="149" spans="1:28" ht="12.75" customHeight="1">
      <c r="A149" s="85">
        <v>45316</v>
      </c>
      <c r="B149" s="32" t="s">
        <v>488</v>
      </c>
      <c r="C149" s="31" t="s">
        <v>1249</v>
      </c>
      <c r="D149" s="31" t="s">
        <v>1250</v>
      </c>
      <c r="E149" s="31" t="s">
        <v>573</v>
      </c>
      <c r="F149" s="86">
        <v>1213422</v>
      </c>
      <c r="G149" s="32">
        <v>656.84</v>
      </c>
      <c r="H149" s="32" t="s">
        <v>860</v>
      </c>
      <c r="I149" s="74"/>
      <c r="J149" s="74"/>
      <c r="K149" s="74"/>
      <c r="L149" s="74"/>
      <c r="M149" s="74"/>
      <c r="N149" s="74"/>
      <c r="O149" s="74"/>
      <c r="P149" s="74"/>
      <c r="Q149" s="74"/>
      <c r="R149" s="74"/>
      <c r="S149" s="74"/>
      <c r="T149" s="74"/>
      <c r="U149" s="74"/>
      <c r="V149" s="74"/>
      <c r="W149" s="74"/>
      <c r="X149" s="74"/>
      <c r="Y149" s="74"/>
      <c r="Z149" s="74"/>
      <c r="AA149" s="74"/>
      <c r="AB149" s="74"/>
    </row>
    <row r="150" spans="1:28" ht="12.75" customHeight="1">
      <c r="A150" s="85">
        <v>45316</v>
      </c>
      <c r="B150" s="32" t="s">
        <v>488</v>
      </c>
      <c r="C150" s="31" t="s">
        <v>1249</v>
      </c>
      <c r="D150" s="31" t="s">
        <v>1079</v>
      </c>
      <c r="E150" s="31" t="s">
        <v>573</v>
      </c>
      <c r="F150" s="86">
        <v>1324477</v>
      </c>
      <c r="G150" s="32">
        <v>653.30999999999995</v>
      </c>
      <c r="H150" s="32" t="s">
        <v>860</v>
      </c>
      <c r="I150" s="74"/>
      <c r="J150" s="74"/>
      <c r="K150" s="74"/>
      <c r="L150" s="74"/>
      <c r="M150" s="74"/>
      <c r="N150" s="74"/>
      <c r="O150" s="74"/>
      <c r="P150" s="74"/>
      <c r="Q150" s="74"/>
      <c r="R150" s="74"/>
      <c r="S150" s="74"/>
      <c r="T150" s="74"/>
      <c r="U150" s="74"/>
      <c r="V150" s="74"/>
      <c r="W150" s="74"/>
      <c r="X150" s="74"/>
      <c r="Y150" s="74"/>
      <c r="Z150" s="74"/>
      <c r="AA150" s="74"/>
      <c r="AB150" s="74"/>
    </row>
    <row r="151" spans="1:28" ht="12.75" customHeight="1">
      <c r="A151" s="85">
        <v>45316</v>
      </c>
      <c r="B151" s="32" t="s">
        <v>1251</v>
      </c>
      <c r="C151" s="31" t="s">
        <v>1252</v>
      </c>
      <c r="D151" s="31" t="s">
        <v>1253</v>
      </c>
      <c r="E151" s="31" t="s">
        <v>573</v>
      </c>
      <c r="F151" s="86">
        <v>2186164</v>
      </c>
      <c r="G151" s="32">
        <v>119.36</v>
      </c>
      <c r="H151" s="32" t="s">
        <v>860</v>
      </c>
      <c r="I151" s="74"/>
      <c r="J151" s="74"/>
      <c r="K151" s="74"/>
      <c r="L151" s="74"/>
      <c r="M151" s="74"/>
      <c r="N151" s="74"/>
      <c r="O151" s="74"/>
      <c r="P151" s="74"/>
      <c r="Q151" s="74"/>
      <c r="R151" s="74"/>
      <c r="S151" s="74"/>
      <c r="T151" s="74"/>
      <c r="U151" s="74"/>
      <c r="V151" s="74"/>
      <c r="W151" s="74"/>
      <c r="X151" s="74"/>
      <c r="Y151" s="74"/>
      <c r="Z151" s="74"/>
      <c r="AA151" s="74"/>
      <c r="AB151" s="74"/>
    </row>
    <row r="152" spans="1:28" ht="12.75" customHeight="1">
      <c r="A152" s="85">
        <v>45316</v>
      </c>
      <c r="B152" s="32" t="s">
        <v>1168</v>
      </c>
      <c r="C152" s="31" t="s">
        <v>1254</v>
      </c>
      <c r="D152" s="31" t="s">
        <v>1169</v>
      </c>
      <c r="E152" s="31" t="s">
        <v>573</v>
      </c>
      <c r="F152" s="86">
        <v>600000</v>
      </c>
      <c r="G152" s="32">
        <v>449.99</v>
      </c>
      <c r="H152" s="32" t="s">
        <v>860</v>
      </c>
      <c r="I152" s="74"/>
      <c r="J152" s="74"/>
      <c r="K152" s="74"/>
      <c r="L152" s="74"/>
      <c r="M152" s="74"/>
      <c r="N152" s="74"/>
      <c r="O152" s="74"/>
      <c r="P152" s="74"/>
      <c r="Q152" s="74"/>
      <c r="R152" s="74"/>
      <c r="S152" s="74"/>
      <c r="T152" s="74"/>
      <c r="U152" s="74"/>
      <c r="V152" s="74"/>
      <c r="W152" s="74"/>
      <c r="X152" s="74"/>
      <c r="Y152" s="74"/>
      <c r="Z152" s="74"/>
      <c r="AA152" s="74"/>
      <c r="AB152" s="74"/>
    </row>
    <row r="153" spans="1:28" ht="12.75" customHeight="1">
      <c r="A153" s="85">
        <v>45316</v>
      </c>
      <c r="B153" s="32" t="s">
        <v>998</v>
      </c>
      <c r="C153" s="31" t="s">
        <v>1255</v>
      </c>
      <c r="D153" s="31" t="s">
        <v>575</v>
      </c>
      <c r="E153" s="31" t="s">
        <v>573</v>
      </c>
      <c r="F153" s="86">
        <v>4259564</v>
      </c>
      <c r="G153" s="32">
        <v>208.06</v>
      </c>
      <c r="H153" s="32" t="s">
        <v>860</v>
      </c>
      <c r="I153" s="74"/>
      <c r="J153" s="74"/>
      <c r="K153" s="74"/>
      <c r="L153" s="74"/>
      <c r="M153" s="74"/>
      <c r="N153" s="74"/>
      <c r="O153" s="74"/>
      <c r="P153" s="74"/>
      <c r="Q153" s="74"/>
      <c r="R153" s="74"/>
      <c r="S153" s="74"/>
      <c r="T153" s="74"/>
      <c r="U153" s="74"/>
      <c r="V153" s="74"/>
      <c r="W153" s="74"/>
      <c r="X153" s="74"/>
      <c r="Y153" s="74"/>
      <c r="Z153" s="74"/>
      <c r="AA153" s="74"/>
      <c r="AB153" s="74"/>
    </row>
    <row r="154" spans="1:28" ht="12.75" customHeight="1">
      <c r="A154" s="85">
        <v>45316</v>
      </c>
      <c r="B154" s="32" t="s">
        <v>1256</v>
      </c>
      <c r="C154" s="31" t="s">
        <v>1257</v>
      </c>
      <c r="D154" s="31" t="s">
        <v>1220</v>
      </c>
      <c r="E154" s="31" t="s">
        <v>573</v>
      </c>
      <c r="F154" s="86">
        <v>153191</v>
      </c>
      <c r="G154" s="32">
        <v>22.41</v>
      </c>
      <c r="H154" s="32" t="s">
        <v>860</v>
      </c>
      <c r="I154" s="74"/>
      <c r="J154" s="74"/>
      <c r="K154" s="74"/>
      <c r="L154" s="74"/>
      <c r="M154" s="74"/>
      <c r="N154" s="74"/>
      <c r="O154" s="74"/>
      <c r="P154" s="74"/>
      <c r="Q154" s="74"/>
      <c r="R154" s="74"/>
      <c r="S154" s="74"/>
      <c r="T154" s="74"/>
      <c r="U154" s="74"/>
      <c r="V154" s="74"/>
      <c r="W154" s="74"/>
      <c r="X154" s="74"/>
      <c r="Y154" s="74"/>
      <c r="Z154" s="74"/>
      <c r="AA154" s="74"/>
      <c r="AB154" s="74"/>
    </row>
    <row r="155" spans="1:28" ht="12.75" customHeight="1">
      <c r="A155" s="85">
        <v>45316</v>
      </c>
      <c r="B155" s="32" t="s">
        <v>1256</v>
      </c>
      <c r="C155" s="31" t="s">
        <v>1257</v>
      </c>
      <c r="D155" s="31" t="s">
        <v>1258</v>
      </c>
      <c r="E155" s="31" t="s">
        <v>573</v>
      </c>
      <c r="F155" s="86">
        <v>130893</v>
      </c>
      <c r="G155" s="32">
        <v>21.12</v>
      </c>
      <c r="H155" s="32" t="s">
        <v>860</v>
      </c>
      <c r="I155" s="74"/>
      <c r="J155" s="74"/>
      <c r="K155" s="74"/>
      <c r="L155" s="74"/>
      <c r="M155" s="74"/>
      <c r="N155" s="74"/>
      <c r="O155" s="74"/>
      <c r="P155" s="74"/>
      <c r="Q155" s="74"/>
      <c r="R155" s="74"/>
      <c r="S155" s="74"/>
      <c r="T155" s="74"/>
      <c r="U155" s="74"/>
      <c r="V155" s="74"/>
      <c r="W155" s="74"/>
      <c r="X155" s="74"/>
      <c r="Y155" s="74"/>
      <c r="Z155" s="74"/>
      <c r="AA155" s="74"/>
      <c r="AB155" s="74"/>
    </row>
    <row r="156" spans="1:28" ht="12.75" customHeight="1">
      <c r="A156" s="85">
        <v>45316</v>
      </c>
      <c r="B156" s="32" t="s">
        <v>1259</v>
      </c>
      <c r="C156" s="31" t="s">
        <v>1260</v>
      </c>
      <c r="D156" s="31" t="s">
        <v>575</v>
      </c>
      <c r="E156" s="31" t="s">
        <v>573</v>
      </c>
      <c r="F156" s="86">
        <v>268640</v>
      </c>
      <c r="G156" s="32">
        <v>208.27</v>
      </c>
      <c r="H156" s="32" t="s">
        <v>860</v>
      </c>
      <c r="I156" s="74"/>
      <c r="J156" s="74"/>
      <c r="K156" s="74"/>
      <c r="L156" s="74"/>
      <c r="M156" s="74"/>
      <c r="N156" s="74"/>
      <c r="O156" s="74"/>
      <c r="P156" s="74"/>
      <c r="Q156" s="74"/>
      <c r="R156" s="74"/>
      <c r="S156" s="74"/>
      <c r="T156" s="74"/>
      <c r="U156" s="74"/>
      <c r="V156" s="74"/>
      <c r="W156" s="74"/>
      <c r="X156" s="74"/>
      <c r="Y156" s="74"/>
      <c r="Z156" s="74"/>
      <c r="AA156" s="74"/>
      <c r="AB156" s="74"/>
    </row>
    <row r="157" spans="1:28" ht="12.75" customHeight="1">
      <c r="A157" s="85">
        <v>45316</v>
      </c>
      <c r="B157" s="32" t="s">
        <v>1085</v>
      </c>
      <c r="C157" s="31" t="s">
        <v>1086</v>
      </c>
      <c r="D157" s="31" t="s">
        <v>1261</v>
      </c>
      <c r="E157" s="31" t="s">
        <v>573</v>
      </c>
      <c r="F157" s="86">
        <v>60000</v>
      </c>
      <c r="G157" s="32">
        <v>89.62</v>
      </c>
      <c r="H157" s="32" t="s">
        <v>860</v>
      </c>
      <c r="I157" s="74"/>
      <c r="J157" s="74"/>
      <c r="K157" s="74"/>
      <c r="L157" s="74"/>
      <c r="M157" s="74"/>
      <c r="N157" s="74"/>
      <c r="O157" s="74"/>
      <c r="P157" s="74"/>
      <c r="Q157" s="74"/>
      <c r="R157" s="74"/>
      <c r="S157" s="74"/>
      <c r="T157" s="74"/>
      <c r="U157" s="74"/>
      <c r="V157" s="74"/>
      <c r="W157" s="74"/>
      <c r="X157" s="74"/>
      <c r="Y157" s="74"/>
      <c r="Z157" s="74"/>
      <c r="AA157" s="74"/>
      <c r="AB157" s="74"/>
    </row>
    <row r="158" spans="1:28" ht="12.75" customHeight="1">
      <c r="A158" s="85">
        <v>45316</v>
      </c>
      <c r="B158" s="32" t="s">
        <v>1008</v>
      </c>
      <c r="C158" s="31" t="s">
        <v>1009</v>
      </c>
      <c r="D158" s="31" t="s">
        <v>878</v>
      </c>
      <c r="E158" s="31" t="s">
        <v>573</v>
      </c>
      <c r="F158" s="86">
        <v>13191937</v>
      </c>
      <c r="G158" s="32">
        <v>33.76</v>
      </c>
      <c r="H158" s="32" t="s">
        <v>860</v>
      </c>
      <c r="I158" s="74"/>
      <c r="J158" s="74"/>
      <c r="K158" s="74"/>
      <c r="L158" s="74"/>
      <c r="M158" s="74"/>
      <c r="N158" s="74"/>
      <c r="O158" s="74"/>
      <c r="P158" s="74"/>
      <c r="Q158" s="74"/>
      <c r="R158" s="74"/>
      <c r="S158" s="74"/>
      <c r="T158" s="74"/>
      <c r="U158" s="74"/>
      <c r="V158" s="74"/>
      <c r="W158" s="74"/>
      <c r="X158" s="74"/>
      <c r="Y158" s="74"/>
      <c r="Z158" s="74"/>
      <c r="AA158" s="74"/>
      <c r="AB158" s="74"/>
    </row>
    <row r="159" spans="1:28" ht="12.75" customHeight="1">
      <c r="A159" s="85">
        <v>45316</v>
      </c>
      <c r="B159" s="32" t="s">
        <v>1262</v>
      </c>
      <c r="C159" s="31" t="s">
        <v>1263</v>
      </c>
      <c r="D159" s="31" t="s">
        <v>575</v>
      </c>
      <c r="E159" s="31" t="s">
        <v>573</v>
      </c>
      <c r="F159" s="86">
        <v>5630512</v>
      </c>
      <c r="G159" s="32">
        <v>14.59</v>
      </c>
      <c r="H159" s="32" t="s">
        <v>860</v>
      </c>
      <c r="I159" s="74"/>
      <c r="J159" s="74"/>
      <c r="K159" s="74"/>
      <c r="L159" s="74"/>
      <c r="M159" s="74"/>
      <c r="N159" s="74"/>
      <c r="O159" s="74"/>
      <c r="P159" s="74"/>
      <c r="Q159" s="74"/>
      <c r="R159" s="74"/>
      <c r="S159" s="74"/>
      <c r="T159" s="74"/>
      <c r="U159" s="74"/>
      <c r="V159" s="74"/>
      <c r="W159" s="74"/>
      <c r="X159" s="74"/>
      <c r="Y159" s="74"/>
      <c r="Z159" s="74"/>
      <c r="AA159" s="74"/>
      <c r="AB159" s="74"/>
    </row>
    <row r="160" spans="1:28" ht="12.75" customHeight="1">
      <c r="A160" s="85">
        <v>45316</v>
      </c>
      <c r="B160" s="32" t="s">
        <v>1262</v>
      </c>
      <c r="C160" s="31" t="s">
        <v>1263</v>
      </c>
      <c r="D160" s="31" t="s">
        <v>878</v>
      </c>
      <c r="E160" s="31" t="s">
        <v>573</v>
      </c>
      <c r="F160" s="86">
        <v>5990949</v>
      </c>
      <c r="G160" s="32">
        <v>14.35</v>
      </c>
      <c r="H160" s="32" t="s">
        <v>860</v>
      </c>
      <c r="I160" s="74"/>
      <c r="J160" s="74"/>
      <c r="K160" s="74"/>
      <c r="L160" s="74"/>
      <c r="M160" s="74"/>
      <c r="N160" s="74"/>
      <c r="O160" s="74"/>
      <c r="P160" s="74"/>
      <c r="Q160" s="74"/>
      <c r="R160" s="74"/>
      <c r="S160" s="74"/>
      <c r="T160" s="74"/>
      <c r="U160" s="74"/>
      <c r="V160" s="74"/>
      <c r="W160" s="74"/>
      <c r="X160" s="74"/>
      <c r="Y160" s="74"/>
      <c r="Z160" s="74"/>
      <c r="AA160" s="74"/>
      <c r="AB160" s="74"/>
    </row>
    <row r="161" spans="1:28" ht="12.75" customHeight="1">
      <c r="A161" s="85">
        <v>45316</v>
      </c>
      <c r="B161" s="32" t="s">
        <v>1088</v>
      </c>
      <c r="C161" s="31" t="s">
        <v>1089</v>
      </c>
      <c r="D161" s="31" t="s">
        <v>575</v>
      </c>
      <c r="E161" s="31" t="s">
        <v>573</v>
      </c>
      <c r="F161" s="86">
        <v>2812580</v>
      </c>
      <c r="G161" s="32">
        <v>37.26</v>
      </c>
      <c r="H161" s="32" t="s">
        <v>860</v>
      </c>
      <c r="I161" s="74"/>
      <c r="J161" s="74"/>
      <c r="K161" s="74"/>
      <c r="L161" s="74"/>
      <c r="M161" s="74"/>
      <c r="N161" s="74"/>
      <c r="O161" s="74"/>
      <c r="P161" s="74"/>
      <c r="Q161" s="74"/>
      <c r="R161" s="74"/>
      <c r="S161" s="74"/>
      <c r="T161" s="74"/>
      <c r="U161" s="74"/>
      <c r="V161" s="74"/>
      <c r="W161" s="74"/>
      <c r="X161" s="74"/>
      <c r="Y161" s="74"/>
      <c r="Z161" s="74"/>
      <c r="AA161" s="74"/>
      <c r="AB161" s="74"/>
    </row>
    <row r="162" spans="1:28" ht="12.75" customHeight="1">
      <c r="A162" s="85">
        <v>45316</v>
      </c>
      <c r="B162" s="32" t="s">
        <v>1088</v>
      </c>
      <c r="C162" s="31" t="s">
        <v>1089</v>
      </c>
      <c r="D162" s="31" t="s">
        <v>878</v>
      </c>
      <c r="E162" s="31" t="s">
        <v>573</v>
      </c>
      <c r="F162" s="86">
        <v>3139448</v>
      </c>
      <c r="G162" s="32">
        <v>37.21</v>
      </c>
      <c r="H162" s="32" t="s">
        <v>860</v>
      </c>
      <c r="I162" s="74"/>
      <c r="J162" s="74"/>
      <c r="K162" s="74"/>
      <c r="L162" s="74"/>
      <c r="M162" s="74"/>
      <c r="N162" s="74"/>
      <c r="O162" s="74"/>
      <c r="P162" s="74"/>
      <c r="Q162" s="74"/>
      <c r="R162" s="74"/>
      <c r="S162" s="74"/>
      <c r="T162" s="74"/>
      <c r="U162" s="74"/>
      <c r="V162" s="74"/>
      <c r="W162" s="74"/>
      <c r="X162" s="74"/>
      <c r="Y162" s="74"/>
      <c r="Z162" s="74"/>
      <c r="AA162" s="74"/>
      <c r="AB162" s="74"/>
    </row>
    <row r="163" spans="1:28" ht="12.75" customHeight="1">
      <c r="A163" s="85">
        <v>45316</v>
      </c>
      <c r="B163" s="32" t="s">
        <v>1264</v>
      </c>
      <c r="C163" s="31" t="s">
        <v>1265</v>
      </c>
      <c r="D163" s="31" t="s">
        <v>575</v>
      </c>
      <c r="E163" s="31" t="s">
        <v>573</v>
      </c>
      <c r="F163" s="86">
        <v>643150</v>
      </c>
      <c r="G163" s="32">
        <v>149.9</v>
      </c>
      <c r="H163" s="32" t="s">
        <v>860</v>
      </c>
      <c r="I163" s="74"/>
      <c r="J163" s="74"/>
      <c r="K163" s="74"/>
      <c r="L163" s="74"/>
      <c r="M163" s="74"/>
      <c r="N163" s="74"/>
      <c r="O163" s="74"/>
      <c r="P163" s="74"/>
      <c r="Q163" s="74"/>
      <c r="R163" s="74"/>
      <c r="S163" s="74"/>
      <c r="T163" s="74"/>
      <c r="U163" s="74"/>
      <c r="V163" s="74"/>
      <c r="W163" s="74"/>
      <c r="X163" s="74"/>
      <c r="Y163" s="74"/>
      <c r="Z163" s="74"/>
      <c r="AA163" s="74"/>
      <c r="AB163" s="74"/>
    </row>
    <row r="164" spans="1:28" ht="12.75" customHeight="1">
      <c r="A164" s="85">
        <v>45316</v>
      </c>
      <c r="B164" s="32" t="s">
        <v>1264</v>
      </c>
      <c r="C164" s="31" t="s">
        <v>1265</v>
      </c>
      <c r="D164" s="31" t="s">
        <v>972</v>
      </c>
      <c r="E164" s="31" t="s">
        <v>573</v>
      </c>
      <c r="F164" s="86">
        <v>203907</v>
      </c>
      <c r="G164" s="32">
        <v>150.22999999999999</v>
      </c>
      <c r="H164" s="32" t="s">
        <v>860</v>
      </c>
      <c r="I164" s="74"/>
      <c r="J164" s="74"/>
      <c r="K164" s="74"/>
      <c r="L164" s="74"/>
      <c r="M164" s="74"/>
      <c r="N164" s="74"/>
      <c r="O164" s="74"/>
      <c r="P164" s="74"/>
      <c r="Q164" s="74"/>
      <c r="R164" s="74"/>
      <c r="S164" s="74"/>
      <c r="T164" s="74"/>
      <c r="U164" s="74"/>
      <c r="V164" s="74"/>
      <c r="W164" s="74"/>
      <c r="X164" s="74"/>
      <c r="Y164" s="74"/>
      <c r="Z164" s="74"/>
      <c r="AA164" s="74"/>
      <c r="AB164" s="74"/>
    </row>
    <row r="165" spans="1:28" ht="12.75" customHeight="1">
      <c r="A165" s="85">
        <v>45316</v>
      </c>
      <c r="B165" s="32" t="s">
        <v>1049</v>
      </c>
      <c r="C165" s="31" t="s">
        <v>1055</v>
      </c>
      <c r="D165" s="31" t="s">
        <v>972</v>
      </c>
      <c r="E165" s="31" t="s">
        <v>573</v>
      </c>
      <c r="F165" s="86">
        <v>2322606</v>
      </c>
      <c r="G165" s="32">
        <v>21.94</v>
      </c>
      <c r="H165" s="32" t="s">
        <v>860</v>
      </c>
      <c r="I165" s="74"/>
      <c r="J165" s="74"/>
      <c r="K165" s="74"/>
      <c r="L165" s="74"/>
      <c r="M165" s="74"/>
      <c r="N165" s="74"/>
      <c r="O165" s="74"/>
      <c r="P165" s="74"/>
      <c r="Q165" s="74"/>
      <c r="R165" s="74"/>
      <c r="S165" s="74"/>
      <c r="T165" s="74"/>
      <c r="U165" s="74"/>
      <c r="V165" s="74"/>
      <c r="W165" s="74"/>
      <c r="X165" s="74"/>
      <c r="Y165" s="74"/>
      <c r="Z165" s="74"/>
      <c r="AA165" s="74"/>
      <c r="AB165" s="74"/>
    </row>
    <row r="166" spans="1:28" ht="12.75" customHeight="1">
      <c r="A166" s="85">
        <v>45316</v>
      </c>
      <c r="B166" s="32" t="s">
        <v>1049</v>
      </c>
      <c r="C166" s="31" t="s">
        <v>1055</v>
      </c>
      <c r="D166" s="31" t="s">
        <v>1184</v>
      </c>
      <c r="E166" s="31" t="s">
        <v>573</v>
      </c>
      <c r="F166" s="86">
        <v>3171218</v>
      </c>
      <c r="G166" s="32">
        <v>23.55</v>
      </c>
      <c r="H166" s="32" t="s">
        <v>860</v>
      </c>
      <c r="I166" s="74"/>
      <c r="J166" s="74"/>
      <c r="K166" s="74"/>
      <c r="L166" s="74"/>
      <c r="M166" s="74"/>
      <c r="N166" s="74"/>
      <c r="O166" s="74"/>
      <c r="P166" s="74"/>
      <c r="Q166" s="74"/>
      <c r="R166" s="74"/>
      <c r="S166" s="74"/>
      <c r="T166" s="74"/>
      <c r="U166" s="74"/>
      <c r="V166" s="74"/>
      <c r="W166" s="74"/>
      <c r="X166" s="74"/>
      <c r="Y166" s="74"/>
      <c r="Z166" s="74"/>
      <c r="AA166" s="74"/>
      <c r="AB166" s="74"/>
    </row>
    <row r="167" spans="1:28" ht="12.75" customHeight="1">
      <c r="A167" s="85">
        <v>45316</v>
      </c>
      <c r="B167" s="32" t="s">
        <v>1049</v>
      </c>
      <c r="C167" s="31" t="s">
        <v>1055</v>
      </c>
      <c r="D167" s="31" t="s">
        <v>575</v>
      </c>
      <c r="E167" s="31" t="s">
        <v>573</v>
      </c>
      <c r="F167" s="86">
        <v>4522872</v>
      </c>
      <c r="G167" s="32">
        <v>22.2</v>
      </c>
      <c r="H167" s="32" t="s">
        <v>860</v>
      </c>
      <c r="I167" s="74"/>
      <c r="J167" s="74"/>
      <c r="K167" s="74"/>
      <c r="L167" s="74"/>
      <c r="M167" s="74"/>
      <c r="N167" s="74"/>
      <c r="O167" s="74"/>
      <c r="P167" s="74"/>
      <c r="Q167" s="74"/>
      <c r="R167" s="74"/>
      <c r="S167" s="74"/>
      <c r="T167" s="74"/>
      <c r="U167" s="74"/>
      <c r="V167" s="74"/>
      <c r="W167" s="74"/>
      <c r="X167" s="74"/>
      <c r="Y167" s="74"/>
      <c r="Z167" s="74"/>
      <c r="AA167" s="74"/>
      <c r="AB167" s="74"/>
    </row>
    <row r="168" spans="1:28" ht="12.75" customHeight="1">
      <c r="A168" s="85">
        <v>45316</v>
      </c>
      <c r="B168" s="32" t="s">
        <v>1266</v>
      </c>
      <c r="C168" s="31" t="s">
        <v>1267</v>
      </c>
      <c r="D168" s="31" t="s">
        <v>1010</v>
      </c>
      <c r="E168" s="31" t="s">
        <v>573</v>
      </c>
      <c r="F168" s="86">
        <v>6836688</v>
      </c>
      <c r="G168" s="32">
        <v>22.15</v>
      </c>
      <c r="H168" s="32" t="s">
        <v>860</v>
      </c>
      <c r="I168" s="74"/>
      <c r="J168" s="74"/>
      <c r="K168" s="74"/>
      <c r="L168" s="74"/>
      <c r="M168" s="74"/>
      <c r="N168" s="74"/>
      <c r="O168" s="74"/>
      <c r="P168" s="74"/>
      <c r="Q168" s="74"/>
      <c r="R168" s="74"/>
      <c r="S168" s="74"/>
      <c r="T168" s="74"/>
      <c r="U168" s="74"/>
      <c r="V168" s="74"/>
      <c r="W168" s="74"/>
      <c r="X168" s="74"/>
      <c r="Y168" s="74"/>
      <c r="Z168" s="74"/>
      <c r="AA168" s="74"/>
      <c r="AB168" s="74"/>
    </row>
    <row r="169" spans="1:28" ht="12.75" customHeight="1">
      <c r="A169" s="85">
        <v>45316</v>
      </c>
      <c r="B169" s="32" t="s">
        <v>1266</v>
      </c>
      <c r="C169" s="31" t="s">
        <v>1267</v>
      </c>
      <c r="D169" s="31" t="s">
        <v>878</v>
      </c>
      <c r="E169" s="31" t="s">
        <v>573</v>
      </c>
      <c r="F169" s="86">
        <v>12024681</v>
      </c>
      <c r="G169" s="32">
        <v>22.1</v>
      </c>
      <c r="H169" s="32" t="s">
        <v>860</v>
      </c>
      <c r="I169" s="74"/>
      <c r="J169" s="74"/>
      <c r="K169" s="74"/>
      <c r="L169" s="74"/>
      <c r="M169" s="74"/>
      <c r="N169" s="74"/>
      <c r="O169" s="74"/>
      <c r="P169" s="74"/>
      <c r="Q169" s="74"/>
      <c r="R169" s="74"/>
      <c r="S169" s="74"/>
      <c r="T169" s="74"/>
      <c r="U169" s="74"/>
      <c r="V169" s="74"/>
      <c r="W169" s="74"/>
      <c r="X169" s="74"/>
      <c r="Y169" s="74"/>
      <c r="Z169" s="74"/>
      <c r="AA169" s="74"/>
      <c r="AB169" s="74"/>
    </row>
    <row r="170" spans="1:28" ht="12.75" customHeight="1">
      <c r="A170" s="85">
        <v>45316</v>
      </c>
      <c r="B170" s="32" t="s">
        <v>1266</v>
      </c>
      <c r="C170" s="31" t="s">
        <v>1267</v>
      </c>
      <c r="D170" s="31" t="s">
        <v>575</v>
      </c>
      <c r="E170" s="31" t="s">
        <v>573</v>
      </c>
      <c r="F170" s="86">
        <v>8577119</v>
      </c>
      <c r="G170" s="32">
        <v>22.24</v>
      </c>
      <c r="H170" s="32" t="s">
        <v>860</v>
      </c>
      <c r="I170" s="74"/>
      <c r="J170" s="74"/>
      <c r="K170" s="74"/>
      <c r="L170" s="74"/>
      <c r="M170" s="74"/>
      <c r="N170" s="74"/>
      <c r="O170" s="74"/>
      <c r="P170" s="74"/>
      <c r="Q170" s="74"/>
      <c r="R170" s="74"/>
      <c r="S170" s="74"/>
      <c r="T170" s="74"/>
      <c r="U170" s="74"/>
      <c r="V170" s="74"/>
      <c r="W170" s="74"/>
      <c r="X170" s="74"/>
      <c r="Y170" s="74"/>
      <c r="Z170" s="74"/>
      <c r="AA170" s="74"/>
      <c r="AB170" s="74"/>
    </row>
    <row r="171" spans="1:28" ht="12.75" customHeight="1">
      <c r="A171" s="85">
        <v>45316</v>
      </c>
      <c r="B171" s="32" t="s">
        <v>1268</v>
      </c>
      <c r="C171" s="31" t="s">
        <v>1269</v>
      </c>
      <c r="D171" s="31" t="s">
        <v>1270</v>
      </c>
      <c r="E171" s="31" t="s">
        <v>573</v>
      </c>
      <c r="F171" s="86">
        <v>491275</v>
      </c>
      <c r="G171" s="32">
        <v>36.840000000000003</v>
      </c>
      <c r="H171" s="32" t="s">
        <v>860</v>
      </c>
      <c r="I171" s="74"/>
      <c r="J171" s="74"/>
      <c r="K171" s="74"/>
      <c r="L171" s="74"/>
      <c r="M171" s="74"/>
      <c r="N171" s="74"/>
      <c r="O171" s="74"/>
      <c r="P171" s="74"/>
      <c r="Q171" s="74"/>
      <c r="R171" s="74"/>
      <c r="S171" s="74"/>
      <c r="T171" s="74"/>
      <c r="U171" s="74"/>
      <c r="V171" s="74"/>
      <c r="W171" s="74"/>
      <c r="X171" s="74"/>
      <c r="Y171" s="74"/>
      <c r="Z171" s="74"/>
      <c r="AA171" s="74"/>
      <c r="AB171" s="74"/>
    </row>
    <row r="172" spans="1:28" ht="12.75" customHeight="1">
      <c r="A172" s="85">
        <v>45316</v>
      </c>
      <c r="B172" s="32" t="s">
        <v>1271</v>
      </c>
      <c r="C172" s="31" t="s">
        <v>1272</v>
      </c>
      <c r="D172" s="31" t="s">
        <v>575</v>
      </c>
      <c r="E172" s="31" t="s">
        <v>573</v>
      </c>
      <c r="F172" s="86">
        <v>695412</v>
      </c>
      <c r="G172" s="32">
        <v>123.37</v>
      </c>
      <c r="H172" s="32" t="s">
        <v>860</v>
      </c>
      <c r="I172" s="74"/>
      <c r="J172" s="74"/>
      <c r="K172" s="74"/>
      <c r="L172" s="74"/>
      <c r="M172" s="74"/>
      <c r="N172" s="74"/>
      <c r="O172" s="74"/>
      <c r="P172" s="74"/>
      <c r="Q172" s="74"/>
      <c r="R172" s="74"/>
      <c r="S172" s="74"/>
      <c r="T172" s="74"/>
      <c r="U172" s="74"/>
      <c r="V172" s="74"/>
      <c r="W172" s="74"/>
      <c r="X172" s="74"/>
      <c r="Y172" s="74"/>
      <c r="Z172" s="74"/>
      <c r="AA172" s="74"/>
      <c r="AB172" s="74"/>
    </row>
    <row r="173" spans="1:28" ht="12.75" customHeight="1">
      <c r="A173" s="85">
        <v>45316</v>
      </c>
      <c r="B173" s="32" t="s">
        <v>1273</v>
      </c>
      <c r="C173" s="31" t="s">
        <v>1274</v>
      </c>
      <c r="D173" s="31" t="s">
        <v>1275</v>
      </c>
      <c r="E173" s="31" t="s">
        <v>573</v>
      </c>
      <c r="F173" s="86">
        <v>2500000</v>
      </c>
      <c r="G173" s="32">
        <v>71</v>
      </c>
      <c r="H173" s="32" t="s">
        <v>860</v>
      </c>
      <c r="I173" s="74"/>
      <c r="J173" s="74"/>
      <c r="K173" s="74"/>
      <c r="L173" s="74"/>
      <c r="M173" s="74"/>
      <c r="N173" s="74"/>
      <c r="O173" s="74"/>
      <c r="P173" s="74"/>
      <c r="Q173" s="74"/>
      <c r="R173" s="74"/>
      <c r="S173" s="74"/>
      <c r="T173" s="74"/>
      <c r="U173" s="74"/>
      <c r="V173" s="74"/>
      <c r="W173" s="74"/>
      <c r="X173" s="74"/>
      <c r="Y173" s="74"/>
      <c r="Z173" s="74"/>
      <c r="AA173" s="74"/>
      <c r="AB173" s="74"/>
    </row>
    <row r="174" spans="1:28" ht="12.75" customHeight="1">
      <c r="A174" s="85">
        <v>45316</v>
      </c>
      <c r="B174" s="32" t="s">
        <v>1276</v>
      </c>
      <c r="C174" s="31" t="s">
        <v>1277</v>
      </c>
      <c r="D174" s="31" t="s">
        <v>1018</v>
      </c>
      <c r="E174" s="31" t="s">
        <v>573</v>
      </c>
      <c r="F174" s="86">
        <v>239525</v>
      </c>
      <c r="G174" s="32">
        <v>336.89</v>
      </c>
      <c r="H174" s="32" t="s">
        <v>860</v>
      </c>
      <c r="I174" s="74"/>
      <c r="J174" s="74"/>
      <c r="K174" s="74"/>
      <c r="L174" s="74"/>
      <c r="M174" s="74"/>
      <c r="N174" s="74"/>
      <c r="O174" s="74"/>
      <c r="P174" s="74"/>
      <c r="Q174" s="74"/>
      <c r="R174" s="74"/>
      <c r="S174" s="74"/>
      <c r="T174" s="74"/>
      <c r="U174" s="74"/>
      <c r="V174" s="74"/>
      <c r="W174" s="74"/>
      <c r="X174" s="74"/>
      <c r="Y174" s="74"/>
      <c r="Z174" s="74"/>
      <c r="AA174" s="74"/>
      <c r="AB174" s="74"/>
    </row>
    <row r="175" spans="1:28" ht="12.75" customHeight="1">
      <c r="A175" s="85">
        <v>45316</v>
      </c>
      <c r="B175" s="32" t="s">
        <v>1278</v>
      </c>
      <c r="C175" s="31" t="s">
        <v>1279</v>
      </c>
      <c r="D175" s="31" t="s">
        <v>1280</v>
      </c>
      <c r="E175" s="31" t="s">
        <v>574</v>
      </c>
      <c r="F175" s="86">
        <v>32000</v>
      </c>
      <c r="G175" s="32">
        <v>63.7</v>
      </c>
      <c r="H175" s="32" t="s">
        <v>860</v>
      </c>
      <c r="I175" s="74"/>
      <c r="J175" s="74"/>
      <c r="K175" s="74"/>
      <c r="L175" s="74"/>
      <c r="M175" s="74"/>
      <c r="N175" s="74"/>
      <c r="O175" s="74"/>
      <c r="P175" s="74"/>
      <c r="Q175" s="74"/>
      <c r="R175" s="74"/>
      <c r="S175" s="74"/>
      <c r="T175" s="74"/>
      <c r="U175" s="74"/>
      <c r="V175" s="74"/>
      <c r="W175" s="74"/>
      <c r="X175" s="74"/>
      <c r="Y175" s="74"/>
      <c r="Z175" s="74"/>
      <c r="AA175" s="74"/>
      <c r="AB175" s="74"/>
    </row>
    <row r="176" spans="1:28" ht="12.75" customHeight="1">
      <c r="A176" s="85">
        <v>45316</v>
      </c>
      <c r="B176" s="32" t="s">
        <v>1191</v>
      </c>
      <c r="C176" s="31" t="s">
        <v>1192</v>
      </c>
      <c r="D176" s="31" t="s">
        <v>575</v>
      </c>
      <c r="E176" s="31" t="s">
        <v>574</v>
      </c>
      <c r="F176" s="86">
        <v>44790</v>
      </c>
      <c r="G176" s="32">
        <v>1487.46</v>
      </c>
      <c r="H176" s="32" t="s">
        <v>860</v>
      </c>
      <c r="I176" s="74"/>
      <c r="J176" s="74"/>
      <c r="K176" s="74"/>
      <c r="L176" s="74"/>
      <c r="M176" s="74"/>
      <c r="N176" s="74"/>
      <c r="O176" s="74"/>
      <c r="P176" s="74"/>
      <c r="Q176" s="74"/>
      <c r="R176" s="74"/>
      <c r="S176" s="74"/>
      <c r="T176" s="74"/>
      <c r="U176" s="74"/>
      <c r="V176" s="74"/>
      <c r="W176" s="74"/>
      <c r="X176" s="74"/>
      <c r="Y176" s="74"/>
      <c r="Z176" s="74"/>
      <c r="AA176" s="74"/>
      <c r="AB176" s="74"/>
    </row>
    <row r="177" spans="1:28" ht="12.75" customHeight="1">
      <c r="A177" s="85">
        <v>45316</v>
      </c>
      <c r="B177" s="32" t="s">
        <v>1193</v>
      </c>
      <c r="C177" s="31" t="s">
        <v>1194</v>
      </c>
      <c r="D177" s="31" t="s">
        <v>1082</v>
      </c>
      <c r="E177" s="31" t="s">
        <v>574</v>
      </c>
      <c r="F177" s="86">
        <v>224568</v>
      </c>
      <c r="G177" s="32">
        <v>33.979999999999997</v>
      </c>
      <c r="H177" s="32" t="s">
        <v>860</v>
      </c>
      <c r="I177" s="74"/>
      <c r="J177" s="74"/>
      <c r="K177" s="74"/>
      <c r="L177" s="74"/>
      <c r="M177" s="74"/>
      <c r="N177" s="74"/>
      <c r="O177" s="74"/>
      <c r="P177" s="74"/>
      <c r="Q177" s="74"/>
      <c r="R177" s="74"/>
      <c r="S177" s="74"/>
      <c r="T177" s="74"/>
      <c r="U177" s="74"/>
      <c r="V177" s="74"/>
      <c r="W177" s="74"/>
      <c r="X177" s="74"/>
      <c r="Y177" s="74"/>
      <c r="Z177" s="74"/>
      <c r="AA177" s="74"/>
      <c r="AB177" s="74"/>
    </row>
    <row r="178" spans="1:28" ht="12.75" customHeight="1">
      <c r="A178" s="85">
        <v>45316</v>
      </c>
      <c r="B178" s="32" t="s">
        <v>1195</v>
      </c>
      <c r="C178" s="31" t="s">
        <v>1196</v>
      </c>
      <c r="D178" s="31" t="s">
        <v>575</v>
      </c>
      <c r="E178" s="31" t="s">
        <v>574</v>
      </c>
      <c r="F178" s="86">
        <v>160790</v>
      </c>
      <c r="G178" s="32">
        <v>488.51</v>
      </c>
      <c r="H178" s="32" t="s">
        <v>860</v>
      </c>
      <c r="I178" s="74"/>
      <c r="J178" s="74"/>
      <c r="K178" s="74"/>
      <c r="L178" s="74"/>
      <c r="M178" s="74"/>
      <c r="N178" s="74"/>
      <c r="O178" s="74"/>
      <c r="P178" s="74"/>
      <c r="Q178" s="74"/>
      <c r="R178" s="74"/>
      <c r="S178" s="74"/>
      <c r="T178" s="74"/>
      <c r="U178" s="74"/>
      <c r="V178" s="74"/>
      <c r="W178" s="74"/>
      <c r="X178" s="74"/>
      <c r="Y178" s="74"/>
      <c r="Z178" s="74"/>
      <c r="AA178" s="74"/>
      <c r="AB178" s="74"/>
    </row>
    <row r="179" spans="1:28" ht="12.75" customHeight="1">
      <c r="A179" s="85">
        <v>45316</v>
      </c>
      <c r="B179" s="32" t="s">
        <v>1197</v>
      </c>
      <c r="C179" s="31" t="s">
        <v>1198</v>
      </c>
      <c r="D179" s="31" t="s">
        <v>899</v>
      </c>
      <c r="E179" s="31" t="s">
        <v>574</v>
      </c>
      <c r="F179" s="86">
        <v>5</v>
      </c>
      <c r="G179" s="32">
        <v>50.5</v>
      </c>
      <c r="H179" s="32" t="s">
        <v>860</v>
      </c>
      <c r="I179" s="74"/>
      <c r="J179" s="74"/>
      <c r="K179" s="74"/>
      <c r="L179" s="74"/>
      <c r="M179" s="74"/>
      <c r="N179" s="74"/>
      <c r="O179" s="74"/>
      <c r="P179" s="74"/>
      <c r="Q179" s="74"/>
      <c r="R179" s="74"/>
      <c r="S179" s="74"/>
      <c r="T179" s="74"/>
      <c r="U179" s="74"/>
      <c r="V179" s="74"/>
      <c r="W179" s="74"/>
      <c r="X179" s="74"/>
      <c r="Y179" s="74"/>
      <c r="Z179" s="74"/>
      <c r="AA179" s="74"/>
      <c r="AB179" s="74"/>
    </row>
    <row r="180" spans="1:28" ht="12.75" customHeight="1">
      <c r="A180" s="85">
        <v>45316</v>
      </c>
      <c r="B180" s="32" t="s">
        <v>1200</v>
      </c>
      <c r="C180" s="31" t="s">
        <v>1201</v>
      </c>
      <c r="D180" s="31" t="s">
        <v>1202</v>
      </c>
      <c r="E180" s="31" t="s">
        <v>574</v>
      </c>
      <c r="F180" s="86">
        <v>91983</v>
      </c>
      <c r="G180" s="32">
        <v>66.3</v>
      </c>
      <c r="H180" s="32" t="s">
        <v>860</v>
      </c>
      <c r="I180" s="74"/>
      <c r="J180" s="74"/>
      <c r="K180" s="74"/>
      <c r="L180" s="74"/>
      <c r="M180" s="74"/>
      <c r="N180" s="74"/>
      <c r="O180" s="74"/>
      <c r="P180" s="74"/>
      <c r="Q180" s="74"/>
      <c r="R180" s="74"/>
      <c r="S180" s="74"/>
      <c r="T180" s="74"/>
      <c r="U180" s="74"/>
      <c r="V180" s="74"/>
      <c r="W180" s="74"/>
      <c r="X180" s="74"/>
      <c r="Y180" s="74"/>
      <c r="Z180" s="74"/>
      <c r="AA180" s="74"/>
      <c r="AB180" s="74"/>
    </row>
    <row r="181" spans="1:28" ht="12.75" customHeight="1">
      <c r="A181" s="85">
        <v>45316</v>
      </c>
      <c r="B181" s="32" t="s">
        <v>1077</v>
      </c>
      <c r="C181" s="31" t="s">
        <v>1078</v>
      </c>
      <c r="D181" s="31" t="s">
        <v>575</v>
      </c>
      <c r="E181" s="31" t="s">
        <v>574</v>
      </c>
      <c r="F181" s="86">
        <v>1855813</v>
      </c>
      <c r="G181" s="32">
        <v>177.74</v>
      </c>
      <c r="H181" s="32" t="s">
        <v>860</v>
      </c>
      <c r="I181" s="74"/>
      <c r="J181" s="74"/>
      <c r="K181" s="74"/>
      <c r="L181" s="74"/>
      <c r="M181" s="74"/>
      <c r="N181" s="74"/>
      <c r="O181" s="74"/>
      <c r="P181" s="74"/>
      <c r="Q181" s="74"/>
      <c r="R181" s="74"/>
      <c r="S181" s="74"/>
      <c r="T181" s="74"/>
      <c r="U181" s="74"/>
      <c r="V181" s="74"/>
      <c r="W181" s="74"/>
      <c r="X181" s="74"/>
      <c r="Y181" s="74"/>
      <c r="Z181" s="74"/>
      <c r="AA181" s="74"/>
      <c r="AB181" s="74"/>
    </row>
    <row r="182" spans="1:28" ht="12.75" customHeight="1">
      <c r="A182" s="85">
        <v>45316</v>
      </c>
      <c r="B182" s="32" t="s">
        <v>333</v>
      </c>
      <c r="C182" s="31" t="s">
        <v>1281</v>
      </c>
      <c r="D182" s="31" t="s">
        <v>1054</v>
      </c>
      <c r="E182" s="31" t="s">
        <v>574</v>
      </c>
      <c r="F182" s="86">
        <v>977183</v>
      </c>
      <c r="G182" s="32">
        <v>2112.15</v>
      </c>
      <c r="H182" s="32" t="s">
        <v>860</v>
      </c>
      <c r="I182" s="74"/>
      <c r="J182" s="74"/>
      <c r="K182" s="74"/>
      <c r="L182" s="74"/>
      <c r="M182" s="74"/>
      <c r="N182" s="74"/>
      <c r="O182" s="74"/>
      <c r="P182" s="74"/>
      <c r="Q182" s="74"/>
      <c r="R182" s="74"/>
      <c r="S182" s="74"/>
      <c r="T182" s="74"/>
      <c r="U182" s="74"/>
      <c r="V182" s="74"/>
      <c r="W182" s="74"/>
      <c r="X182" s="74"/>
      <c r="Y182" s="74"/>
      <c r="Z182" s="74"/>
      <c r="AA182" s="74"/>
      <c r="AB182" s="74"/>
    </row>
    <row r="183" spans="1:28" ht="12.75" customHeight="1">
      <c r="A183" s="85">
        <v>45316</v>
      </c>
      <c r="B183" s="32" t="s">
        <v>1203</v>
      </c>
      <c r="C183" s="31" t="s">
        <v>1204</v>
      </c>
      <c r="D183" s="31" t="s">
        <v>1282</v>
      </c>
      <c r="E183" s="31" t="s">
        <v>574</v>
      </c>
      <c r="F183" s="86">
        <v>3482865</v>
      </c>
      <c r="G183" s="32">
        <v>253.05</v>
      </c>
      <c r="H183" s="32" t="s">
        <v>860</v>
      </c>
      <c r="I183" s="74"/>
      <c r="J183" s="74"/>
      <c r="K183" s="74"/>
      <c r="L183" s="74"/>
      <c r="M183" s="74"/>
      <c r="N183" s="74"/>
      <c r="O183" s="74"/>
      <c r="P183" s="74"/>
      <c r="Q183" s="74"/>
      <c r="R183" s="74"/>
      <c r="S183" s="74"/>
      <c r="T183" s="74"/>
      <c r="U183" s="74"/>
      <c r="V183" s="74"/>
      <c r="W183" s="74"/>
      <c r="X183" s="74"/>
      <c r="Y183" s="74"/>
      <c r="Z183" s="74"/>
      <c r="AA183" s="74"/>
      <c r="AB183" s="74"/>
    </row>
    <row r="184" spans="1:28" ht="12.75" customHeight="1">
      <c r="A184" s="85">
        <v>45316</v>
      </c>
      <c r="B184" s="32" t="s">
        <v>1206</v>
      </c>
      <c r="C184" s="31" t="s">
        <v>1207</v>
      </c>
      <c r="D184" s="31" t="s">
        <v>1283</v>
      </c>
      <c r="E184" s="31" t="s">
        <v>574</v>
      </c>
      <c r="F184" s="86">
        <v>4113572</v>
      </c>
      <c r="G184" s="32">
        <v>9.0299999999999994</v>
      </c>
      <c r="H184" s="32" t="s">
        <v>860</v>
      </c>
      <c r="I184" s="74"/>
      <c r="J184" s="74"/>
      <c r="K184" s="74"/>
      <c r="L184" s="74"/>
      <c r="M184" s="74"/>
      <c r="N184" s="74"/>
      <c r="O184" s="74"/>
      <c r="P184" s="74"/>
      <c r="Q184" s="74"/>
      <c r="R184" s="74"/>
      <c r="S184" s="74"/>
      <c r="T184" s="74"/>
      <c r="U184" s="74"/>
      <c r="V184" s="74"/>
      <c r="W184" s="74"/>
      <c r="X184" s="74"/>
      <c r="Y184" s="74"/>
      <c r="Z184" s="74"/>
      <c r="AA184" s="74"/>
      <c r="AB184" s="74"/>
    </row>
    <row r="185" spans="1:28" ht="12.75" customHeight="1">
      <c r="A185" s="85">
        <v>45316</v>
      </c>
      <c r="B185" s="32" t="s">
        <v>1206</v>
      </c>
      <c r="C185" s="31" t="s">
        <v>1207</v>
      </c>
      <c r="D185" s="31" t="s">
        <v>1208</v>
      </c>
      <c r="E185" s="31" t="s">
        <v>574</v>
      </c>
      <c r="F185" s="86">
        <v>995000</v>
      </c>
      <c r="G185" s="32">
        <v>9</v>
      </c>
      <c r="H185" s="32" t="s">
        <v>860</v>
      </c>
      <c r="I185" s="74"/>
      <c r="J185" s="74"/>
      <c r="K185" s="74"/>
      <c r="L185" s="74"/>
      <c r="M185" s="74"/>
      <c r="N185" s="74"/>
      <c r="O185" s="74"/>
      <c r="P185" s="74"/>
      <c r="Q185" s="74"/>
      <c r="R185" s="74"/>
      <c r="S185" s="74"/>
      <c r="T185" s="74"/>
      <c r="U185" s="74"/>
      <c r="V185" s="74"/>
      <c r="W185" s="74"/>
      <c r="X185" s="74"/>
      <c r="Y185" s="74"/>
      <c r="Z185" s="74"/>
      <c r="AA185" s="74"/>
      <c r="AB185" s="74"/>
    </row>
    <row r="186" spans="1:28" ht="15" customHeight="1">
      <c r="A186" s="85">
        <v>45316</v>
      </c>
      <c r="B186" s="32" t="s">
        <v>1210</v>
      </c>
      <c r="C186" s="31" t="s">
        <v>1211</v>
      </c>
      <c r="D186" s="31" t="s">
        <v>575</v>
      </c>
      <c r="E186" s="31" t="s">
        <v>574</v>
      </c>
      <c r="F186" s="86">
        <v>214499</v>
      </c>
      <c r="G186" s="32">
        <v>398.56</v>
      </c>
      <c r="H186" s="32" t="s">
        <v>860</v>
      </c>
    </row>
    <row r="187" spans="1:28" ht="15" customHeight="1">
      <c r="A187" s="85">
        <v>45316</v>
      </c>
      <c r="B187" s="32" t="s">
        <v>1080</v>
      </c>
      <c r="C187" s="31" t="s">
        <v>1081</v>
      </c>
      <c r="D187" s="31" t="s">
        <v>875</v>
      </c>
      <c r="E187" s="31" t="s">
        <v>574</v>
      </c>
      <c r="F187" s="86">
        <v>700001</v>
      </c>
      <c r="G187" s="32">
        <v>13.13</v>
      </c>
      <c r="H187" s="32" t="s">
        <v>860</v>
      </c>
    </row>
    <row r="188" spans="1:28" ht="15" customHeight="1">
      <c r="A188" s="85">
        <v>45316</v>
      </c>
      <c r="B188" s="32" t="s">
        <v>1212</v>
      </c>
      <c r="C188" s="31" t="s">
        <v>1213</v>
      </c>
      <c r="D188" s="31" t="s">
        <v>878</v>
      </c>
      <c r="E188" s="31" t="s">
        <v>574</v>
      </c>
      <c r="F188" s="86">
        <v>52246</v>
      </c>
      <c r="G188" s="32">
        <v>768.25</v>
      </c>
      <c r="H188" s="32" t="s">
        <v>860</v>
      </c>
    </row>
    <row r="189" spans="1:28" ht="15" customHeight="1">
      <c r="A189" s="85">
        <v>45316</v>
      </c>
      <c r="B189" s="32" t="s">
        <v>1212</v>
      </c>
      <c r="C189" s="31" t="s">
        <v>1213</v>
      </c>
      <c r="D189" s="31" t="s">
        <v>575</v>
      </c>
      <c r="E189" s="31" t="s">
        <v>574</v>
      </c>
      <c r="F189" s="86">
        <v>121599</v>
      </c>
      <c r="G189" s="32">
        <v>769.67</v>
      </c>
      <c r="H189" s="32" t="s">
        <v>860</v>
      </c>
    </row>
    <row r="190" spans="1:28" ht="15" customHeight="1">
      <c r="A190" s="85">
        <v>45316</v>
      </c>
      <c r="B190" s="32" t="s">
        <v>1051</v>
      </c>
      <c r="C190" s="31" t="s">
        <v>1052</v>
      </c>
      <c r="D190" s="31" t="s">
        <v>878</v>
      </c>
      <c r="E190" s="31" t="s">
        <v>574</v>
      </c>
      <c r="F190" s="86">
        <v>12338971</v>
      </c>
      <c r="G190" s="32">
        <v>36.61</v>
      </c>
      <c r="H190" s="32" t="s">
        <v>860</v>
      </c>
    </row>
    <row r="191" spans="1:28" ht="15" customHeight="1">
      <c r="A191" s="85">
        <v>45316</v>
      </c>
      <c r="B191" s="32" t="s">
        <v>1051</v>
      </c>
      <c r="C191" s="31" t="s">
        <v>1052</v>
      </c>
      <c r="D191" s="31" t="s">
        <v>575</v>
      </c>
      <c r="E191" s="31" t="s">
        <v>574</v>
      </c>
      <c r="F191" s="86">
        <v>7876851</v>
      </c>
      <c r="G191" s="32">
        <v>36.65</v>
      </c>
      <c r="H191" s="32" t="s">
        <v>860</v>
      </c>
    </row>
    <row r="192" spans="1:28" ht="15" customHeight="1">
      <c r="A192" s="85">
        <v>45316</v>
      </c>
      <c r="B192" s="32" t="s">
        <v>405</v>
      </c>
      <c r="C192" s="31" t="s">
        <v>1030</v>
      </c>
      <c r="D192" s="31" t="s">
        <v>878</v>
      </c>
      <c r="E192" s="31" t="s">
        <v>574</v>
      </c>
      <c r="F192" s="86">
        <v>7411152</v>
      </c>
      <c r="G192" s="32">
        <v>106.41</v>
      </c>
      <c r="H192" s="32" t="s">
        <v>860</v>
      </c>
    </row>
    <row r="193" spans="1:8" ht="15" customHeight="1">
      <c r="A193" s="85">
        <v>45316</v>
      </c>
      <c r="B193" s="32" t="s">
        <v>405</v>
      </c>
      <c r="C193" s="31" t="s">
        <v>1030</v>
      </c>
      <c r="D193" s="31" t="s">
        <v>575</v>
      </c>
      <c r="E193" s="31" t="s">
        <v>574</v>
      </c>
      <c r="F193" s="86">
        <v>7912198</v>
      </c>
      <c r="G193" s="32">
        <v>106.46</v>
      </c>
      <c r="H193" s="32" t="s">
        <v>860</v>
      </c>
    </row>
    <row r="194" spans="1:8" ht="15" customHeight="1">
      <c r="A194" s="85">
        <v>45316</v>
      </c>
      <c r="B194" s="32" t="s">
        <v>1214</v>
      </c>
      <c r="C194" s="31" t="s">
        <v>1215</v>
      </c>
      <c r="D194" s="31" t="s">
        <v>899</v>
      </c>
      <c r="E194" s="31" t="s">
        <v>574</v>
      </c>
      <c r="F194" s="86">
        <v>745417</v>
      </c>
      <c r="G194" s="32">
        <v>126.58</v>
      </c>
      <c r="H194" s="32" t="s">
        <v>860</v>
      </c>
    </row>
    <row r="195" spans="1:8" ht="15" customHeight="1">
      <c r="A195" s="85">
        <v>45316</v>
      </c>
      <c r="B195" s="32" t="s">
        <v>1284</v>
      </c>
      <c r="C195" s="31" t="s">
        <v>1285</v>
      </c>
      <c r="D195" s="31" t="s">
        <v>875</v>
      </c>
      <c r="E195" s="31" t="s">
        <v>574</v>
      </c>
      <c r="F195" s="86">
        <v>190000</v>
      </c>
      <c r="G195" s="32">
        <v>61.2</v>
      </c>
      <c r="H195" s="32" t="s">
        <v>860</v>
      </c>
    </row>
    <row r="196" spans="1:8" ht="15" customHeight="1">
      <c r="A196" s="85">
        <v>45316</v>
      </c>
      <c r="B196" s="32" t="s">
        <v>137</v>
      </c>
      <c r="C196" s="31" t="s">
        <v>1216</v>
      </c>
      <c r="D196" s="31" t="s">
        <v>1286</v>
      </c>
      <c r="E196" s="31" t="s">
        <v>574</v>
      </c>
      <c r="F196" s="86">
        <v>4372900</v>
      </c>
      <c r="G196" s="32">
        <v>195.88</v>
      </c>
      <c r="H196" s="32" t="s">
        <v>860</v>
      </c>
    </row>
    <row r="197" spans="1:8" ht="15" customHeight="1">
      <c r="A197" s="85">
        <v>45316</v>
      </c>
      <c r="B197" s="32" t="s">
        <v>423</v>
      </c>
      <c r="C197" s="31" t="s">
        <v>1053</v>
      </c>
      <c r="D197" s="31" t="s">
        <v>878</v>
      </c>
      <c r="E197" s="31" t="s">
        <v>574</v>
      </c>
      <c r="F197" s="86">
        <v>30562147</v>
      </c>
      <c r="G197" s="32">
        <v>28.34</v>
      </c>
      <c r="H197" s="32" t="s">
        <v>860</v>
      </c>
    </row>
    <row r="198" spans="1:8" ht="15" customHeight="1">
      <c r="A198" s="85">
        <v>45316</v>
      </c>
      <c r="B198" s="32" t="s">
        <v>423</v>
      </c>
      <c r="C198" s="31" t="s">
        <v>1053</v>
      </c>
      <c r="D198" s="31" t="s">
        <v>1010</v>
      </c>
      <c r="E198" s="31" t="s">
        <v>574</v>
      </c>
      <c r="F198" s="86">
        <v>4031387</v>
      </c>
      <c r="G198" s="32">
        <v>27.77</v>
      </c>
      <c r="H198" s="32" t="s">
        <v>860</v>
      </c>
    </row>
    <row r="199" spans="1:8" ht="15" customHeight="1">
      <c r="A199" s="85">
        <v>45316</v>
      </c>
      <c r="B199" s="32" t="s">
        <v>423</v>
      </c>
      <c r="C199" s="31" t="s">
        <v>1053</v>
      </c>
      <c r="D199" s="31" t="s">
        <v>575</v>
      </c>
      <c r="E199" s="31" t="s">
        <v>574</v>
      </c>
      <c r="F199" s="86">
        <v>17888615</v>
      </c>
      <c r="G199" s="32">
        <v>28.37</v>
      </c>
      <c r="H199" s="32" t="s">
        <v>860</v>
      </c>
    </row>
    <row r="200" spans="1:8" ht="15" customHeight="1">
      <c r="A200" s="85">
        <v>45316</v>
      </c>
      <c r="B200" s="32" t="s">
        <v>1218</v>
      </c>
      <c r="C200" s="31" t="s">
        <v>1219</v>
      </c>
      <c r="D200" s="31" t="s">
        <v>1220</v>
      </c>
      <c r="E200" s="31" t="s">
        <v>574</v>
      </c>
      <c r="F200" s="86">
        <v>368600</v>
      </c>
      <c r="G200" s="32">
        <v>16.149999999999999</v>
      </c>
      <c r="H200" s="32" t="s">
        <v>860</v>
      </c>
    </row>
    <row r="201" spans="1:8" ht="15" customHeight="1">
      <c r="A201" s="85">
        <v>45316</v>
      </c>
      <c r="B201" s="32" t="s">
        <v>1218</v>
      </c>
      <c r="C201" s="31" t="s">
        <v>1219</v>
      </c>
      <c r="D201" s="31" t="s">
        <v>1221</v>
      </c>
      <c r="E201" s="31" t="s">
        <v>574</v>
      </c>
      <c r="F201" s="86">
        <v>322370</v>
      </c>
      <c r="G201" s="32">
        <v>16.100000000000001</v>
      </c>
      <c r="H201" s="32" t="s">
        <v>860</v>
      </c>
    </row>
    <row r="202" spans="1:8" ht="15" customHeight="1">
      <c r="A202" s="85">
        <v>45316</v>
      </c>
      <c r="B202" s="32" t="s">
        <v>1287</v>
      </c>
      <c r="C202" s="31" t="s">
        <v>1288</v>
      </c>
      <c r="D202" s="31" t="s">
        <v>1289</v>
      </c>
      <c r="E202" s="31" t="s">
        <v>574</v>
      </c>
      <c r="F202" s="86">
        <v>84000</v>
      </c>
      <c r="G202" s="32">
        <v>5512.2</v>
      </c>
      <c r="H202" s="32" t="s">
        <v>860</v>
      </c>
    </row>
    <row r="203" spans="1:8" ht="15" customHeight="1">
      <c r="A203" s="85">
        <v>45316</v>
      </c>
      <c r="B203" s="32" t="s">
        <v>1290</v>
      </c>
      <c r="C203" s="31" t="s">
        <v>1291</v>
      </c>
      <c r="D203" s="31" t="s">
        <v>1292</v>
      </c>
      <c r="E203" s="31" t="s">
        <v>574</v>
      </c>
      <c r="F203" s="86">
        <v>115441</v>
      </c>
      <c r="G203" s="32">
        <v>81.180000000000007</v>
      </c>
      <c r="H203" s="32" t="s">
        <v>860</v>
      </c>
    </row>
    <row r="204" spans="1:8" ht="15" customHeight="1">
      <c r="A204" s="85">
        <v>45316</v>
      </c>
      <c r="B204" s="32" t="s">
        <v>1225</v>
      </c>
      <c r="C204" s="31" t="s">
        <v>1226</v>
      </c>
      <c r="D204" s="31" t="s">
        <v>1202</v>
      </c>
      <c r="E204" s="31" t="s">
        <v>574</v>
      </c>
      <c r="F204" s="86">
        <v>145000</v>
      </c>
      <c r="G204" s="32">
        <v>60.31</v>
      </c>
      <c r="H204" s="32" t="s">
        <v>860</v>
      </c>
    </row>
    <row r="205" spans="1:8" ht="15" customHeight="1">
      <c r="A205" s="85">
        <v>45316</v>
      </c>
      <c r="B205" s="32" t="s">
        <v>173</v>
      </c>
      <c r="C205" s="31" t="s">
        <v>1090</v>
      </c>
      <c r="D205" s="31" t="s">
        <v>1050</v>
      </c>
      <c r="E205" s="31" t="s">
        <v>574</v>
      </c>
      <c r="F205" s="86">
        <v>5272731</v>
      </c>
      <c r="G205" s="32">
        <v>174.55</v>
      </c>
      <c r="H205" s="32" t="s">
        <v>860</v>
      </c>
    </row>
    <row r="206" spans="1:8" ht="15" customHeight="1">
      <c r="A206" s="85">
        <v>45316</v>
      </c>
      <c r="B206" s="32" t="s">
        <v>1229</v>
      </c>
      <c r="C206" s="31" t="s">
        <v>1230</v>
      </c>
      <c r="D206" s="31" t="s">
        <v>1231</v>
      </c>
      <c r="E206" s="31" t="s">
        <v>574</v>
      </c>
      <c r="F206" s="86">
        <v>1357326</v>
      </c>
      <c r="G206" s="32">
        <v>2.25</v>
      </c>
      <c r="H206" s="32" t="s">
        <v>860</v>
      </c>
    </row>
    <row r="207" spans="1:8" ht="15" customHeight="1">
      <c r="A207" s="85">
        <v>45316</v>
      </c>
      <c r="B207" s="32" t="s">
        <v>1229</v>
      </c>
      <c r="C207" s="31" t="s">
        <v>1230</v>
      </c>
      <c r="D207" s="31" t="s">
        <v>1232</v>
      </c>
      <c r="E207" s="31" t="s">
        <v>574</v>
      </c>
      <c r="F207" s="86">
        <v>2100000</v>
      </c>
      <c r="G207" s="32">
        <v>2.2200000000000002</v>
      </c>
      <c r="H207" s="32" t="s">
        <v>860</v>
      </c>
    </row>
    <row r="208" spans="1:8" ht="15" customHeight="1">
      <c r="A208" s="85">
        <v>45316</v>
      </c>
      <c r="B208" s="32" t="s">
        <v>996</v>
      </c>
      <c r="C208" s="31" t="s">
        <v>997</v>
      </c>
      <c r="D208" s="31" t="s">
        <v>575</v>
      </c>
      <c r="E208" s="31" t="s">
        <v>574</v>
      </c>
      <c r="F208" s="86">
        <v>11569932</v>
      </c>
      <c r="G208" s="32">
        <v>44</v>
      </c>
      <c r="H208" s="32" t="s">
        <v>860</v>
      </c>
    </row>
    <row r="209" spans="1:8" ht="15" customHeight="1">
      <c r="A209" s="85">
        <v>45316</v>
      </c>
      <c r="B209" s="32" t="s">
        <v>996</v>
      </c>
      <c r="C209" s="31" t="s">
        <v>997</v>
      </c>
      <c r="D209" s="31" t="s">
        <v>972</v>
      </c>
      <c r="E209" s="31" t="s">
        <v>574</v>
      </c>
      <c r="F209" s="86">
        <v>2451539</v>
      </c>
      <c r="G209" s="32">
        <v>44.17</v>
      </c>
      <c r="H209" s="32" t="s">
        <v>860</v>
      </c>
    </row>
    <row r="210" spans="1:8" ht="15" customHeight="1">
      <c r="A210" s="85">
        <v>45316</v>
      </c>
      <c r="B210" s="32" t="s">
        <v>996</v>
      </c>
      <c r="C210" s="31" t="s">
        <v>997</v>
      </c>
      <c r="D210" s="31" t="s">
        <v>878</v>
      </c>
      <c r="E210" s="31" t="s">
        <v>574</v>
      </c>
      <c r="F210" s="86">
        <v>7021579</v>
      </c>
      <c r="G210" s="32">
        <v>43.98</v>
      </c>
      <c r="H210" s="32" t="s">
        <v>860</v>
      </c>
    </row>
    <row r="211" spans="1:8" ht="15" customHeight="1">
      <c r="A211" s="85">
        <v>45316</v>
      </c>
      <c r="B211" s="32" t="s">
        <v>996</v>
      </c>
      <c r="C211" s="31" t="s">
        <v>997</v>
      </c>
      <c r="D211" s="31" t="s">
        <v>1079</v>
      </c>
      <c r="E211" s="31" t="s">
        <v>574</v>
      </c>
      <c r="F211" s="86">
        <v>1498676</v>
      </c>
      <c r="G211" s="32">
        <v>43.96</v>
      </c>
      <c r="H211" s="32" t="s">
        <v>860</v>
      </c>
    </row>
    <row r="212" spans="1:8" ht="15" customHeight="1">
      <c r="A212" s="85">
        <v>45316</v>
      </c>
      <c r="B212" s="32" t="s">
        <v>996</v>
      </c>
      <c r="C212" s="31" t="s">
        <v>997</v>
      </c>
      <c r="D212" s="31" t="s">
        <v>1083</v>
      </c>
      <c r="E212" s="31" t="s">
        <v>574</v>
      </c>
      <c r="F212" s="86">
        <v>2815050</v>
      </c>
      <c r="G212" s="32">
        <v>44.36</v>
      </c>
      <c r="H212" s="32" t="s">
        <v>860</v>
      </c>
    </row>
    <row r="213" spans="1:8" ht="15" customHeight="1">
      <c r="A213" s="85">
        <v>45316</v>
      </c>
      <c r="B213" s="32" t="s">
        <v>996</v>
      </c>
      <c r="C213" s="31" t="s">
        <v>997</v>
      </c>
      <c r="D213" s="31" t="s">
        <v>1233</v>
      </c>
      <c r="E213" s="31" t="s">
        <v>574</v>
      </c>
      <c r="F213" s="86">
        <v>1656976</v>
      </c>
      <c r="G213" s="32">
        <v>44.19</v>
      </c>
      <c r="H213" s="32" t="s">
        <v>860</v>
      </c>
    </row>
    <row r="214" spans="1:8" ht="15" customHeight="1">
      <c r="A214" s="85">
        <v>45316</v>
      </c>
      <c r="B214" s="32" t="s">
        <v>996</v>
      </c>
      <c r="C214" s="31" t="s">
        <v>997</v>
      </c>
      <c r="D214" s="31" t="s">
        <v>1084</v>
      </c>
      <c r="E214" s="31" t="s">
        <v>574</v>
      </c>
      <c r="F214" s="86">
        <v>1408713</v>
      </c>
      <c r="G214" s="32">
        <v>44.27</v>
      </c>
      <c r="H214" s="32" t="s">
        <v>860</v>
      </c>
    </row>
    <row r="215" spans="1:8" ht="15" customHeight="1">
      <c r="A215" s="85">
        <v>45316</v>
      </c>
      <c r="B215" s="32" t="s">
        <v>464</v>
      </c>
      <c r="C215" s="31" t="s">
        <v>1019</v>
      </c>
      <c r="D215" s="31" t="s">
        <v>575</v>
      </c>
      <c r="E215" s="31" t="s">
        <v>574</v>
      </c>
      <c r="F215" s="86">
        <v>20001414</v>
      </c>
      <c r="G215" s="32">
        <v>113.56</v>
      </c>
      <c r="H215" s="32" t="s">
        <v>860</v>
      </c>
    </row>
    <row r="216" spans="1:8" ht="15" customHeight="1">
      <c r="A216" s="85">
        <v>45316</v>
      </c>
      <c r="B216" s="32" t="s">
        <v>464</v>
      </c>
      <c r="C216" s="31" t="s">
        <v>1019</v>
      </c>
      <c r="D216" s="31" t="s">
        <v>878</v>
      </c>
      <c r="E216" s="31" t="s">
        <v>574</v>
      </c>
      <c r="F216" s="86">
        <v>24781153</v>
      </c>
      <c r="G216" s="32">
        <v>113.55</v>
      </c>
      <c r="H216" s="32" t="s">
        <v>860</v>
      </c>
    </row>
    <row r="217" spans="1:8" ht="15" customHeight="1">
      <c r="A217" s="85">
        <v>45316</v>
      </c>
      <c r="B217" s="32" t="s">
        <v>1031</v>
      </c>
      <c r="C217" s="31" t="s">
        <v>1032</v>
      </c>
      <c r="D217" s="31" t="s">
        <v>575</v>
      </c>
      <c r="E217" s="31" t="s">
        <v>574</v>
      </c>
      <c r="F217" s="86">
        <v>3028262</v>
      </c>
      <c r="G217" s="32">
        <v>125.86</v>
      </c>
      <c r="H217" s="32" t="s">
        <v>860</v>
      </c>
    </row>
    <row r="218" spans="1:8" ht="15" customHeight="1">
      <c r="A218" s="85">
        <v>45316</v>
      </c>
      <c r="B218" s="32" t="s">
        <v>1234</v>
      </c>
      <c r="C218" s="31" t="s">
        <v>1235</v>
      </c>
      <c r="D218" s="31" t="s">
        <v>1236</v>
      </c>
      <c r="E218" s="31" t="s">
        <v>574</v>
      </c>
      <c r="F218" s="86">
        <v>213158</v>
      </c>
      <c r="G218" s="32">
        <v>58.83</v>
      </c>
      <c r="H218" s="32" t="s">
        <v>860</v>
      </c>
    </row>
    <row r="219" spans="1:8" ht="15" customHeight="1">
      <c r="A219" s="85">
        <v>45316</v>
      </c>
      <c r="B219" s="32" t="s">
        <v>1293</v>
      </c>
      <c r="C219" s="31" t="s">
        <v>1294</v>
      </c>
      <c r="D219" s="31" t="s">
        <v>1295</v>
      </c>
      <c r="E219" s="31" t="s">
        <v>574</v>
      </c>
      <c r="F219" s="86">
        <v>250232</v>
      </c>
      <c r="G219" s="32">
        <v>54.11</v>
      </c>
      <c r="H219" s="32" t="s">
        <v>860</v>
      </c>
    </row>
    <row r="220" spans="1:8" ht="15" customHeight="1">
      <c r="A220" s="85">
        <v>45316</v>
      </c>
      <c r="B220" s="32" t="s">
        <v>1237</v>
      </c>
      <c r="C220" s="31" t="s">
        <v>1238</v>
      </c>
      <c r="D220" s="31" t="s">
        <v>575</v>
      </c>
      <c r="E220" s="31" t="s">
        <v>574</v>
      </c>
      <c r="F220" s="86">
        <v>1070003</v>
      </c>
      <c r="G220" s="32">
        <v>54.55</v>
      </c>
      <c r="H220" s="32" t="s">
        <v>860</v>
      </c>
    </row>
    <row r="221" spans="1:8" ht="15" customHeight="1">
      <c r="A221" s="85">
        <v>45316</v>
      </c>
      <c r="B221" s="32" t="s">
        <v>936</v>
      </c>
      <c r="C221" s="31" t="s">
        <v>937</v>
      </c>
      <c r="D221" s="31" t="s">
        <v>878</v>
      </c>
      <c r="E221" s="31" t="s">
        <v>574</v>
      </c>
      <c r="F221" s="86">
        <v>1228505</v>
      </c>
      <c r="G221" s="32">
        <v>66.69</v>
      </c>
      <c r="H221" s="32" t="s">
        <v>860</v>
      </c>
    </row>
    <row r="222" spans="1:8" ht="15" customHeight="1">
      <c r="A222" s="85">
        <v>45316</v>
      </c>
      <c r="B222" s="32" t="s">
        <v>936</v>
      </c>
      <c r="C222" s="31" t="s">
        <v>937</v>
      </c>
      <c r="D222" s="31" t="s">
        <v>1239</v>
      </c>
      <c r="E222" s="31" t="s">
        <v>574</v>
      </c>
      <c r="F222" s="86">
        <v>941069</v>
      </c>
      <c r="G222" s="32">
        <v>66.28</v>
      </c>
      <c r="H222" s="32" t="s">
        <v>860</v>
      </c>
    </row>
    <row r="223" spans="1:8" ht="15" customHeight="1">
      <c r="A223" s="85">
        <v>45316</v>
      </c>
      <c r="B223" s="32" t="s">
        <v>936</v>
      </c>
      <c r="C223" s="31" t="s">
        <v>937</v>
      </c>
      <c r="D223" s="31" t="s">
        <v>1240</v>
      </c>
      <c r="E223" s="31" t="s">
        <v>574</v>
      </c>
      <c r="F223" s="86">
        <v>857522</v>
      </c>
      <c r="G223" s="32">
        <v>66.819999999999993</v>
      </c>
      <c r="H223" s="32" t="s">
        <v>860</v>
      </c>
    </row>
    <row r="224" spans="1:8" ht="15" customHeight="1">
      <c r="A224" s="85">
        <v>45316</v>
      </c>
      <c r="B224" s="32" t="s">
        <v>1241</v>
      </c>
      <c r="C224" s="31" t="s">
        <v>1242</v>
      </c>
      <c r="D224" s="31" t="s">
        <v>1243</v>
      </c>
      <c r="E224" s="31" t="s">
        <v>574</v>
      </c>
      <c r="F224" s="86">
        <v>72000</v>
      </c>
      <c r="G224" s="32">
        <v>34.950000000000003</v>
      </c>
      <c r="H224" s="32" t="s">
        <v>860</v>
      </c>
    </row>
    <row r="225" spans="1:8" ht="15" customHeight="1">
      <c r="A225" s="85">
        <v>45316</v>
      </c>
      <c r="B225" s="32" t="s">
        <v>1244</v>
      </c>
      <c r="C225" s="31" t="s">
        <v>1245</v>
      </c>
      <c r="D225" s="31" t="s">
        <v>575</v>
      </c>
      <c r="E225" s="31" t="s">
        <v>574</v>
      </c>
      <c r="F225" s="86">
        <v>899770</v>
      </c>
      <c r="G225" s="32">
        <v>140.94</v>
      </c>
      <c r="H225" s="32" t="s">
        <v>860</v>
      </c>
    </row>
    <row r="226" spans="1:8" ht="15" customHeight="1">
      <c r="A226" s="85">
        <v>45316</v>
      </c>
      <c r="B226" s="32" t="s">
        <v>1246</v>
      </c>
      <c r="C226" s="31" t="s">
        <v>1247</v>
      </c>
      <c r="D226" s="31" t="s">
        <v>575</v>
      </c>
      <c r="E226" s="31" t="s">
        <v>574</v>
      </c>
      <c r="F226" s="86">
        <v>2071681</v>
      </c>
      <c r="G226" s="32">
        <v>234.99</v>
      </c>
      <c r="H226" s="32" t="s">
        <v>860</v>
      </c>
    </row>
    <row r="227" spans="1:8" ht="15" customHeight="1">
      <c r="A227" s="85">
        <v>45316</v>
      </c>
      <c r="B227" s="32" t="s">
        <v>1020</v>
      </c>
      <c r="C227" s="31" t="s">
        <v>1021</v>
      </c>
      <c r="D227" s="31" t="s">
        <v>972</v>
      </c>
      <c r="E227" s="31" t="s">
        <v>574</v>
      </c>
      <c r="F227" s="86">
        <v>1965514</v>
      </c>
      <c r="G227" s="32">
        <v>435.7</v>
      </c>
      <c r="H227" s="32" t="s">
        <v>860</v>
      </c>
    </row>
    <row r="228" spans="1:8" ht="15" customHeight="1">
      <c r="A228" s="85">
        <v>45316</v>
      </c>
      <c r="B228" s="32" t="s">
        <v>1020</v>
      </c>
      <c r="C228" s="31" t="s">
        <v>1021</v>
      </c>
      <c r="D228" s="31" t="s">
        <v>1079</v>
      </c>
      <c r="E228" s="31" t="s">
        <v>574</v>
      </c>
      <c r="F228" s="86">
        <v>3068050</v>
      </c>
      <c r="G228" s="32">
        <v>436.16</v>
      </c>
      <c r="H228" s="32" t="s">
        <v>860</v>
      </c>
    </row>
    <row r="229" spans="1:8" ht="15" customHeight="1">
      <c r="A229" s="85">
        <v>45316</v>
      </c>
      <c r="B229" s="32" t="s">
        <v>1020</v>
      </c>
      <c r="C229" s="31" t="s">
        <v>1021</v>
      </c>
      <c r="D229" s="31" t="s">
        <v>1007</v>
      </c>
      <c r="E229" s="31" t="s">
        <v>574</v>
      </c>
      <c r="F229" s="86">
        <v>1835714</v>
      </c>
      <c r="G229" s="32">
        <v>448.33</v>
      </c>
      <c r="H229" s="32" t="s">
        <v>860</v>
      </c>
    </row>
    <row r="230" spans="1:8" ht="15" customHeight="1">
      <c r="A230" s="85">
        <v>45316</v>
      </c>
      <c r="B230" s="32" t="s">
        <v>1020</v>
      </c>
      <c r="C230" s="31" t="s">
        <v>1021</v>
      </c>
      <c r="D230" s="31" t="s">
        <v>878</v>
      </c>
      <c r="E230" s="31" t="s">
        <v>574</v>
      </c>
      <c r="F230" s="86">
        <v>2285095</v>
      </c>
      <c r="G230" s="32">
        <v>434.92</v>
      </c>
      <c r="H230" s="32" t="s">
        <v>860</v>
      </c>
    </row>
    <row r="231" spans="1:8" ht="15" customHeight="1">
      <c r="A231" s="85">
        <v>45316</v>
      </c>
      <c r="B231" s="32" t="s">
        <v>1020</v>
      </c>
      <c r="C231" s="31" t="s">
        <v>1021</v>
      </c>
      <c r="D231" s="31" t="s">
        <v>575</v>
      </c>
      <c r="E231" s="31" t="s">
        <v>574</v>
      </c>
      <c r="F231" s="86">
        <v>3897273</v>
      </c>
      <c r="G231" s="32">
        <v>433.99</v>
      </c>
      <c r="H231" s="32" t="s">
        <v>860</v>
      </c>
    </row>
    <row r="232" spans="1:8" ht="15" customHeight="1">
      <c r="A232" s="85">
        <v>45316</v>
      </c>
      <c r="B232" s="32" t="s">
        <v>1033</v>
      </c>
      <c r="C232" s="31" t="s">
        <v>1034</v>
      </c>
      <c r="D232" s="31" t="s">
        <v>1248</v>
      </c>
      <c r="E232" s="31" t="s">
        <v>574</v>
      </c>
      <c r="F232" s="86">
        <v>4409664</v>
      </c>
      <c r="G232" s="32">
        <v>45.95</v>
      </c>
      <c r="H232" s="32" t="s">
        <v>860</v>
      </c>
    </row>
    <row r="233" spans="1:8" ht="15" customHeight="1">
      <c r="A233" s="85">
        <v>45316</v>
      </c>
      <c r="B233" s="32" t="s">
        <v>1033</v>
      </c>
      <c r="C233" s="31" t="s">
        <v>1034</v>
      </c>
      <c r="D233" s="31" t="s">
        <v>575</v>
      </c>
      <c r="E233" s="31" t="s">
        <v>574</v>
      </c>
      <c r="F233" s="86">
        <v>3655068</v>
      </c>
      <c r="G233" s="32">
        <v>45.9</v>
      </c>
      <c r="H233" s="32" t="s">
        <v>860</v>
      </c>
    </row>
    <row r="234" spans="1:8" ht="15" customHeight="1">
      <c r="A234" s="85">
        <v>45316</v>
      </c>
      <c r="B234" s="32" t="s">
        <v>488</v>
      </c>
      <c r="C234" s="31" t="s">
        <v>1249</v>
      </c>
      <c r="D234" s="31" t="s">
        <v>575</v>
      </c>
      <c r="E234" s="31" t="s">
        <v>574</v>
      </c>
      <c r="F234" s="86">
        <v>2161099</v>
      </c>
      <c r="G234" s="32">
        <v>640.66999999999996</v>
      </c>
      <c r="H234" s="32" t="s">
        <v>860</v>
      </c>
    </row>
    <row r="235" spans="1:8" ht="15" customHeight="1">
      <c r="A235" s="85">
        <v>45316</v>
      </c>
      <c r="B235" s="32" t="s">
        <v>488</v>
      </c>
      <c r="C235" s="31" t="s">
        <v>1249</v>
      </c>
      <c r="D235" s="31" t="s">
        <v>1079</v>
      </c>
      <c r="E235" s="31" t="s">
        <v>574</v>
      </c>
      <c r="F235" s="86">
        <v>1324477</v>
      </c>
      <c r="G235" s="32">
        <v>653.75</v>
      </c>
      <c r="H235" s="32" t="s">
        <v>860</v>
      </c>
    </row>
    <row r="236" spans="1:8" ht="15" customHeight="1">
      <c r="A236" s="85">
        <v>45316</v>
      </c>
      <c r="B236" s="32" t="s">
        <v>488</v>
      </c>
      <c r="C236" s="31" t="s">
        <v>1249</v>
      </c>
      <c r="D236" s="31" t="s">
        <v>1250</v>
      </c>
      <c r="E236" s="31" t="s">
        <v>574</v>
      </c>
      <c r="F236" s="86">
        <v>1213422</v>
      </c>
      <c r="G236" s="32">
        <v>657.16</v>
      </c>
      <c r="H236" s="32" t="s">
        <v>860</v>
      </c>
    </row>
    <row r="237" spans="1:8" ht="15" customHeight="1">
      <c r="A237" s="85">
        <v>45316</v>
      </c>
      <c r="B237" s="32" t="s">
        <v>1251</v>
      </c>
      <c r="C237" s="31" t="s">
        <v>1252</v>
      </c>
      <c r="D237" s="31" t="s">
        <v>1253</v>
      </c>
      <c r="E237" s="31" t="s">
        <v>574</v>
      </c>
      <c r="F237" s="86">
        <v>1490221</v>
      </c>
      <c r="G237" s="32">
        <v>120.6</v>
      </c>
      <c r="H237" s="32" t="s">
        <v>860</v>
      </c>
    </row>
    <row r="238" spans="1:8" ht="15" customHeight="1">
      <c r="A238" s="85">
        <v>45316</v>
      </c>
      <c r="B238" s="32" t="s">
        <v>1168</v>
      </c>
      <c r="C238" s="31" t="s">
        <v>1254</v>
      </c>
      <c r="D238" s="31" t="s">
        <v>1296</v>
      </c>
      <c r="E238" s="31" t="s">
        <v>574</v>
      </c>
      <c r="F238" s="86">
        <v>300000</v>
      </c>
      <c r="G238" s="32">
        <v>450.01</v>
      </c>
      <c r="H238" s="32" t="s">
        <v>860</v>
      </c>
    </row>
    <row r="239" spans="1:8" ht="15" customHeight="1">
      <c r="A239" s="85">
        <v>45316</v>
      </c>
      <c r="B239" s="32" t="s">
        <v>1168</v>
      </c>
      <c r="C239" s="31" t="s">
        <v>1254</v>
      </c>
      <c r="D239" s="31" t="s">
        <v>1297</v>
      </c>
      <c r="E239" s="31" t="s">
        <v>574</v>
      </c>
      <c r="F239" s="86">
        <v>375000</v>
      </c>
      <c r="G239" s="32">
        <v>451.58</v>
      </c>
      <c r="H239" s="32" t="s">
        <v>860</v>
      </c>
    </row>
    <row r="240" spans="1:8" ht="15" customHeight="1">
      <c r="A240" s="85">
        <v>45316</v>
      </c>
      <c r="B240" s="32" t="s">
        <v>998</v>
      </c>
      <c r="C240" s="31" t="s">
        <v>1255</v>
      </c>
      <c r="D240" s="31" t="s">
        <v>575</v>
      </c>
      <c r="E240" s="31" t="s">
        <v>574</v>
      </c>
      <c r="F240" s="86">
        <v>4259564</v>
      </c>
      <c r="G240" s="32">
        <v>208.19</v>
      </c>
      <c r="H240" s="32" t="s">
        <v>860</v>
      </c>
    </row>
    <row r="241" spans="1:8" ht="15" customHeight="1">
      <c r="A241" s="85">
        <v>45316</v>
      </c>
      <c r="B241" s="32" t="s">
        <v>1256</v>
      </c>
      <c r="C241" s="31" t="s">
        <v>1257</v>
      </c>
      <c r="D241" s="31" t="s">
        <v>1258</v>
      </c>
      <c r="E241" s="31" t="s">
        <v>574</v>
      </c>
      <c r="F241" s="86">
        <v>130893</v>
      </c>
      <c r="G241" s="32">
        <v>21.22</v>
      </c>
      <c r="H241" s="32" t="s">
        <v>860</v>
      </c>
    </row>
    <row r="242" spans="1:8" ht="15" customHeight="1">
      <c r="A242" s="85">
        <v>45316</v>
      </c>
      <c r="B242" s="32" t="s">
        <v>1259</v>
      </c>
      <c r="C242" s="31" t="s">
        <v>1260</v>
      </c>
      <c r="D242" s="31" t="s">
        <v>575</v>
      </c>
      <c r="E242" s="31" t="s">
        <v>574</v>
      </c>
      <c r="F242" s="86">
        <v>268640</v>
      </c>
      <c r="G242" s="32">
        <v>208.56</v>
      </c>
      <c r="H242" s="32" t="s">
        <v>860</v>
      </c>
    </row>
    <row r="243" spans="1:8" ht="15" customHeight="1">
      <c r="A243" s="85">
        <v>45316</v>
      </c>
      <c r="B243" s="32" t="s">
        <v>1085</v>
      </c>
      <c r="C243" s="31" t="s">
        <v>1086</v>
      </c>
      <c r="D243" s="31" t="s">
        <v>1087</v>
      </c>
      <c r="E243" s="31" t="s">
        <v>574</v>
      </c>
      <c r="F243" s="86">
        <v>60000</v>
      </c>
      <c r="G243" s="32">
        <v>89.61</v>
      </c>
      <c r="H243" s="32" t="s">
        <v>860</v>
      </c>
    </row>
    <row r="244" spans="1:8" ht="15" customHeight="1">
      <c r="A244" s="85">
        <v>45316</v>
      </c>
      <c r="B244" s="32" t="s">
        <v>1008</v>
      </c>
      <c r="C244" s="31" t="s">
        <v>1009</v>
      </c>
      <c r="D244" s="31" t="s">
        <v>878</v>
      </c>
      <c r="E244" s="31" t="s">
        <v>574</v>
      </c>
      <c r="F244" s="86">
        <v>13803310</v>
      </c>
      <c r="G244" s="32">
        <v>33.68</v>
      </c>
      <c r="H244" s="32" t="s">
        <v>860</v>
      </c>
    </row>
    <row r="245" spans="1:8" ht="15" customHeight="1">
      <c r="A245" s="85">
        <v>45316</v>
      </c>
      <c r="B245" s="32" t="s">
        <v>1262</v>
      </c>
      <c r="C245" s="31" t="s">
        <v>1263</v>
      </c>
      <c r="D245" s="31" t="s">
        <v>575</v>
      </c>
      <c r="E245" s="31" t="s">
        <v>574</v>
      </c>
      <c r="F245" s="86">
        <v>5630512</v>
      </c>
      <c r="G245" s="32">
        <v>14.57</v>
      </c>
      <c r="H245" s="32" t="s">
        <v>860</v>
      </c>
    </row>
    <row r="246" spans="1:8" ht="15" customHeight="1">
      <c r="A246" s="85">
        <v>45316</v>
      </c>
      <c r="B246" s="32" t="s">
        <v>1262</v>
      </c>
      <c r="C246" s="31" t="s">
        <v>1263</v>
      </c>
      <c r="D246" s="31" t="s">
        <v>878</v>
      </c>
      <c r="E246" s="31" t="s">
        <v>574</v>
      </c>
      <c r="F246" s="86">
        <v>5682929</v>
      </c>
      <c r="G246" s="32">
        <v>14.41</v>
      </c>
      <c r="H246" s="32" t="s">
        <v>860</v>
      </c>
    </row>
    <row r="247" spans="1:8" ht="15" customHeight="1">
      <c r="A247" s="85">
        <v>45316</v>
      </c>
      <c r="B247" s="32" t="s">
        <v>1088</v>
      </c>
      <c r="C247" s="31" t="s">
        <v>1089</v>
      </c>
      <c r="D247" s="31" t="s">
        <v>575</v>
      </c>
      <c r="E247" s="31" t="s">
        <v>574</v>
      </c>
      <c r="F247" s="86">
        <v>2812580</v>
      </c>
      <c r="G247" s="32">
        <v>37.31</v>
      </c>
      <c r="H247" s="32" t="s">
        <v>860</v>
      </c>
    </row>
    <row r="248" spans="1:8" ht="15" customHeight="1">
      <c r="A248" s="85">
        <v>45316</v>
      </c>
      <c r="B248" s="32" t="s">
        <v>1088</v>
      </c>
      <c r="C248" s="31" t="s">
        <v>1089</v>
      </c>
      <c r="D248" s="31" t="s">
        <v>878</v>
      </c>
      <c r="E248" s="31" t="s">
        <v>574</v>
      </c>
      <c r="F248" s="86">
        <v>2989316</v>
      </c>
      <c r="G248" s="32">
        <v>37.270000000000003</v>
      </c>
      <c r="H248" s="32" t="s">
        <v>860</v>
      </c>
    </row>
    <row r="249" spans="1:8" ht="15" customHeight="1">
      <c r="A249" s="85">
        <v>45316</v>
      </c>
      <c r="B249" s="32" t="s">
        <v>1264</v>
      </c>
      <c r="C249" s="31" t="s">
        <v>1265</v>
      </c>
      <c r="D249" s="31" t="s">
        <v>972</v>
      </c>
      <c r="E249" s="31" t="s">
        <v>574</v>
      </c>
      <c r="F249" s="86">
        <v>213018</v>
      </c>
      <c r="G249" s="32">
        <v>149.88</v>
      </c>
      <c r="H249" s="32" t="s">
        <v>860</v>
      </c>
    </row>
    <row r="250" spans="1:8" ht="15" customHeight="1">
      <c r="A250" s="85">
        <v>45316</v>
      </c>
      <c r="B250" s="32" t="s">
        <v>1264</v>
      </c>
      <c r="C250" s="31" t="s">
        <v>1265</v>
      </c>
      <c r="D250" s="31" t="s">
        <v>575</v>
      </c>
      <c r="E250" s="31" t="s">
        <v>574</v>
      </c>
      <c r="F250" s="86">
        <v>643150</v>
      </c>
      <c r="G250" s="32">
        <v>150.01</v>
      </c>
      <c r="H250" s="32" t="s">
        <v>860</v>
      </c>
    </row>
    <row r="251" spans="1:8" ht="15" customHeight="1">
      <c r="A251" s="85">
        <v>45316</v>
      </c>
      <c r="B251" s="32" t="s">
        <v>1049</v>
      </c>
      <c r="C251" s="31" t="s">
        <v>1055</v>
      </c>
      <c r="D251" s="31" t="s">
        <v>972</v>
      </c>
      <c r="E251" s="31" t="s">
        <v>574</v>
      </c>
      <c r="F251" s="86">
        <v>3350493</v>
      </c>
      <c r="G251" s="32">
        <v>22.9</v>
      </c>
      <c r="H251" s="32" t="s">
        <v>860</v>
      </c>
    </row>
    <row r="252" spans="1:8" ht="15" customHeight="1">
      <c r="A252" s="85">
        <v>45316</v>
      </c>
      <c r="B252" s="32" t="s">
        <v>1049</v>
      </c>
      <c r="C252" s="31" t="s">
        <v>1055</v>
      </c>
      <c r="D252" s="31" t="s">
        <v>1184</v>
      </c>
      <c r="E252" s="31" t="s">
        <v>574</v>
      </c>
      <c r="F252" s="86">
        <v>2335146</v>
      </c>
      <c r="G252" s="32">
        <v>23.55</v>
      </c>
      <c r="H252" s="32" t="s">
        <v>860</v>
      </c>
    </row>
    <row r="253" spans="1:8" ht="15" customHeight="1">
      <c r="A253" s="85">
        <v>45316</v>
      </c>
      <c r="B253" s="32" t="s">
        <v>1049</v>
      </c>
      <c r="C253" s="31" t="s">
        <v>1055</v>
      </c>
      <c r="D253" s="31" t="s">
        <v>575</v>
      </c>
      <c r="E253" s="31" t="s">
        <v>574</v>
      </c>
      <c r="F253" s="86">
        <v>4522872</v>
      </c>
      <c r="G253" s="32">
        <v>22.29</v>
      </c>
      <c r="H253" s="32" t="s">
        <v>860</v>
      </c>
    </row>
    <row r="254" spans="1:8" ht="15" customHeight="1">
      <c r="A254" s="85">
        <v>45316</v>
      </c>
      <c r="B254" s="32" t="s">
        <v>1266</v>
      </c>
      <c r="C254" s="31" t="s">
        <v>1267</v>
      </c>
      <c r="D254" s="31" t="s">
        <v>575</v>
      </c>
      <c r="E254" s="31" t="s">
        <v>574</v>
      </c>
      <c r="F254" s="86">
        <v>8577119</v>
      </c>
      <c r="G254" s="32">
        <v>22.26</v>
      </c>
      <c r="H254" s="32" t="s">
        <v>860</v>
      </c>
    </row>
    <row r="255" spans="1:8" ht="15" customHeight="1">
      <c r="A255" s="85">
        <v>45316</v>
      </c>
      <c r="B255" s="32" t="s">
        <v>1266</v>
      </c>
      <c r="C255" s="31" t="s">
        <v>1267</v>
      </c>
      <c r="D255" s="31" t="s">
        <v>1010</v>
      </c>
      <c r="E255" s="31" t="s">
        <v>574</v>
      </c>
      <c r="F255" s="86">
        <v>884604</v>
      </c>
      <c r="G255" s="32">
        <v>22.24</v>
      </c>
      <c r="H255" s="32" t="s">
        <v>860</v>
      </c>
    </row>
    <row r="256" spans="1:8" ht="15" customHeight="1">
      <c r="A256" s="85">
        <v>45316</v>
      </c>
      <c r="B256" s="32" t="s">
        <v>1266</v>
      </c>
      <c r="C256" s="31" t="s">
        <v>1267</v>
      </c>
      <c r="D256" s="31" t="s">
        <v>878</v>
      </c>
      <c r="E256" s="31" t="s">
        <v>574</v>
      </c>
      <c r="F256" s="86">
        <v>12789968</v>
      </c>
      <c r="G256" s="32">
        <v>22.07</v>
      </c>
      <c r="H256" s="32" t="s">
        <v>860</v>
      </c>
    </row>
    <row r="257" spans="1:8" ht="15" customHeight="1">
      <c r="A257" s="85">
        <v>45316</v>
      </c>
      <c r="B257" s="32" t="s">
        <v>1011</v>
      </c>
      <c r="C257" s="31" t="s">
        <v>1012</v>
      </c>
      <c r="D257" s="31" t="s">
        <v>1010</v>
      </c>
      <c r="E257" s="31" t="s">
        <v>574</v>
      </c>
      <c r="F257" s="86">
        <v>10082425</v>
      </c>
      <c r="G257" s="32">
        <v>7.53</v>
      </c>
      <c r="H257" s="32" t="s">
        <v>860</v>
      </c>
    </row>
    <row r="258" spans="1:8" ht="15" customHeight="1">
      <c r="A258" s="85">
        <v>45316</v>
      </c>
      <c r="B258" s="32" t="s">
        <v>1268</v>
      </c>
      <c r="C258" s="31" t="s">
        <v>1269</v>
      </c>
      <c r="D258" s="31" t="s">
        <v>1270</v>
      </c>
      <c r="E258" s="31" t="s">
        <v>574</v>
      </c>
      <c r="F258" s="86">
        <v>491275</v>
      </c>
      <c r="G258" s="32">
        <v>36.42</v>
      </c>
      <c r="H258" s="32" t="s">
        <v>860</v>
      </c>
    </row>
    <row r="259" spans="1:8" ht="15" customHeight="1">
      <c r="A259" s="85">
        <v>45316</v>
      </c>
      <c r="B259" s="32" t="s">
        <v>1271</v>
      </c>
      <c r="C259" s="31" t="s">
        <v>1272</v>
      </c>
      <c r="D259" s="31" t="s">
        <v>575</v>
      </c>
      <c r="E259" s="31" t="s">
        <v>574</v>
      </c>
      <c r="F259" s="86">
        <v>695412</v>
      </c>
      <c r="G259" s="32">
        <v>123.35</v>
      </c>
      <c r="H259" s="32" t="s">
        <v>860</v>
      </c>
    </row>
    <row r="260" spans="1:8" ht="15" customHeight="1">
      <c r="A260" s="85">
        <v>45316</v>
      </c>
      <c r="B260" s="32" t="s">
        <v>1273</v>
      </c>
      <c r="C260" s="31" t="s">
        <v>1274</v>
      </c>
      <c r="D260" s="31" t="s">
        <v>1298</v>
      </c>
      <c r="E260" s="31" t="s">
        <v>574</v>
      </c>
      <c r="F260" s="86">
        <v>1000000</v>
      </c>
      <c r="G260" s="32">
        <v>71.02</v>
      </c>
      <c r="H260" s="32" t="s">
        <v>860</v>
      </c>
    </row>
    <row r="261" spans="1:8" ht="15" customHeight="1">
      <c r="A261" s="85">
        <v>45316</v>
      </c>
      <c r="B261" s="32" t="s">
        <v>1273</v>
      </c>
      <c r="C261" s="31" t="s">
        <v>1274</v>
      </c>
      <c r="D261" s="31" t="s">
        <v>1299</v>
      </c>
      <c r="E261" s="31" t="s">
        <v>574</v>
      </c>
      <c r="F261" s="86">
        <v>2000000</v>
      </c>
      <c r="G261" s="32">
        <v>71</v>
      </c>
      <c r="H261" s="32" t="s">
        <v>860</v>
      </c>
    </row>
    <row r="262" spans="1:8" ht="15" customHeight="1">
      <c r="A262" s="85">
        <v>45316</v>
      </c>
      <c r="B262" s="32" t="s">
        <v>1276</v>
      </c>
      <c r="C262" s="31" t="s">
        <v>1277</v>
      </c>
      <c r="D262" s="31" t="s">
        <v>1018</v>
      </c>
      <c r="E262" s="31" t="s">
        <v>574</v>
      </c>
      <c r="F262" s="86">
        <v>172025</v>
      </c>
      <c r="G262" s="32">
        <v>335.48</v>
      </c>
      <c r="H262" s="32" t="s">
        <v>860</v>
      </c>
    </row>
    <row r="263" spans="1:8" ht="15" customHeight="1">
      <c r="A263" s="85"/>
      <c r="B263" s="32"/>
      <c r="C263" s="31"/>
      <c r="D263" s="31"/>
      <c r="E263" s="31"/>
      <c r="F263" s="86"/>
      <c r="G263" s="32"/>
      <c r="H263" s="32"/>
    </row>
    <row r="264" spans="1:8" ht="15" customHeight="1">
      <c r="A264" s="85"/>
      <c r="B264" s="32"/>
      <c r="C264" s="31"/>
      <c r="D264" s="31"/>
      <c r="E264" s="31"/>
      <c r="F264" s="86"/>
      <c r="G264" s="32"/>
      <c r="H264" s="32"/>
    </row>
    <row r="265" spans="1:8" ht="15" customHeight="1">
      <c r="A265" s="85"/>
      <c r="B265" s="32"/>
      <c r="C265" s="31"/>
      <c r="D265" s="31"/>
      <c r="E265" s="31"/>
      <c r="F265" s="86"/>
      <c r="G265" s="32"/>
      <c r="H265" s="32"/>
    </row>
    <row r="266" spans="1:8" ht="15" customHeight="1">
      <c r="A266" s="85"/>
      <c r="B266" s="32"/>
      <c r="C266" s="31"/>
      <c r="D266" s="31"/>
      <c r="E266" s="31"/>
      <c r="F266" s="86"/>
      <c r="G266" s="32"/>
      <c r="H266" s="32"/>
    </row>
    <row r="267" spans="1:8" ht="15" customHeight="1">
      <c r="A267" s="85"/>
      <c r="B267" s="32"/>
      <c r="C267" s="31"/>
      <c r="D267" s="31"/>
      <c r="E267" s="31"/>
      <c r="F267" s="86"/>
      <c r="G267" s="32"/>
      <c r="H267" s="32"/>
    </row>
    <row r="268" spans="1:8" ht="15" customHeight="1">
      <c r="A268" s="85"/>
      <c r="B268" s="32"/>
      <c r="C268" s="31"/>
      <c r="D268" s="31"/>
      <c r="E268" s="31"/>
      <c r="F268" s="86"/>
      <c r="G268" s="32"/>
      <c r="H268" s="32"/>
    </row>
    <row r="269" spans="1:8" ht="15" customHeight="1">
      <c r="A269" s="85"/>
      <c r="B269" s="32"/>
      <c r="C269" s="31"/>
      <c r="D269" s="31"/>
      <c r="E269" s="31"/>
      <c r="F269" s="86"/>
      <c r="G269" s="32"/>
      <c r="H269" s="32"/>
    </row>
    <row r="270" spans="1:8" ht="15" customHeight="1">
      <c r="A270" s="85"/>
      <c r="B270" s="32"/>
      <c r="C270" s="31"/>
      <c r="D270" s="31"/>
      <c r="E270" s="31"/>
      <c r="F270" s="86"/>
      <c r="G270" s="32"/>
      <c r="H270" s="32"/>
    </row>
    <row r="271" spans="1:8" ht="15" customHeight="1">
      <c r="A271" s="85"/>
      <c r="B271" s="32"/>
      <c r="C271" s="31"/>
      <c r="D271" s="31"/>
      <c r="E271" s="31"/>
      <c r="F271" s="86"/>
      <c r="G271" s="32"/>
      <c r="H271" s="32"/>
    </row>
    <row r="272" spans="1:8" ht="15" customHeight="1">
      <c r="A272" s="85"/>
      <c r="B272" s="32"/>
      <c r="C272" s="31"/>
      <c r="D272" s="31"/>
      <c r="E272" s="31"/>
      <c r="F272" s="86"/>
      <c r="G272" s="32"/>
      <c r="H272" s="32"/>
    </row>
    <row r="273" spans="1:8" ht="15" customHeight="1">
      <c r="A273" s="85"/>
      <c r="B273" s="32"/>
      <c r="C273" s="31"/>
      <c r="D273" s="31"/>
      <c r="E273" s="31"/>
      <c r="F273" s="86"/>
      <c r="G273" s="32"/>
      <c r="H273" s="32"/>
    </row>
    <row r="274" spans="1:8" ht="15" customHeight="1">
      <c r="A274" s="85"/>
      <c r="B274" s="32"/>
      <c r="C274" s="31"/>
      <c r="D274" s="31"/>
      <c r="E274" s="31"/>
      <c r="F274" s="86"/>
      <c r="G274" s="32"/>
      <c r="H274" s="32"/>
    </row>
    <row r="275" spans="1:8" ht="15" customHeight="1">
      <c r="A275" s="85"/>
      <c r="B275" s="32"/>
      <c r="C275" s="31"/>
      <c r="D275" s="31"/>
      <c r="E275" s="31"/>
      <c r="F275" s="86"/>
      <c r="G275" s="32"/>
      <c r="H275" s="32"/>
    </row>
    <row r="276" spans="1:8" ht="15" customHeight="1">
      <c r="A276" s="85"/>
      <c r="B276" s="32"/>
      <c r="C276" s="31"/>
      <c r="D276" s="31"/>
      <c r="E276" s="31"/>
      <c r="F276" s="86"/>
      <c r="G276" s="32"/>
      <c r="H276" s="32"/>
    </row>
    <row r="277" spans="1:8" ht="15" customHeight="1">
      <c r="A277" s="85"/>
      <c r="B277" s="32"/>
      <c r="C277" s="31"/>
      <c r="D277" s="31"/>
      <c r="E277" s="31"/>
      <c r="F277" s="86"/>
      <c r="G277" s="32"/>
      <c r="H277" s="32"/>
    </row>
    <row r="278" spans="1:8" ht="15" customHeight="1">
      <c r="A278" s="85"/>
      <c r="B278" s="32"/>
      <c r="C278" s="31"/>
      <c r="D278" s="31"/>
      <c r="E278" s="31"/>
      <c r="F278" s="86"/>
      <c r="G278" s="32"/>
      <c r="H278" s="32"/>
    </row>
    <row r="279" spans="1:8" ht="15" customHeight="1">
      <c r="A279" s="85"/>
      <c r="B279" s="32"/>
      <c r="C279" s="31"/>
      <c r="D279" s="31"/>
      <c r="E279" s="31"/>
      <c r="F279" s="86"/>
      <c r="G279" s="32"/>
      <c r="H279" s="32"/>
    </row>
    <row r="280" spans="1:8" ht="15" customHeight="1">
      <c r="A280" s="85"/>
      <c r="B280" s="32"/>
      <c r="C280" s="31"/>
      <c r="D280" s="31"/>
      <c r="E280" s="31"/>
      <c r="F280" s="86"/>
      <c r="G280" s="32"/>
      <c r="H280" s="32"/>
    </row>
    <row r="281" spans="1:8" ht="15" customHeight="1">
      <c r="A281" s="85"/>
      <c r="B281" s="32"/>
      <c r="C281" s="31"/>
      <c r="D281" s="31"/>
      <c r="E281" s="31"/>
      <c r="F281" s="86"/>
      <c r="G281" s="32"/>
      <c r="H281" s="32"/>
    </row>
    <row r="282" spans="1:8" ht="15" customHeight="1">
      <c r="A282" s="85"/>
      <c r="B282" s="32"/>
      <c r="C282" s="31"/>
      <c r="D282" s="31"/>
      <c r="E282" s="31"/>
      <c r="F282" s="86"/>
      <c r="G282" s="32"/>
      <c r="H282" s="32"/>
    </row>
    <row r="283" spans="1:8" ht="15" customHeight="1">
      <c r="A283" s="85"/>
      <c r="B283" s="32"/>
      <c r="C283" s="31"/>
      <c r="D283" s="31"/>
      <c r="E283" s="31"/>
      <c r="F283" s="86"/>
      <c r="G283" s="32"/>
      <c r="H283" s="32"/>
    </row>
    <row r="284" spans="1:8" ht="15" customHeight="1">
      <c r="A284" s="85"/>
      <c r="B284" s="32"/>
      <c r="C284" s="31"/>
      <c r="D284" s="31"/>
      <c r="E284" s="31"/>
      <c r="F284" s="86"/>
      <c r="G284" s="32"/>
      <c r="H284" s="32"/>
    </row>
    <row r="285" spans="1:8" ht="15" customHeight="1">
      <c r="A285" s="85"/>
      <c r="B285" s="32"/>
      <c r="C285" s="31"/>
      <c r="D285" s="31"/>
      <c r="E285" s="31"/>
      <c r="F285" s="86"/>
      <c r="G285" s="32"/>
      <c r="H285" s="32"/>
    </row>
    <row r="286" spans="1:8" ht="15" customHeight="1">
      <c r="A286" s="85"/>
      <c r="B286" s="32"/>
      <c r="C286" s="31"/>
      <c r="D286" s="31"/>
      <c r="E286" s="31"/>
      <c r="F286" s="86"/>
      <c r="G286" s="32"/>
      <c r="H286" s="32"/>
    </row>
    <row r="287" spans="1:8" ht="15" customHeight="1">
      <c r="A287" s="85"/>
      <c r="B287" s="32"/>
      <c r="C287" s="31"/>
      <c r="D287" s="31"/>
      <c r="E287" s="31"/>
      <c r="F287" s="86"/>
      <c r="G287" s="32"/>
      <c r="H287" s="32"/>
    </row>
    <row r="288" spans="1:8" ht="15" customHeight="1">
      <c r="A288" s="85"/>
      <c r="B288" s="32"/>
      <c r="C288" s="31"/>
      <c r="D288" s="31"/>
      <c r="E288" s="31"/>
      <c r="F288" s="86"/>
      <c r="G288" s="32"/>
      <c r="H288" s="32"/>
    </row>
    <row r="289" spans="1:8" ht="15" customHeight="1">
      <c r="A289" s="85"/>
      <c r="B289" s="32"/>
      <c r="C289" s="31"/>
      <c r="D289" s="31"/>
      <c r="E289" s="31"/>
      <c r="F289" s="86"/>
      <c r="G289" s="32"/>
      <c r="H289" s="32"/>
    </row>
    <row r="290" spans="1:8" ht="15" customHeight="1">
      <c r="A290" s="85"/>
      <c r="B290" s="32"/>
      <c r="C290" s="31"/>
      <c r="D290" s="31"/>
      <c r="E290" s="31"/>
      <c r="F290" s="86"/>
      <c r="G290" s="32"/>
      <c r="H290" s="32"/>
    </row>
    <row r="291" spans="1:8" ht="15" customHeight="1">
      <c r="A291" s="85"/>
      <c r="B291" s="32"/>
      <c r="C291" s="31"/>
      <c r="D291" s="31"/>
      <c r="E291" s="31"/>
      <c r="F291" s="86"/>
      <c r="G291" s="32"/>
      <c r="H291" s="32"/>
    </row>
    <row r="292" spans="1:8" ht="15" customHeight="1">
      <c r="A292" s="85"/>
      <c r="B292" s="32"/>
      <c r="C292" s="31"/>
      <c r="D292" s="31"/>
      <c r="E292" s="31"/>
      <c r="F292" s="86"/>
      <c r="G292" s="32"/>
      <c r="H292" s="32"/>
    </row>
    <row r="293" spans="1:8" ht="15" customHeight="1">
      <c r="A293" s="85"/>
      <c r="B293" s="32"/>
      <c r="C293" s="31"/>
      <c r="D293" s="31"/>
      <c r="E293" s="31"/>
      <c r="F293" s="86"/>
      <c r="G293" s="32"/>
      <c r="H293" s="32"/>
    </row>
    <row r="294" spans="1:8" ht="15" customHeight="1">
      <c r="A294" s="85"/>
      <c r="B294" s="32"/>
      <c r="C294" s="31"/>
      <c r="D294" s="31"/>
      <c r="E294" s="31"/>
      <c r="F294" s="86"/>
      <c r="G294" s="32"/>
      <c r="H294" s="32"/>
    </row>
    <row r="295" spans="1:8" ht="15" customHeight="1">
      <c r="A295" s="85"/>
      <c r="B295" s="32"/>
      <c r="C295" s="31"/>
      <c r="D295" s="31"/>
      <c r="E295" s="31"/>
      <c r="F295" s="86"/>
      <c r="G295" s="32"/>
      <c r="H295" s="32"/>
    </row>
    <row r="296" spans="1:8" ht="15" customHeight="1">
      <c r="A296" s="85"/>
      <c r="B296" s="32"/>
      <c r="C296" s="31"/>
      <c r="D296" s="31"/>
      <c r="E296" s="31"/>
      <c r="F296" s="86"/>
      <c r="G296" s="32"/>
      <c r="H296" s="32"/>
    </row>
    <row r="297" spans="1:8" ht="15" customHeight="1">
      <c r="A297" s="85"/>
      <c r="B297" s="32"/>
      <c r="C297" s="31"/>
      <c r="D297" s="31"/>
      <c r="E297" s="31"/>
      <c r="F297" s="86"/>
      <c r="G297" s="32"/>
      <c r="H297" s="32"/>
    </row>
    <row r="298" spans="1:8" ht="15" customHeight="1">
      <c r="A298" s="85"/>
      <c r="B298" s="32"/>
      <c r="C298" s="31"/>
      <c r="D298" s="31"/>
      <c r="E298" s="31"/>
      <c r="F298" s="86"/>
      <c r="G298" s="32"/>
      <c r="H298" s="32"/>
    </row>
    <row r="299" spans="1:8" ht="15" customHeight="1">
      <c r="A299" s="85"/>
      <c r="B299" s="32"/>
      <c r="C299" s="31"/>
      <c r="D299" s="31"/>
      <c r="E299" s="31"/>
      <c r="F299" s="86"/>
      <c r="G299" s="32"/>
      <c r="H299" s="32"/>
    </row>
    <row r="300" spans="1:8" ht="15" customHeight="1">
      <c r="A300" s="85"/>
      <c r="B300" s="32"/>
      <c r="C300" s="31"/>
      <c r="D300" s="31"/>
      <c r="E300" s="31"/>
      <c r="F300" s="86"/>
      <c r="G300" s="32"/>
      <c r="H300" s="32"/>
    </row>
    <row r="301" spans="1:8" ht="15" customHeight="1">
      <c r="A301" s="85"/>
      <c r="B301" s="32"/>
      <c r="C301" s="31"/>
      <c r="D301" s="31"/>
      <c r="E301" s="31"/>
      <c r="F301" s="86"/>
      <c r="G301" s="32"/>
      <c r="H301" s="32"/>
    </row>
  </sheetData>
  <mergeCells count="3">
    <mergeCell ref="A5:B5"/>
    <mergeCell ref="C5:D5"/>
    <mergeCell ref="B7:C7"/>
  </mergeCells>
  <hyperlinks>
    <hyperlink ref="E6" location="Main!A1" display="Back To Main Page" xr:uid="{00000000-0004-0000-0400-000000000000}"/>
  </hyperlinks>
  <pageMargins left="0.7" right="0.7" top="0.75" bottom="0.75" header="0" footer="0"/>
  <pageSetup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M505"/>
  <sheetViews>
    <sheetView zoomScale="80" zoomScaleNormal="80" workbookViewId="0">
      <selection activeCell="A10" sqref="A10"/>
    </sheetView>
  </sheetViews>
  <sheetFormatPr defaultColWidth="14.42578125" defaultRowHeight="15" customHeight="1"/>
  <cols>
    <col min="1" max="1" width="5.8554687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4.5703125" customWidth="1"/>
    <col min="7" max="7" width="9.5703125" customWidth="1"/>
    <col min="8" max="8" width="11.7109375" customWidth="1"/>
    <col min="9" max="9" width="18.140625" customWidth="1"/>
    <col min="10" max="10" width="21.7109375" customWidth="1"/>
    <col min="11" max="11" width="10.7109375" customWidth="1"/>
    <col min="12" max="12" width="10.5703125" customWidth="1"/>
    <col min="13" max="13" width="14.28515625" customWidth="1"/>
    <col min="14" max="14" width="14.140625" customWidth="1"/>
    <col min="15" max="15" width="14" customWidth="1"/>
    <col min="16" max="16" width="14.5703125" customWidth="1"/>
    <col min="17" max="17" width="14.5703125" hidden="1" customWidth="1"/>
    <col min="18" max="18" width="17.7109375" customWidth="1"/>
    <col min="19" max="19" width="5.7109375" hidden="1" customWidth="1"/>
    <col min="20" max="20" width="12.7109375" customWidth="1"/>
    <col min="21" max="21" width="8.28515625" customWidth="1"/>
    <col min="22" max="39" width="9.28515625" customWidth="1"/>
  </cols>
  <sheetData>
    <row r="1" spans="1:27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R1" s="1"/>
      <c r="S1" s="6"/>
      <c r="T1" s="1"/>
      <c r="U1" s="1"/>
      <c r="V1" s="1"/>
      <c r="W1" s="1"/>
      <c r="X1" s="1"/>
      <c r="Y1" s="1"/>
      <c r="Z1" s="1"/>
      <c r="AA1" s="1"/>
    </row>
    <row r="2" spans="1:27" ht="12" customHeight="1">
      <c r="A2" s="22"/>
      <c r="B2" s="22"/>
      <c r="C2" s="22"/>
      <c r="D2" s="22"/>
      <c r="E2" s="22"/>
      <c r="F2" s="87"/>
      <c r="G2" s="87"/>
      <c r="H2" s="87"/>
      <c r="I2" s="87"/>
      <c r="J2" s="22"/>
      <c r="K2" s="87"/>
      <c r="L2" s="87"/>
      <c r="M2" s="87"/>
      <c r="N2" s="22"/>
      <c r="O2" s="1"/>
      <c r="R2" s="1"/>
      <c r="S2" s="6"/>
      <c r="T2" s="1"/>
      <c r="U2" s="1"/>
      <c r="V2" s="1"/>
      <c r="W2" s="1"/>
      <c r="X2" s="1"/>
      <c r="Y2" s="1"/>
      <c r="Z2" s="1"/>
      <c r="AA2" s="1"/>
    </row>
    <row r="3" spans="1:27" ht="12.75" customHeight="1">
      <c r="A3" s="22"/>
      <c r="B3" s="2"/>
      <c r="C3" s="2"/>
      <c r="D3" s="2"/>
      <c r="E3" s="2"/>
      <c r="F3" s="2"/>
      <c r="G3" s="2"/>
      <c r="H3" s="2"/>
      <c r="I3" s="2"/>
      <c r="J3" s="3"/>
      <c r="K3" s="88"/>
      <c r="L3" s="87"/>
      <c r="M3" s="87"/>
      <c r="N3" s="22"/>
      <c r="O3" s="1"/>
      <c r="R3" s="1"/>
      <c r="S3" s="6"/>
      <c r="T3" s="1"/>
      <c r="U3" s="1"/>
      <c r="V3" s="1"/>
      <c r="W3" s="1"/>
      <c r="X3" s="1"/>
      <c r="Y3" s="1"/>
      <c r="Z3" s="1"/>
      <c r="AA3" s="1"/>
    </row>
    <row r="4" spans="1:27" ht="12.75" customHeight="1">
      <c r="A4" s="22"/>
      <c r="B4" s="2"/>
      <c r="C4" s="2"/>
      <c r="D4" s="2"/>
      <c r="E4" s="2"/>
      <c r="F4" s="2"/>
      <c r="G4" s="2"/>
      <c r="H4" s="2"/>
      <c r="I4" s="89"/>
      <c r="J4" s="3"/>
      <c r="K4" s="88"/>
      <c r="L4" s="87"/>
      <c r="M4" s="87"/>
      <c r="N4" s="22"/>
      <c r="O4" s="1"/>
      <c r="R4" s="1"/>
      <c r="S4" s="6"/>
      <c r="T4" s="1"/>
      <c r="U4" s="1"/>
      <c r="V4" s="1"/>
      <c r="W4" s="1"/>
      <c r="X4" s="1"/>
      <c r="Y4" s="1"/>
      <c r="Z4" s="1"/>
      <c r="AA4" s="1"/>
    </row>
    <row r="5" spans="1:27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5"/>
      <c r="M5" s="90" t="s">
        <v>310</v>
      </c>
      <c r="N5" s="1"/>
      <c r="O5" s="1"/>
      <c r="R5" s="1"/>
      <c r="S5" s="6"/>
      <c r="T5" s="1"/>
      <c r="U5" s="1"/>
      <c r="V5" s="1"/>
      <c r="W5" s="1"/>
      <c r="X5" s="1"/>
      <c r="Y5" s="1"/>
      <c r="Z5" s="1"/>
      <c r="AA5" s="1"/>
    </row>
    <row r="6" spans="1:27" ht="20.25" customHeight="1">
      <c r="A6" s="91" t="s">
        <v>917</v>
      </c>
      <c r="D6" s="1"/>
      <c r="E6" s="1"/>
      <c r="F6" s="6"/>
      <c r="G6" s="6"/>
      <c r="H6" s="6"/>
      <c r="I6" s="6"/>
      <c r="J6" s="1"/>
      <c r="K6" s="6"/>
      <c r="L6" s="6"/>
      <c r="M6" s="92"/>
      <c r="N6" s="1"/>
      <c r="O6" s="1"/>
      <c r="R6" s="1"/>
      <c r="S6" s="6"/>
      <c r="T6" s="1"/>
      <c r="U6" s="1"/>
      <c r="V6" s="1"/>
      <c r="W6" s="1"/>
      <c r="X6" s="1"/>
      <c r="Y6" s="1"/>
      <c r="Z6" s="1"/>
      <c r="AA6" s="1"/>
    </row>
    <row r="7" spans="1:27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2">
        <f>Main!B10</f>
        <v>45320</v>
      </c>
      <c r="N7" s="1"/>
      <c r="O7" s="1"/>
      <c r="R7" s="1"/>
      <c r="S7" s="6"/>
      <c r="T7" s="1"/>
      <c r="U7" s="1"/>
      <c r="V7" s="1"/>
      <c r="W7" s="1"/>
      <c r="X7" s="1"/>
      <c r="Y7" s="1"/>
      <c r="Z7" s="1"/>
    </row>
    <row r="8" spans="1:27" ht="12.75" customHeight="1">
      <c r="B8" s="93" t="s">
        <v>576</v>
      </c>
      <c r="C8" s="93"/>
      <c r="D8" s="93"/>
      <c r="E8" s="93"/>
      <c r="F8" s="6"/>
      <c r="G8" s="6"/>
      <c r="H8" s="6"/>
      <c r="I8" s="6"/>
      <c r="J8" s="1"/>
      <c r="K8" s="6"/>
      <c r="L8" s="6"/>
      <c r="M8" s="6"/>
      <c r="N8" s="1"/>
      <c r="O8" s="1"/>
      <c r="R8" s="1"/>
      <c r="S8" s="6"/>
      <c r="T8" s="1"/>
      <c r="U8" s="1"/>
      <c r="V8" s="1"/>
      <c r="W8" s="1"/>
      <c r="X8" s="1"/>
      <c r="Y8" s="1"/>
      <c r="Z8" s="1"/>
      <c r="AA8" s="1"/>
    </row>
    <row r="9" spans="1:27" ht="38.25" customHeight="1">
      <c r="A9" s="94" t="s">
        <v>16</v>
      </c>
      <c r="B9" s="95" t="s">
        <v>565</v>
      </c>
      <c r="C9" s="95"/>
      <c r="D9" s="96" t="s">
        <v>577</v>
      </c>
      <c r="E9" s="95" t="s">
        <v>578</v>
      </c>
      <c r="F9" s="95" t="s">
        <v>579</v>
      </c>
      <c r="G9" s="95" t="s">
        <v>580</v>
      </c>
      <c r="H9" s="95" t="s">
        <v>581</v>
      </c>
      <c r="I9" s="95" t="s">
        <v>582</v>
      </c>
      <c r="J9" s="94" t="s">
        <v>583</v>
      </c>
      <c r="K9" s="95" t="s">
        <v>584</v>
      </c>
      <c r="L9" s="97" t="s">
        <v>585</v>
      </c>
      <c r="M9" s="97" t="s">
        <v>586</v>
      </c>
      <c r="N9" s="95" t="s">
        <v>587</v>
      </c>
      <c r="O9" s="295" t="s">
        <v>588</v>
      </c>
      <c r="P9" s="230" t="s">
        <v>589</v>
      </c>
      <c r="Q9" s="230" t="s">
        <v>872</v>
      </c>
      <c r="R9" s="1"/>
      <c r="S9" s="6"/>
      <c r="T9" s="1"/>
      <c r="U9" s="1"/>
      <c r="V9" s="1"/>
      <c r="W9" s="1"/>
      <c r="X9" s="1"/>
      <c r="Y9" s="1"/>
    </row>
    <row r="10" spans="1:27" ht="15" customHeight="1">
      <c r="A10" s="315">
        <v>1</v>
      </c>
      <c r="B10" s="316">
        <v>45238</v>
      </c>
      <c r="C10" s="317"/>
      <c r="D10" s="318" t="s">
        <v>429</v>
      </c>
      <c r="E10" s="319" t="s">
        <v>885</v>
      </c>
      <c r="F10" s="220">
        <v>108.9</v>
      </c>
      <c r="G10" s="215">
        <v>102.9</v>
      </c>
      <c r="H10" s="220">
        <v>115.25</v>
      </c>
      <c r="I10" s="220" t="s">
        <v>877</v>
      </c>
      <c r="J10" s="320" t="s">
        <v>962</v>
      </c>
      <c r="K10" s="320">
        <f>H10-F10</f>
        <v>6.3499999999999943</v>
      </c>
      <c r="L10" s="321">
        <f>(F10*-0.3)/100</f>
        <v>-0.32669999999999999</v>
      </c>
      <c r="M10" s="322">
        <f t="shared" ref="M10" si="0">(K10+L10)/F10</f>
        <v>5.531037649219462E-2</v>
      </c>
      <c r="N10" s="320" t="s">
        <v>593</v>
      </c>
      <c r="O10" s="323">
        <v>45303</v>
      </c>
      <c r="P10" s="324"/>
      <c r="Q10" s="272">
        <v>45280</v>
      </c>
      <c r="S10" s="37" t="s">
        <v>592</v>
      </c>
    </row>
    <row r="11" spans="1:27" ht="15" customHeight="1">
      <c r="A11" s="315">
        <v>2</v>
      </c>
      <c r="B11" s="316">
        <v>45250</v>
      </c>
      <c r="C11" s="317"/>
      <c r="D11" s="318" t="s">
        <v>300</v>
      </c>
      <c r="E11" s="319" t="s">
        <v>590</v>
      </c>
      <c r="F11" s="220">
        <v>36.450000000000003</v>
      </c>
      <c r="G11" s="215">
        <v>34.35</v>
      </c>
      <c r="H11" s="220">
        <v>38.6</v>
      </c>
      <c r="I11" s="220" t="s">
        <v>879</v>
      </c>
      <c r="J11" s="320" t="s">
        <v>927</v>
      </c>
      <c r="K11" s="320">
        <f>H11-F11</f>
        <v>2.1499999999999986</v>
      </c>
      <c r="L11" s="321">
        <f>(F11*-0.3)/100</f>
        <v>-0.10935</v>
      </c>
      <c r="M11" s="322">
        <f t="shared" ref="M11" si="1">(K11+L11)/F11</f>
        <v>5.5984910836762644E-2</v>
      </c>
      <c r="N11" s="320" t="s">
        <v>593</v>
      </c>
      <c r="O11" s="323">
        <v>45294</v>
      </c>
      <c r="P11" s="324"/>
      <c r="Q11" s="272">
        <v>45280</v>
      </c>
      <c r="S11" s="37" t="s">
        <v>592</v>
      </c>
    </row>
    <row r="12" spans="1:27" ht="15" customHeight="1">
      <c r="A12" s="222">
        <v>3</v>
      </c>
      <c r="B12" s="218">
        <v>45265</v>
      </c>
      <c r="C12" s="223"/>
      <c r="D12" s="227" t="s">
        <v>437</v>
      </c>
      <c r="E12" s="224" t="s">
        <v>590</v>
      </c>
      <c r="F12" s="217" t="s">
        <v>890</v>
      </c>
      <c r="G12" s="219">
        <v>254</v>
      </c>
      <c r="H12" s="217"/>
      <c r="I12" s="217" t="s">
        <v>889</v>
      </c>
      <c r="J12" s="219" t="s">
        <v>591</v>
      </c>
      <c r="K12" s="219"/>
      <c r="L12" s="221"/>
      <c r="M12" s="225"/>
      <c r="N12" s="219"/>
      <c r="O12" s="226"/>
      <c r="P12" s="221">
        <f>VLOOKUP(D12,'MidCap Intra'!$B$11:$C$568,2,0)</f>
        <v>263.14999999999998</v>
      </c>
      <c r="Q12" s="272">
        <v>45280</v>
      </c>
      <c r="S12" s="37" t="s">
        <v>592</v>
      </c>
    </row>
    <row r="13" spans="1:27" ht="15" customHeight="1">
      <c r="A13" s="296">
        <v>4</v>
      </c>
      <c r="B13" s="297">
        <v>45268</v>
      </c>
      <c r="C13" s="298"/>
      <c r="D13" s="299" t="s">
        <v>846</v>
      </c>
      <c r="E13" s="300" t="s">
        <v>590</v>
      </c>
      <c r="F13" s="293">
        <v>1975</v>
      </c>
      <c r="G13" s="294">
        <v>1870</v>
      </c>
      <c r="H13" s="293">
        <v>1860</v>
      </c>
      <c r="I13" s="293" t="s">
        <v>892</v>
      </c>
      <c r="J13" s="301" t="s">
        <v>907</v>
      </c>
      <c r="K13" s="301">
        <f t="shared" ref="K13" si="2">H13-F13</f>
        <v>-115</v>
      </c>
      <c r="L13" s="302">
        <f>(F13*-0.3)/100</f>
        <v>-5.9249999999999998</v>
      </c>
      <c r="M13" s="303">
        <f t="shared" ref="M13" si="3">(K13+L13)/F13</f>
        <v>-6.1227848101265823E-2</v>
      </c>
      <c r="N13" s="301" t="s">
        <v>603</v>
      </c>
      <c r="O13" s="304">
        <v>45292</v>
      </c>
      <c r="P13" s="305"/>
      <c r="Q13" s="272">
        <v>45280</v>
      </c>
      <c r="S13" s="37" t="s">
        <v>592</v>
      </c>
    </row>
    <row r="14" spans="1:27" ht="15" customHeight="1">
      <c r="A14" s="222">
        <v>5</v>
      </c>
      <c r="B14" s="218">
        <v>45278</v>
      </c>
      <c r="C14" s="223"/>
      <c r="D14" s="227" t="s">
        <v>215</v>
      </c>
      <c r="E14" s="224" t="s">
        <v>590</v>
      </c>
      <c r="F14" s="217" t="s">
        <v>897</v>
      </c>
      <c r="G14" s="219">
        <v>593</v>
      </c>
      <c r="H14" s="217"/>
      <c r="I14" s="217" t="s">
        <v>898</v>
      </c>
      <c r="J14" s="219" t="s">
        <v>591</v>
      </c>
      <c r="K14" s="219"/>
      <c r="L14" s="221"/>
      <c r="M14" s="225"/>
      <c r="N14" s="219"/>
      <c r="O14" s="226"/>
      <c r="P14" s="221">
        <f>VLOOKUP(D14,'MidCap Intra'!$B$11:$C$568,2,0)</f>
        <v>612.75</v>
      </c>
      <c r="Q14" s="272">
        <v>45301</v>
      </c>
      <c r="S14" s="37" t="s">
        <v>592</v>
      </c>
    </row>
    <row r="15" spans="1:27" ht="15" customHeight="1">
      <c r="A15" s="315">
        <v>6</v>
      </c>
      <c r="B15" s="316">
        <v>45280</v>
      </c>
      <c r="C15" s="317"/>
      <c r="D15" s="318" t="s">
        <v>353</v>
      </c>
      <c r="E15" s="319" t="s">
        <v>590</v>
      </c>
      <c r="F15" s="220">
        <v>1120</v>
      </c>
      <c r="G15" s="215">
        <v>1035</v>
      </c>
      <c r="H15" s="220">
        <v>1190</v>
      </c>
      <c r="I15" s="220" t="s">
        <v>900</v>
      </c>
      <c r="J15" s="320" t="s">
        <v>774</v>
      </c>
      <c r="K15" s="320">
        <f>H15-F15</f>
        <v>70</v>
      </c>
      <c r="L15" s="321">
        <f>(F15*-0.3)/100</f>
        <v>-3.36</v>
      </c>
      <c r="M15" s="322">
        <f t="shared" ref="M15" si="4">(K15+L15)/F15</f>
        <v>5.9499999999999997E-2</v>
      </c>
      <c r="N15" s="320" t="s">
        <v>593</v>
      </c>
      <c r="O15" s="323">
        <v>45306</v>
      </c>
      <c r="P15" s="324"/>
      <c r="Q15" s="272"/>
      <c r="S15" s="37" t="s">
        <v>592</v>
      </c>
    </row>
    <row r="16" spans="1:27" ht="15" customHeight="1">
      <c r="A16" s="222">
        <v>7</v>
      </c>
      <c r="B16" s="218">
        <v>45288</v>
      </c>
      <c r="C16" s="223"/>
      <c r="D16" s="227" t="s">
        <v>555</v>
      </c>
      <c r="E16" s="224" t="s">
        <v>590</v>
      </c>
      <c r="F16" s="217" t="s">
        <v>901</v>
      </c>
      <c r="G16" s="219">
        <v>1645</v>
      </c>
      <c r="H16" s="217"/>
      <c r="I16" s="217" t="s">
        <v>902</v>
      </c>
      <c r="J16" s="219" t="s">
        <v>591</v>
      </c>
      <c r="K16" s="219"/>
      <c r="L16" s="221"/>
      <c r="M16" s="225"/>
      <c r="N16" s="219"/>
      <c r="O16" s="226"/>
      <c r="P16" s="221">
        <f>VLOOKUP(D16,'MidCap Intra'!$B$11:$C$568,2,0)</f>
        <v>1684.45</v>
      </c>
      <c r="Q16" s="272">
        <v>45301</v>
      </c>
      <c r="S16" s="37" t="s">
        <v>592</v>
      </c>
    </row>
    <row r="17" spans="1:19" ht="15" customHeight="1">
      <c r="A17" s="315">
        <v>8</v>
      </c>
      <c r="B17" s="316">
        <v>45289</v>
      </c>
      <c r="C17" s="317"/>
      <c r="D17" s="318" t="s">
        <v>905</v>
      </c>
      <c r="E17" s="319" t="s">
        <v>590</v>
      </c>
      <c r="F17" s="220">
        <v>251.5</v>
      </c>
      <c r="G17" s="215">
        <v>229</v>
      </c>
      <c r="H17" s="220">
        <v>279.5</v>
      </c>
      <c r="I17" s="220" t="s">
        <v>906</v>
      </c>
      <c r="J17" s="320" t="s">
        <v>929</v>
      </c>
      <c r="K17" s="320">
        <f>H17-F17</f>
        <v>28</v>
      </c>
      <c r="L17" s="321">
        <f>(F17*-0.3)/100</f>
        <v>-0.75450000000000006</v>
      </c>
      <c r="M17" s="322">
        <f t="shared" ref="M17" si="5">(K17+L17)/F17</f>
        <v>0.10833200795228629</v>
      </c>
      <c r="N17" s="320" t="s">
        <v>593</v>
      </c>
      <c r="O17" s="323">
        <v>45295</v>
      </c>
      <c r="P17" s="324"/>
      <c r="Q17" s="272"/>
      <c r="S17" s="37" t="s">
        <v>592</v>
      </c>
    </row>
    <row r="18" spans="1:19" ht="15" customHeight="1">
      <c r="A18" s="315">
        <v>9</v>
      </c>
      <c r="B18" s="316">
        <v>45292</v>
      </c>
      <c r="C18" s="317"/>
      <c r="D18" s="318" t="s">
        <v>194</v>
      </c>
      <c r="E18" s="319" t="s">
        <v>590</v>
      </c>
      <c r="F18" s="220">
        <v>206.5</v>
      </c>
      <c r="G18" s="215">
        <v>192</v>
      </c>
      <c r="H18" s="220">
        <v>219</v>
      </c>
      <c r="I18" s="220" t="s">
        <v>916</v>
      </c>
      <c r="J18" s="320" t="s">
        <v>942</v>
      </c>
      <c r="K18" s="320">
        <f>H18-F18</f>
        <v>12.5</v>
      </c>
      <c r="L18" s="321">
        <f>(F18*-0.3)/100</f>
        <v>-0.61949999999999994</v>
      </c>
      <c r="M18" s="322">
        <f t="shared" ref="M18" si="6">(K18+L18)/F18</f>
        <v>5.7532687651331717E-2</v>
      </c>
      <c r="N18" s="320" t="s">
        <v>593</v>
      </c>
      <c r="O18" s="323">
        <v>45299</v>
      </c>
      <c r="P18" s="324"/>
      <c r="Q18" s="272"/>
      <c r="S18" s="37" t="s">
        <v>784</v>
      </c>
    </row>
    <row r="19" spans="1:19" ht="15" customHeight="1">
      <c r="A19" s="315">
        <v>10</v>
      </c>
      <c r="B19" s="316">
        <v>45294</v>
      </c>
      <c r="C19" s="317"/>
      <c r="D19" s="318" t="s">
        <v>1017</v>
      </c>
      <c r="E19" s="319" t="s">
        <v>590</v>
      </c>
      <c r="F19" s="220">
        <f>3715-27</f>
        <v>3688</v>
      </c>
      <c r="G19" s="215">
        <v>3540</v>
      </c>
      <c r="H19" s="220">
        <v>3945</v>
      </c>
      <c r="I19" s="220" t="s">
        <v>922</v>
      </c>
      <c r="J19" s="320" t="s">
        <v>1016</v>
      </c>
      <c r="K19" s="320">
        <f>H19-F19</f>
        <v>257</v>
      </c>
      <c r="L19" s="321">
        <f>(F19*-0.3)/100</f>
        <v>-11.063999999999998</v>
      </c>
      <c r="M19" s="322">
        <f t="shared" ref="M19" si="7">(K19+L19)/F19</f>
        <v>6.6685466377440356E-2</v>
      </c>
      <c r="N19" s="320" t="s">
        <v>593</v>
      </c>
      <c r="O19" s="323">
        <v>45310</v>
      </c>
      <c r="P19" s="324"/>
      <c r="Q19" s="272">
        <v>45295</v>
      </c>
      <c r="S19" s="37" t="s">
        <v>592</v>
      </c>
    </row>
    <row r="20" spans="1:19" ht="15" customHeight="1">
      <c r="A20" s="222">
        <v>11</v>
      </c>
      <c r="B20" s="218">
        <v>45294</v>
      </c>
      <c r="C20" s="223"/>
      <c r="D20" s="227" t="s">
        <v>175</v>
      </c>
      <c r="E20" s="224" t="s">
        <v>590</v>
      </c>
      <c r="F20" s="217" t="s">
        <v>923</v>
      </c>
      <c r="G20" s="219">
        <v>9340</v>
      </c>
      <c r="H20" s="217"/>
      <c r="I20" s="217" t="s">
        <v>924</v>
      </c>
      <c r="J20" s="219" t="s">
        <v>591</v>
      </c>
      <c r="K20" s="219"/>
      <c r="L20" s="221"/>
      <c r="M20" s="225"/>
      <c r="N20" s="219"/>
      <c r="O20" s="226"/>
      <c r="P20" s="221">
        <f>VLOOKUP(D20,'MidCap Intra'!$B$11:$C$568,2,0)</f>
        <v>9881</v>
      </c>
      <c r="Q20" s="272"/>
      <c r="S20" s="37" t="s">
        <v>592</v>
      </c>
    </row>
    <row r="21" spans="1:19" ht="15" customHeight="1">
      <c r="A21" s="296">
        <v>12</v>
      </c>
      <c r="B21" s="297">
        <v>45294</v>
      </c>
      <c r="C21" s="298"/>
      <c r="D21" s="299" t="s">
        <v>165</v>
      </c>
      <c r="E21" s="300" t="s">
        <v>590</v>
      </c>
      <c r="F21" s="293">
        <v>422.5</v>
      </c>
      <c r="G21" s="294">
        <v>397</v>
      </c>
      <c r="H21" s="293">
        <v>401</v>
      </c>
      <c r="I21" s="293" t="s">
        <v>925</v>
      </c>
      <c r="J21" s="301" t="s">
        <v>1068</v>
      </c>
      <c r="K21" s="301">
        <f t="shared" ref="K21" si="8">H21-F21</f>
        <v>-21.5</v>
      </c>
      <c r="L21" s="302">
        <f>(F21*-0.3)/100</f>
        <v>-1.2675000000000001</v>
      </c>
      <c r="M21" s="303">
        <f t="shared" ref="M21" si="9">(K21+L21)/F21</f>
        <v>-5.3887573964497039E-2</v>
      </c>
      <c r="N21" s="301" t="s">
        <v>603</v>
      </c>
      <c r="O21" s="304">
        <v>45315</v>
      </c>
      <c r="P21" s="305"/>
      <c r="Q21" s="272">
        <v>45299</v>
      </c>
      <c r="S21" s="37" t="s">
        <v>784</v>
      </c>
    </row>
    <row r="22" spans="1:19" ht="15" customHeight="1">
      <c r="A22" s="296">
        <v>13</v>
      </c>
      <c r="B22" s="297">
        <v>45296</v>
      </c>
      <c r="C22" s="298"/>
      <c r="D22" s="299" t="s">
        <v>106</v>
      </c>
      <c r="E22" s="300" t="s">
        <v>590</v>
      </c>
      <c r="F22" s="293">
        <v>3890</v>
      </c>
      <c r="G22" s="294">
        <v>3590</v>
      </c>
      <c r="H22" s="293">
        <v>3560</v>
      </c>
      <c r="I22" s="293" t="s">
        <v>940</v>
      </c>
      <c r="J22" s="301" t="s">
        <v>1091</v>
      </c>
      <c r="K22" s="301">
        <f t="shared" ref="K22:K23" si="10">H22-F22</f>
        <v>-330</v>
      </c>
      <c r="L22" s="302">
        <f>(F22*-0.3)/100</f>
        <v>-11.67</v>
      </c>
      <c r="M22" s="303">
        <f t="shared" ref="M22:M23" si="11">(K22+L22)/F22</f>
        <v>-8.7832904884318774E-2</v>
      </c>
      <c r="N22" s="301" t="s">
        <v>603</v>
      </c>
      <c r="O22" s="304">
        <v>45316</v>
      </c>
      <c r="P22" s="305"/>
      <c r="Q22" s="272">
        <v>45308</v>
      </c>
      <c r="S22" s="37" t="s">
        <v>592</v>
      </c>
    </row>
    <row r="23" spans="1:19" ht="15" customHeight="1">
      <c r="A23" s="296">
        <v>14</v>
      </c>
      <c r="B23" s="297">
        <v>45299</v>
      </c>
      <c r="C23" s="298"/>
      <c r="D23" s="299" t="s">
        <v>82</v>
      </c>
      <c r="E23" s="300" t="s">
        <v>590</v>
      </c>
      <c r="F23" s="293">
        <v>279.5</v>
      </c>
      <c r="G23" s="294">
        <v>258</v>
      </c>
      <c r="H23" s="293">
        <v>258</v>
      </c>
      <c r="I23" s="293" t="s">
        <v>943</v>
      </c>
      <c r="J23" s="301" t="s">
        <v>1068</v>
      </c>
      <c r="K23" s="301">
        <f t="shared" si="10"/>
        <v>-21.5</v>
      </c>
      <c r="L23" s="302">
        <f>(F23*-0.3)/100</f>
        <v>-0.83849999999999991</v>
      </c>
      <c r="M23" s="303">
        <f t="shared" si="11"/>
        <v>-7.9923076923076916E-2</v>
      </c>
      <c r="N23" s="301" t="s">
        <v>603</v>
      </c>
      <c r="O23" s="304">
        <v>45316</v>
      </c>
      <c r="P23" s="305"/>
      <c r="Q23" s="272">
        <v>45303</v>
      </c>
      <c r="S23" s="37" t="s">
        <v>592</v>
      </c>
    </row>
    <row r="24" spans="1:19" ht="15" customHeight="1">
      <c r="A24" s="315">
        <v>15</v>
      </c>
      <c r="B24" s="316">
        <v>45301</v>
      </c>
      <c r="C24" s="317"/>
      <c r="D24" s="318" t="s">
        <v>401</v>
      </c>
      <c r="E24" s="319" t="s">
        <v>590</v>
      </c>
      <c r="F24" s="220">
        <v>3385</v>
      </c>
      <c r="G24" s="215">
        <v>2990</v>
      </c>
      <c r="H24" s="220">
        <v>3652.5</v>
      </c>
      <c r="I24" s="220" t="s">
        <v>957</v>
      </c>
      <c r="J24" s="320" t="s">
        <v>1041</v>
      </c>
      <c r="K24" s="320">
        <f>H24-F24</f>
        <v>267.5</v>
      </c>
      <c r="L24" s="321">
        <f>(F24*-0.3)/100</f>
        <v>-10.154999999999999</v>
      </c>
      <c r="M24" s="322">
        <f t="shared" ref="M24" si="12">(K24+L24)/F24</f>
        <v>7.6025110782865585E-2</v>
      </c>
      <c r="N24" s="320" t="s">
        <v>593</v>
      </c>
      <c r="O24" s="323">
        <v>45310</v>
      </c>
      <c r="P24" s="324"/>
      <c r="Q24" s="272"/>
      <c r="S24" s="37" t="s">
        <v>592</v>
      </c>
    </row>
    <row r="25" spans="1:19" ht="15" customHeight="1">
      <c r="A25" s="222">
        <v>16</v>
      </c>
      <c r="B25" s="218">
        <v>45303</v>
      </c>
      <c r="C25" s="223"/>
      <c r="D25" s="227" t="s">
        <v>161</v>
      </c>
      <c r="E25" s="224" t="s">
        <v>590</v>
      </c>
      <c r="F25" s="217" t="s">
        <v>965</v>
      </c>
      <c r="G25" s="219">
        <v>490</v>
      </c>
      <c r="H25" s="217"/>
      <c r="I25" s="217" t="s">
        <v>966</v>
      </c>
      <c r="J25" s="219" t="s">
        <v>591</v>
      </c>
      <c r="K25" s="219"/>
      <c r="L25" s="221"/>
      <c r="M25" s="225"/>
      <c r="N25" s="219"/>
      <c r="O25" s="226"/>
      <c r="P25" s="221">
        <f>VLOOKUP(D25,'MidCap Intra'!$B$11:$C$568,2,0)</f>
        <v>508.25</v>
      </c>
      <c r="Q25" s="272">
        <v>45309</v>
      </c>
      <c r="S25" s="37" t="s">
        <v>784</v>
      </c>
    </row>
    <row r="26" spans="1:19" ht="15" customHeight="1">
      <c r="A26" s="222">
        <v>17</v>
      </c>
      <c r="B26" s="218">
        <v>45307</v>
      </c>
      <c r="C26" s="223"/>
      <c r="D26" s="227" t="s">
        <v>905</v>
      </c>
      <c r="E26" s="224" t="s">
        <v>590</v>
      </c>
      <c r="F26" s="217" t="s">
        <v>987</v>
      </c>
      <c r="G26" s="219">
        <v>237</v>
      </c>
      <c r="H26" s="217"/>
      <c r="I26" s="217" t="s">
        <v>988</v>
      </c>
      <c r="J26" s="219" t="s">
        <v>591</v>
      </c>
      <c r="K26" s="219"/>
      <c r="L26" s="221"/>
      <c r="M26" s="225"/>
      <c r="N26" s="219"/>
      <c r="O26" s="226"/>
      <c r="P26" s="221"/>
      <c r="Q26" s="272"/>
      <c r="S26" s="37"/>
    </row>
    <row r="27" spans="1:19" ht="15" customHeight="1">
      <c r="A27" s="315">
        <v>18</v>
      </c>
      <c r="B27" s="316">
        <v>45308</v>
      </c>
      <c r="C27" s="317"/>
      <c r="D27" s="318" t="s">
        <v>998</v>
      </c>
      <c r="E27" s="319" t="s">
        <v>590</v>
      </c>
      <c r="F27" s="220">
        <v>168</v>
      </c>
      <c r="G27" s="215">
        <v>157</v>
      </c>
      <c r="H27" s="220">
        <v>179.5</v>
      </c>
      <c r="I27" s="220" t="s">
        <v>999</v>
      </c>
      <c r="J27" s="320" t="s">
        <v>1027</v>
      </c>
      <c r="K27" s="320">
        <f>H27-F27</f>
        <v>11.5</v>
      </c>
      <c r="L27" s="321">
        <f>(F27*-0.3)/100</f>
        <v>-0.504</v>
      </c>
      <c r="M27" s="322">
        <f t="shared" ref="M27" si="13">(K27+L27)/F27</f>
        <v>6.5452380952380956E-2</v>
      </c>
      <c r="N27" s="320" t="s">
        <v>593</v>
      </c>
      <c r="O27" s="323">
        <v>45311</v>
      </c>
      <c r="P27" s="323"/>
      <c r="Q27" s="272">
        <v>45309</v>
      </c>
      <c r="S27" s="37"/>
    </row>
    <row r="28" spans="1:19" ht="15" customHeight="1">
      <c r="A28" s="222">
        <v>19</v>
      </c>
      <c r="B28" s="218">
        <v>45308</v>
      </c>
      <c r="C28" s="223"/>
      <c r="D28" s="227" t="s">
        <v>211</v>
      </c>
      <c r="E28" s="224" t="s">
        <v>590</v>
      </c>
      <c r="F28" s="217" t="s">
        <v>1000</v>
      </c>
      <c r="G28" s="219">
        <v>2470</v>
      </c>
      <c r="H28" s="217"/>
      <c r="I28" s="217" t="s">
        <v>1001</v>
      </c>
      <c r="J28" s="219" t="s">
        <v>591</v>
      </c>
      <c r="K28" s="219"/>
      <c r="L28" s="221"/>
      <c r="M28" s="225"/>
      <c r="N28" s="219"/>
      <c r="O28" s="226"/>
      <c r="P28" s="221">
        <f>VLOOKUP(D28,'MidCap Intra'!$B$11:$C$568,2,0)</f>
        <v>2706.15</v>
      </c>
      <c r="Q28" s="272"/>
      <c r="S28" s="37"/>
    </row>
    <row r="29" spans="1:19" ht="15" customHeight="1">
      <c r="A29" s="315">
        <v>20</v>
      </c>
      <c r="B29" s="316">
        <v>45309</v>
      </c>
      <c r="C29" s="317"/>
      <c r="D29" s="318" t="s">
        <v>89</v>
      </c>
      <c r="E29" s="319" t="s">
        <v>590</v>
      </c>
      <c r="F29" s="220">
        <v>449</v>
      </c>
      <c r="G29" s="215">
        <v>421</v>
      </c>
      <c r="H29" s="220">
        <v>475.5</v>
      </c>
      <c r="I29" s="220" t="s">
        <v>1004</v>
      </c>
      <c r="J29" s="320" t="s">
        <v>1028</v>
      </c>
      <c r="K29" s="320">
        <f>H29-F29</f>
        <v>26.5</v>
      </c>
      <c r="L29" s="321">
        <f>(F29*-0.3)/100</f>
        <v>-1.347</v>
      </c>
      <c r="M29" s="322">
        <f t="shared" ref="M29" si="14">(K29+L29)/F29</f>
        <v>5.6020044543429841E-2</v>
      </c>
      <c r="N29" s="320" t="s">
        <v>593</v>
      </c>
      <c r="O29" s="323">
        <v>45311</v>
      </c>
      <c r="P29" s="324"/>
      <c r="Q29" s="272">
        <v>45309</v>
      </c>
      <c r="S29" s="37"/>
    </row>
    <row r="30" spans="1:19" ht="15" customHeight="1">
      <c r="A30" s="222">
        <v>21</v>
      </c>
      <c r="B30" s="218">
        <v>45316</v>
      </c>
      <c r="C30" s="223"/>
      <c r="D30" s="227" t="s">
        <v>401</v>
      </c>
      <c r="E30" s="224" t="s">
        <v>590</v>
      </c>
      <c r="F30" s="217" t="s">
        <v>1102</v>
      </c>
      <c r="G30" s="219">
        <v>3280</v>
      </c>
      <c r="H30" s="217"/>
      <c r="I30" s="217" t="s">
        <v>1103</v>
      </c>
      <c r="J30" s="219" t="s">
        <v>591</v>
      </c>
      <c r="K30" s="219"/>
      <c r="L30" s="221"/>
      <c r="M30" s="225"/>
      <c r="N30" s="219"/>
      <c r="O30" s="226"/>
      <c r="P30" s="221">
        <f>VLOOKUP(D30,'MidCap Intra'!$B$11:$C$568,2,0)</f>
        <v>3569.35</v>
      </c>
      <c r="Q30" s="272"/>
      <c r="S30" s="37"/>
    </row>
    <row r="31" spans="1:19" ht="15" customHeight="1">
      <c r="A31" s="222">
        <v>22</v>
      </c>
      <c r="B31" s="218">
        <v>45316</v>
      </c>
      <c r="C31" s="223"/>
      <c r="D31" s="227" t="s">
        <v>547</v>
      </c>
      <c r="E31" s="224" t="s">
        <v>590</v>
      </c>
      <c r="F31" s="217" t="s">
        <v>1092</v>
      </c>
      <c r="G31" s="219">
        <v>267</v>
      </c>
      <c r="H31" s="217"/>
      <c r="I31" s="217" t="s">
        <v>1093</v>
      </c>
      <c r="J31" s="219" t="s">
        <v>591</v>
      </c>
      <c r="K31" s="219"/>
      <c r="L31" s="221"/>
      <c r="M31" s="225"/>
      <c r="N31" s="219"/>
      <c r="O31" s="226"/>
      <c r="P31" s="221">
        <f>VLOOKUP(D31,'MidCap Intra'!$B$11:$C$568,2,0)</f>
        <v>293.35000000000002</v>
      </c>
      <c r="Q31" s="272"/>
      <c r="S31" s="37"/>
    </row>
    <row r="32" spans="1:19" ht="15" customHeight="1">
      <c r="A32" s="222"/>
      <c r="B32" s="218"/>
      <c r="C32" s="223"/>
      <c r="D32" s="227"/>
      <c r="E32" s="224"/>
      <c r="F32" s="217"/>
      <c r="G32" s="219"/>
      <c r="H32" s="217"/>
      <c r="I32" s="217"/>
      <c r="J32" s="219"/>
      <c r="K32" s="219"/>
      <c r="L32" s="221"/>
      <c r="M32" s="225"/>
      <c r="N32" s="219"/>
      <c r="O32" s="226"/>
      <c r="P32" s="221"/>
      <c r="Q32" s="272"/>
      <c r="S32" s="37"/>
    </row>
    <row r="33" spans="1:39" ht="15" customHeight="1">
      <c r="A33" s="222"/>
      <c r="B33" s="218"/>
      <c r="C33" s="223"/>
      <c r="D33" s="227"/>
      <c r="E33" s="224"/>
      <c r="F33" s="217"/>
      <c r="G33" s="219"/>
      <c r="H33" s="217"/>
      <c r="I33" s="217"/>
      <c r="J33" s="219"/>
      <c r="K33" s="219"/>
      <c r="L33" s="221"/>
      <c r="M33" s="225"/>
      <c r="N33" s="219"/>
      <c r="O33" s="226"/>
      <c r="P33" s="221"/>
      <c r="Q33" s="272"/>
      <c r="S33" s="37"/>
    </row>
    <row r="35" spans="1:39" ht="14.25" customHeight="1">
      <c r="A35" s="103"/>
      <c r="B35" s="104"/>
      <c r="C35" s="105"/>
      <c r="D35" s="106"/>
      <c r="E35" s="107"/>
      <c r="F35" s="107"/>
      <c r="G35" s="103"/>
      <c r="H35" s="107"/>
      <c r="I35" s="108"/>
      <c r="J35" s="109"/>
      <c r="K35" s="109"/>
      <c r="L35" s="110"/>
      <c r="M35" s="111"/>
      <c r="N35" s="112"/>
      <c r="O35" s="113"/>
      <c r="P35" s="114"/>
      <c r="Q35" s="114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</row>
    <row r="36" spans="1:39" ht="12" customHeight="1">
      <c r="A36" s="115" t="s">
        <v>594</v>
      </c>
      <c r="B36" s="116"/>
      <c r="C36" s="117"/>
      <c r="E36" s="118"/>
      <c r="F36" s="118"/>
      <c r="G36" s="118"/>
      <c r="H36" s="118"/>
      <c r="I36" s="118"/>
      <c r="J36" s="119"/>
      <c r="K36" s="118"/>
      <c r="L36" s="120"/>
      <c r="M36" s="55"/>
      <c r="N36" s="119"/>
      <c r="O36" s="11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</row>
    <row r="37" spans="1:39" ht="12" customHeight="1">
      <c r="A37" s="121" t="s">
        <v>595</v>
      </c>
      <c r="B37" s="115"/>
      <c r="C37" s="115"/>
      <c r="D37" s="115"/>
      <c r="E37" s="37"/>
      <c r="F37" s="122" t="s">
        <v>596</v>
      </c>
      <c r="G37" s="6"/>
      <c r="H37" s="6"/>
      <c r="I37" s="6"/>
      <c r="J37" s="123"/>
      <c r="K37" s="124"/>
      <c r="L37" s="124"/>
      <c r="M37" s="125"/>
      <c r="N37" s="1"/>
      <c r="O37" s="126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</row>
    <row r="38" spans="1:39" ht="12" customHeight="1">
      <c r="A38" s="115" t="s">
        <v>597</v>
      </c>
      <c r="B38" s="115"/>
      <c r="C38" s="115"/>
      <c r="D38" s="115" t="s">
        <v>598</v>
      </c>
      <c r="E38" s="6"/>
      <c r="F38" s="122" t="s">
        <v>599</v>
      </c>
      <c r="G38" s="6"/>
      <c r="H38" s="6"/>
      <c r="I38" s="6"/>
      <c r="J38" s="123"/>
      <c r="K38" s="124"/>
      <c r="L38" s="124"/>
      <c r="M38" s="125"/>
      <c r="N38" s="1"/>
      <c r="O38" s="126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</row>
    <row r="39" spans="1:39" ht="12" customHeight="1">
      <c r="A39" s="115"/>
      <c r="B39" s="115"/>
      <c r="C39" s="115"/>
      <c r="D39" s="115"/>
      <c r="E39" s="6"/>
      <c r="F39" s="6"/>
      <c r="G39" s="6"/>
      <c r="H39" s="6"/>
      <c r="I39" s="6"/>
      <c r="J39" s="127"/>
      <c r="K39" s="124"/>
      <c r="L39" s="124"/>
      <c r="M39" s="6"/>
      <c r="N39" s="128"/>
      <c r="O39" s="1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</row>
    <row r="40" spans="1:39" ht="12" customHeight="1">
      <c r="A40" s="234"/>
      <c r="B40" s="234"/>
      <c r="C40" s="234"/>
      <c r="D40" s="234"/>
      <c r="E40" s="235"/>
      <c r="F40" s="235"/>
      <c r="G40" s="235"/>
      <c r="H40" s="235"/>
      <c r="I40" s="235"/>
      <c r="J40" s="236"/>
      <c r="K40" s="237"/>
      <c r="L40" s="237"/>
      <c r="M40" s="235"/>
      <c r="N40" s="238"/>
      <c r="O40" s="239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</row>
    <row r="41" spans="1:39" ht="14.25" customHeight="1">
      <c r="A41" s="115"/>
      <c r="B41" s="115"/>
      <c r="C41" s="115"/>
      <c r="D41" s="115"/>
      <c r="E41" s="6"/>
      <c r="F41" s="6"/>
      <c r="G41" s="6"/>
      <c r="H41" s="6"/>
      <c r="I41" s="6"/>
      <c r="J41" s="127"/>
      <c r="K41" s="124"/>
      <c r="L41" s="125"/>
      <c r="M41" s="6"/>
      <c r="N41" s="128"/>
      <c r="O41" s="1"/>
      <c r="P41" s="37"/>
      <c r="Q41" s="37"/>
      <c r="R41" s="37"/>
      <c r="S41" s="6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</row>
    <row r="42" spans="1:39" ht="12.75" customHeight="1">
      <c r="A42" s="138" t="s">
        <v>604</v>
      </c>
      <c r="B42" s="138"/>
      <c r="C42" s="138"/>
      <c r="D42" s="138"/>
      <c r="E42" s="6"/>
      <c r="F42" s="6"/>
      <c r="G42" s="6"/>
      <c r="H42" s="6"/>
      <c r="I42" s="6"/>
      <c r="J42" s="6"/>
      <c r="K42" s="6"/>
      <c r="L42" s="6"/>
      <c r="M42" s="6"/>
      <c r="N42" s="6"/>
      <c r="O42" s="24"/>
      <c r="R42" s="37"/>
      <c r="S42" s="6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</row>
    <row r="43" spans="1:39" ht="38.25" customHeight="1">
      <c r="A43" s="95" t="s">
        <v>16</v>
      </c>
      <c r="B43" s="95" t="s">
        <v>565</v>
      </c>
      <c r="C43" s="95"/>
      <c r="D43" s="96" t="s">
        <v>577</v>
      </c>
      <c r="E43" s="95" t="s">
        <v>578</v>
      </c>
      <c r="F43" s="95" t="s">
        <v>579</v>
      </c>
      <c r="G43" s="95" t="s">
        <v>600</v>
      </c>
      <c r="H43" s="95" t="s">
        <v>581</v>
      </c>
      <c r="I43" s="228" t="s">
        <v>582</v>
      </c>
      <c r="J43" s="230" t="s">
        <v>583</v>
      </c>
      <c r="K43" s="229" t="s">
        <v>605</v>
      </c>
      <c r="L43" s="97" t="s">
        <v>585</v>
      </c>
      <c r="M43" s="139" t="s">
        <v>606</v>
      </c>
      <c r="N43" s="95" t="s">
        <v>607</v>
      </c>
      <c r="O43" s="94" t="s">
        <v>587</v>
      </c>
      <c r="P43" s="96" t="s">
        <v>588</v>
      </c>
      <c r="Q43" s="276"/>
      <c r="R43" s="37"/>
      <c r="S43" s="6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</row>
    <row r="44" spans="1:39" ht="12.75" customHeight="1">
      <c r="A44" s="220">
        <v>1</v>
      </c>
      <c r="B44" s="274">
        <v>45292</v>
      </c>
      <c r="C44" s="248"/>
      <c r="D44" s="248" t="s">
        <v>908</v>
      </c>
      <c r="E44" s="220" t="s">
        <v>602</v>
      </c>
      <c r="F44" s="220">
        <v>1463</v>
      </c>
      <c r="G44" s="220">
        <v>1448</v>
      </c>
      <c r="H44" s="220">
        <v>1479</v>
      </c>
      <c r="I44" s="215" t="s">
        <v>911</v>
      </c>
      <c r="J44" s="306" t="s">
        <v>912</v>
      </c>
      <c r="K44" s="231">
        <f t="shared" ref="K44:K45" si="15">H44-F44</f>
        <v>16</v>
      </c>
      <c r="L44" s="277">
        <f t="shared" ref="L44:L45" si="16">(H44*N44)*0.03%</f>
        <v>310.58999999999997</v>
      </c>
      <c r="M44" s="232">
        <f t="shared" ref="M44:M45" si="17">(K44*N44)-L44</f>
        <v>10889.41</v>
      </c>
      <c r="N44" s="231">
        <v>700</v>
      </c>
      <c r="O44" s="102" t="s">
        <v>593</v>
      </c>
      <c r="P44" s="233">
        <v>45292</v>
      </c>
      <c r="Q44" s="270"/>
      <c r="R44" s="140"/>
      <c r="S44" s="55" t="s">
        <v>981</v>
      </c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141"/>
      <c r="AH44" s="142"/>
      <c r="AI44" s="140"/>
      <c r="AJ44" s="140"/>
      <c r="AK44" s="141"/>
      <c r="AL44" s="141"/>
      <c r="AM44" s="141"/>
    </row>
    <row r="45" spans="1:39" ht="12.75" customHeight="1">
      <c r="A45" s="293">
        <v>2</v>
      </c>
      <c r="B45" s="307">
        <v>45292</v>
      </c>
      <c r="C45" s="308"/>
      <c r="D45" s="308" t="s">
        <v>909</v>
      </c>
      <c r="E45" s="293" t="s">
        <v>602</v>
      </c>
      <c r="F45" s="293">
        <v>2857</v>
      </c>
      <c r="G45" s="293">
        <v>2820</v>
      </c>
      <c r="H45" s="293">
        <v>2820</v>
      </c>
      <c r="I45" s="294" t="s">
        <v>913</v>
      </c>
      <c r="J45" s="309" t="s">
        <v>919</v>
      </c>
      <c r="K45" s="310">
        <f t="shared" si="15"/>
        <v>-37</v>
      </c>
      <c r="L45" s="311">
        <f t="shared" si="16"/>
        <v>253.79999999999998</v>
      </c>
      <c r="M45" s="312">
        <f t="shared" si="17"/>
        <v>-11353.8</v>
      </c>
      <c r="N45" s="310">
        <v>300</v>
      </c>
      <c r="O45" s="313" t="s">
        <v>603</v>
      </c>
      <c r="P45" s="314">
        <v>45293</v>
      </c>
      <c r="Q45" s="270"/>
      <c r="R45" s="140"/>
      <c r="S45" s="55" t="s">
        <v>981</v>
      </c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141"/>
      <c r="AH45" s="142"/>
      <c r="AI45" s="140"/>
      <c r="AJ45" s="140"/>
      <c r="AK45" s="141"/>
      <c r="AL45" s="141"/>
      <c r="AM45" s="141"/>
    </row>
    <row r="46" spans="1:39" ht="12.75" customHeight="1">
      <c r="A46" s="293">
        <v>3</v>
      </c>
      <c r="B46" s="307">
        <v>45292</v>
      </c>
      <c r="C46" s="308"/>
      <c r="D46" s="308" t="s">
        <v>910</v>
      </c>
      <c r="E46" s="293" t="s">
        <v>602</v>
      </c>
      <c r="F46" s="293">
        <v>870</v>
      </c>
      <c r="G46" s="293">
        <v>860</v>
      </c>
      <c r="H46" s="293">
        <v>860</v>
      </c>
      <c r="I46" s="294" t="s">
        <v>914</v>
      </c>
      <c r="J46" s="309" t="s">
        <v>918</v>
      </c>
      <c r="K46" s="310">
        <f t="shared" ref="K46" si="18">H46-F46</f>
        <v>-10</v>
      </c>
      <c r="L46" s="311">
        <f t="shared" ref="L46" si="19">(H46*N46)*0.03%</f>
        <v>258</v>
      </c>
      <c r="M46" s="312">
        <f t="shared" ref="M46" si="20">(K46*N46)-L46</f>
        <v>-10258</v>
      </c>
      <c r="N46" s="310">
        <v>1000</v>
      </c>
      <c r="O46" s="313" t="s">
        <v>603</v>
      </c>
      <c r="P46" s="314">
        <v>45293</v>
      </c>
      <c r="Q46" s="270"/>
      <c r="R46" s="140"/>
      <c r="S46" s="55" t="s">
        <v>981</v>
      </c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141"/>
      <c r="AH46" s="142"/>
      <c r="AI46" s="140"/>
      <c r="AJ46" s="140"/>
      <c r="AK46" s="141"/>
      <c r="AL46" s="141"/>
      <c r="AM46" s="141"/>
    </row>
    <row r="47" spans="1:39" ht="12.75" customHeight="1">
      <c r="A47" s="293">
        <v>4</v>
      </c>
      <c r="B47" s="307">
        <v>45293</v>
      </c>
      <c r="C47" s="308"/>
      <c r="D47" s="308" t="s">
        <v>908</v>
      </c>
      <c r="E47" s="293" t="s">
        <v>602</v>
      </c>
      <c r="F47" s="293">
        <v>1460</v>
      </c>
      <c r="G47" s="293">
        <v>1445</v>
      </c>
      <c r="H47" s="293">
        <v>1445</v>
      </c>
      <c r="I47" s="294" t="s">
        <v>920</v>
      </c>
      <c r="J47" s="309" t="s">
        <v>921</v>
      </c>
      <c r="K47" s="310">
        <f t="shared" ref="K47:K48" si="21">H47-F47</f>
        <v>-15</v>
      </c>
      <c r="L47" s="311">
        <f t="shared" ref="L47:L48" si="22">(H47*N47)*0.03%</f>
        <v>303.45</v>
      </c>
      <c r="M47" s="312">
        <f t="shared" ref="M47:M48" si="23">(K47*N47)-L47</f>
        <v>-10803.45</v>
      </c>
      <c r="N47" s="310">
        <v>700</v>
      </c>
      <c r="O47" s="313" t="s">
        <v>603</v>
      </c>
      <c r="P47" s="314">
        <v>45294</v>
      </c>
      <c r="Q47" s="270"/>
      <c r="R47" s="140"/>
      <c r="S47" s="55" t="s">
        <v>981</v>
      </c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141"/>
      <c r="AH47" s="142"/>
      <c r="AI47" s="140"/>
      <c r="AJ47" s="140"/>
      <c r="AK47" s="141"/>
      <c r="AL47" s="141"/>
      <c r="AM47" s="141"/>
    </row>
    <row r="48" spans="1:39" ht="12.75" customHeight="1">
      <c r="A48" s="332">
        <v>5</v>
      </c>
      <c r="B48" s="333">
        <v>45295</v>
      </c>
      <c r="C48" s="334"/>
      <c r="D48" s="334" t="s">
        <v>930</v>
      </c>
      <c r="E48" s="332" t="s">
        <v>602</v>
      </c>
      <c r="F48" s="332">
        <v>2626</v>
      </c>
      <c r="G48" s="332">
        <v>2592</v>
      </c>
      <c r="H48" s="332">
        <v>2627</v>
      </c>
      <c r="I48" s="335" t="s">
        <v>931</v>
      </c>
      <c r="J48" s="336" t="s">
        <v>806</v>
      </c>
      <c r="K48" s="337">
        <f t="shared" si="21"/>
        <v>1</v>
      </c>
      <c r="L48" s="338">
        <f t="shared" si="22"/>
        <v>236.42999999999998</v>
      </c>
      <c r="M48" s="339">
        <f t="shared" si="23"/>
        <v>63.570000000000022</v>
      </c>
      <c r="N48" s="337">
        <v>300</v>
      </c>
      <c r="O48" s="340" t="s">
        <v>610</v>
      </c>
      <c r="P48" s="341">
        <v>45296</v>
      </c>
      <c r="Q48" s="270"/>
      <c r="R48" s="140"/>
      <c r="S48" s="55" t="s">
        <v>981</v>
      </c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141"/>
      <c r="AH48" s="142"/>
      <c r="AI48" s="140"/>
      <c r="AJ48" s="140"/>
      <c r="AK48" s="141"/>
      <c r="AL48" s="141"/>
      <c r="AM48" s="141"/>
    </row>
    <row r="49" spans="1:39" ht="12.75" customHeight="1">
      <c r="A49" s="293">
        <v>6</v>
      </c>
      <c r="B49" s="307">
        <v>45295</v>
      </c>
      <c r="C49" s="308"/>
      <c r="D49" s="308" t="s">
        <v>935</v>
      </c>
      <c r="E49" s="293" t="s">
        <v>602</v>
      </c>
      <c r="F49" s="293">
        <v>2724</v>
      </c>
      <c r="G49" s="293">
        <v>2693</v>
      </c>
      <c r="H49" s="293">
        <v>2693</v>
      </c>
      <c r="I49" s="294" t="s">
        <v>938</v>
      </c>
      <c r="J49" s="309" t="s">
        <v>939</v>
      </c>
      <c r="K49" s="310">
        <f t="shared" ref="K49:K50" si="24">H49-F49</f>
        <v>-31</v>
      </c>
      <c r="L49" s="311">
        <f t="shared" ref="L49:L50" si="25">(H49*N49)*0.03%</f>
        <v>323.15999999999997</v>
      </c>
      <c r="M49" s="312">
        <f t="shared" ref="M49:M50" si="26">(K49*N49)-L49</f>
        <v>-12723.16</v>
      </c>
      <c r="N49" s="310">
        <v>400</v>
      </c>
      <c r="O49" s="313" t="s">
        <v>603</v>
      </c>
      <c r="P49" s="314">
        <v>45296</v>
      </c>
      <c r="Q49" s="270"/>
      <c r="R49" s="140"/>
      <c r="S49" s="55" t="s">
        <v>592</v>
      </c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141"/>
      <c r="AH49" s="142"/>
      <c r="AI49" s="140"/>
      <c r="AJ49" s="140"/>
      <c r="AK49" s="141"/>
      <c r="AL49" s="141"/>
      <c r="AM49" s="141"/>
    </row>
    <row r="50" spans="1:39" ht="12.75" customHeight="1">
      <c r="A50" s="220">
        <v>7</v>
      </c>
      <c r="B50" s="274">
        <v>45299</v>
      </c>
      <c r="C50" s="248"/>
      <c r="D50" s="248" t="s">
        <v>944</v>
      </c>
      <c r="E50" s="220" t="s">
        <v>602</v>
      </c>
      <c r="F50" s="220">
        <v>10080</v>
      </c>
      <c r="G50" s="220">
        <v>9880</v>
      </c>
      <c r="H50" s="220">
        <v>10257.5</v>
      </c>
      <c r="I50" s="215" t="s">
        <v>945</v>
      </c>
      <c r="J50" s="306" t="s">
        <v>989</v>
      </c>
      <c r="K50" s="231">
        <f t="shared" si="24"/>
        <v>177.5</v>
      </c>
      <c r="L50" s="277">
        <f t="shared" si="25"/>
        <v>153.86249999999998</v>
      </c>
      <c r="M50" s="232">
        <f t="shared" si="26"/>
        <v>8721.1375000000007</v>
      </c>
      <c r="N50" s="231">
        <v>50</v>
      </c>
      <c r="O50" s="102" t="s">
        <v>593</v>
      </c>
      <c r="P50" s="233">
        <v>45307</v>
      </c>
      <c r="Q50" s="270"/>
      <c r="R50" s="140"/>
      <c r="S50" s="55" t="s">
        <v>981</v>
      </c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141"/>
      <c r="AH50" s="142"/>
      <c r="AI50" s="140"/>
      <c r="AJ50" s="140"/>
      <c r="AK50" s="141"/>
      <c r="AL50" s="141"/>
      <c r="AM50" s="141"/>
    </row>
    <row r="51" spans="1:39" ht="12.75" customHeight="1">
      <c r="A51" s="293">
        <v>8</v>
      </c>
      <c r="B51" s="307">
        <v>45301</v>
      </c>
      <c r="C51" s="308"/>
      <c r="D51" s="308" t="s">
        <v>955</v>
      </c>
      <c r="E51" s="293" t="s">
        <v>602</v>
      </c>
      <c r="F51" s="293">
        <v>241</v>
      </c>
      <c r="G51" s="293">
        <v>238</v>
      </c>
      <c r="H51" s="293">
        <v>238</v>
      </c>
      <c r="I51" s="294" t="s">
        <v>956</v>
      </c>
      <c r="J51" s="309" t="s">
        <v>975</v>
      </c>
      <c r="K51" s="310">
        <f t="shared" ref="K51" si="27">H51-F51</f>
        <v>-3</v>
      </c>
      <c r="L51" s="311">
        <f t="shared" ref="L51" si="28">(H51*N51)*0.03%</f>
        <v>257.03999999999996</v>
      </c>
      <c r="M51" s="312">
        <f t="shared" ref="M51" si="29">(K51*N51)-L51</f>
        <v>-11057.04</v>
      </c>
      <c r="N51" s="310">
        <v>3600</v>
      </c>
      <c r="O51" s="313" t="s">
        <v>603</v>
      </c>
      <c r="P51" s="314">
        <v>45306</v>
      </c>
      <c r="Q51" s="270"/>
      <c r="R51" s="140"/>
      <c r="S51" s="55" t="s">
        <v>981</v>
      </c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141"/>
      <c r="AH51" s="142"/>
      <c r="AI51" s="140"/>
      <c r="AJ51" s="140"/>
      <c r="AK51" s="141"/>
      <c r="AL51" s="141"/>
      <c r="AM51" s="141"/>
    </row>
    <row r="52" spans="1:39" ht="12.75" customHeight="1">
      <c r="A52" s="220">
        <v>9</v>
      </c>
      <c r="B52" s="274">
        <v>45301</v>
      </c>
      <c r="C52" s="248"/>
      <c r="D52" s="248" t="s">
        <v>958</v>
      </c>
      <c r="E52" s="220" t="s">
        <v>602</v>
      </c>
      <c r="F52" s="220">
        <v>2645</v>
      </c>
      <c r="G52" s="220">
        <v>2595</v>
      </c>
      <c r="H52" s="220">
        <v>2692.5</v>
      </c>
      <c r="I52" s="215" t="s">
        <v>959</v>
      </c>
      <c r="J52" s="306" t="s">
        <v>612</v>
      </c>
      <c r="K52" s="231">
        <f t="shared" ref="K52:K53" si="30">H52-F52</f>
        <v>47.5</v>
      </c>
      <c r="L52" s="277">
        <f t="shared" ref="L52:L53" si="31">(H52*N52)*0.03%</f>
        <v>201.93749999999997</v>
      </c>
      <c r="M52" s="232">
        <f t="shared" ref="M52:M53" si="32">(K52*N52)-L52</f>
        <v>11673.0625</v>
      </c>
      <c r="N52" s="231">
        <v>250</v>
      </c>
      <c r="O52" s="102" t="s">
        <v>593</v>
      </c>
      <c r="P52" s="233">
        <v>45302</v>
      </c>
      <c r="Q52" s="270"/>
      <c r="R52" s="140"/>
      <c r="S52" s="55" t="s">
        <v>592</v>
      </c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141"/>
      <c r="AH52" s="142"/>
      <c r="AI52" s="140"/>
      <c r="AJ52" s="140"/>
      <c r="AK52" s="141"/>
      <c r="AL52" s="141"/>
      <c r="AM52" s="141"/>
    </row>
    <row r="53" spans="1:39" ht="12.75" customHeight="1">
      <c r="A53" s="293">
        <v>10</v>
      </c>
      <c r="B53" s="307">
        <v>45303</v>
      </c>
      <c r="C53" s="308"/>
      <c r="D53" s="308" t="s">
        <v>963</v>
      </c>
      <c r="E53" s="293" t="s">
        <v>602</v>
      </c>
      <c r="F53" s="293">
        <v>5365</v>
      </c>
      <c r="G53" s="293">
        <v>5298</v>
      </c>
      <c r="H53" s="293">
        <v>5325</v>
      </c>
      <c r="I53" s="294" t="s">
        <v>964</v>
      </c>
      <c r="J53" s="309" t="s">
        <v>976</v>
      </c>
      <c r="K53" s="310">
        <f t="shared" si="30"/>
        <v>-40</v>
      </c>
      <c r="L53" s="311">
        <f t="shared" si="31"/>
        <v>239.62499999999997</v>
      </c>
      <c r="M53" s="312">
        <f t="shared" si="32"/>
        <v>-6239.625</v>
      </c>
      <c r="N53" s="310">
        <v>150</v>
      </c>
      <c r="O53" s="313" t="s">
        <v>603</v>
      </c>
      <c r="P53" s="314">
        <v>45306</v>
      </c>
      <c r="Q53" s="270"/>
      <c r="R53" s="140"/>
      <c r="S53" s="55" t="s">
        <v>981</v>
      </c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141"/>
      <c r="AH53" s="142"/>
      <c r="AI53" s="140"/>
      <c r="AJ53" s="140"/>
      <c r="AK53" s="141"/>
      <c r="AL53" s="141"/>
      <c r="AM53" s="141"/>
    </row>
    <row r="54" spans="1:39" ht="12.75" customHeight="1">
      <c r="A54" s="220">
        <v>11</v>
      </c>
      <c r="B54" s="274">
        <v>45303</v>
      </c>
      <c r="C54" s="248"/>
      <c r="D54" s="248" t="s">
        <v>970</v>
      </c>
      <c r="E54" s="220" t="s">
        <v>602</v>
      </c>
      <c r="F54" s="220">
        <v>21910</v>
      </c>
      <c r="G54" s="220">
        <v>21795</v>
      </c>
      <c r="H54" s="220">
        <v>22055</v>
      </c>
      <c r="I54" s="215" t="s">
        <v>971</v>
      </c>
      <c r="J54" s="306" t="s">
        <v>736</v>
      </c>
      <c r="K54" s="231">
        <f t="shared" ref="K54:K55" si="33">H54-F54</f>
        <v>145</v>
      </c>
      <c r="L54" s="277">
        <f t="shared" ref="L54:L55" si="34">(H54*N54)*0.03%</f>
        <v>330.82499999999999</v>
      </c>
      <c r="M54" s="232">
        <f t="shared" ref="M54:M55" si="35">(K54*N54)-L54</f>
        <v>6919.1750000000002</v>
      </c>
      <c r="N54" s="231">
        <v>50</v>
      </c>
      <c r="O54" s="102" t="s">
        <v>593</v>
      </c>
      <c r="P54" s="233">
        <v>45306</v>
      </c>
      <c r="Q54" s="270"/>
      <c r="R54" s="140"/>
      <c r="S54" s="55" t="s">
        <v>592</v>
      </c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141"/>
      <c r="AH54" s="142"/>
      <c r="AI54" s="140"/>
      <c r="AJ54" s="140"/>
      <c r="AK54" s="141"/>
      <c r="AL54" s="141"/>
      <c r="AM54" s="141"/>
    </row>
    <row r="55" spans="1:39" ht="12.75" customHeight="1">
      <c r="A55" s="293">
        <v>12</v>
      </c>
      <c r="B55" s="307">
        <v>45307</v>
      </c>
      <c r="C55" s="308"/>
      <c r="D55" s="308" t="s">
        <v>985</v>
      </c>
      <c r="E55" s="293" t="s">
        <v>602</v>
      </c>
      <c r="F55" s="293">
        <v>3887.5</v>
      </c>
      <c r="G55" s="293">
        <v>3838</v>
      </c>
      <c r="H55" s="293">
        <v>3838</v>
      </c>
      <c r="I55" s="294" t="s">
        <v>986</v>
      </c>
      <c r="J55" s="309" t="s">
        <v>990</v>
      </c>
      <c r="K55" s="310">
        <f t="shared" si="33"/>
        <v>-49.5</v>
      </c>
      <c r="L55" s="311">
        <f t="shared" si="34"/>
        <v>230.27999999999997</v>
      </c>
      <c r="M55" s="312">
        <f t="shared" si="35"/>
        <v>-10130.280000000001</v>
      </c>
      <c r="N55" s="310">
        <v>200</v>
      </c>
      <c r="O55" s="313" t="s">
        <v>603</v>
      </c>
      <c r="P55" s="314">
        <v>45307</v>
      </c>
      <c r="Q55" s="270"/>
      <c r="R55" s="140"/>
      <c r="S55" s="55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141"/>
      <c r="AH55" s="142"/>
      <c r="AI55" s="140"/>
      <c r="AJ55" s="140"/>
      <c r="AK55" s="141"/>
      <c r="AL55" s="141"/>
      <c r="AM55" s="141"/>
    </row>
    <row r="56" spans="1:39" ht="12.75" customHeight="1">
      <c r="A56" s="293">
        <v>13</v>
      </c>
      <c r="B56" s="307">
        <v>45311</v>
      </c>
      <c r="C56" s="308"/>
      <c r="D56" s="308" t="s">
        <v>1022</v>
      </c>
      <c r="E56" s="293" t="s">
        <v>602</v>
      </c>
      <c r="F56" s="293">
        <v>746.5</v>
      </c>
      <c r="G56" s="293">
        <v>737</v>
      </c>
      <c r="H56" s="293">
        <v>738.5</v>
      </c>
      <c r="I56" s="294" t="s">
        <v>1023</v>
      </c>
      <c r="J56" s="309" t="s">
        <v>1024</v>
      </c>
      <c r="K56" s="310">
        <f t="shared" ref="K56" si="36">H56-F56</f>
        <v>-8</v>
      </c>
      <c r="L56" s="311">
        <f t="shared" ref="L56" si="37">(H56*N56)*0.03%</f>
        <v>221.54999999999998</v>
      </c>
      <c r="M56" s="312">
        <f t="shared" ref="M56" si="38">(K56*N56)-L56</f>
        <v>-8221.5499999999993</v>
      </c>
      <c r="N56" s="310">
        <v>1000</v>
      </c>
      <c r="O56" s="313" t="s">
        <v>603</v>
      </c>
      <c r="P56" s="314">
        <v>45311</v>
      </c>
      <c r="Q56" s="270"/>
      <c r="R56" s="140"/>
      <c r="S56" s="55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141"/>
      <c r="AH56" s="142"/>
      <c r="AI56" s="140"/>
      <c r="AJ56" s="140"/>
      <c r="AK56" s="141"/>
      <c r="AL56" s="141"/>
      <c r="AM56" s="141"/>
    </row>
    <row r="57" spans="1:39" ht="12.75" customHeight="1">
      <c r="A57" s="332">
        <v>14</v>
      </c>
      <c r="B57" s="333">
        <v>45311</v>
      </c>
      <c r="C57" s="334"/>
      <c r="D57" s="334" t="s">
        <v>970</v>
      </c>
      <c r="E57" s="332" t="s">
        <v>602</v>
      </c>
      <c r="F57" s="332">
        <v>21650</v>
      </c>
      <c r="G57" s="332">
        <v>21550</v>
      </c>
      <c r="H57" s="332">
        <v>21655</v>
      </c>
      <c r="I57" s="335" t="s">
        <v>1025</v>
      </c>
      <c r="J57" s="336" t="s">
        <v>1026</v>
      </c>
      <c r="K57" s="337">
        <f t="shared" ref="K57" si="39">H57-F57</f>
        <v>5</v>
      </c>
      <c r="L57" s="338">
        <f t="shared" ref="L57" si="40">(H57*N57)*0.03%</f>
        <v>324.82499999999999</v>
      </c>
      <c r="M57" s="339">
        <f t="shared" ref="M57" si="41">(K57*N57)-L57</f>
        <v>-74.824999999999989</v>
      </c>
      <c r="N57" s="337">
        <v>50</v>
      </c>
      <c r="O57" s="340" t="s">
        <v>610</v>
      </c>
      <c r="P57" s="341">
        <v>45311</v>
      </c>
      <c r="Q57" s="270"/>
      <c r="R57" s="140"/>
      <c r="S57" s="55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141"/>
      <c r="AH57" s="142"/>
      <c r="AI57" s="140"/>
      <c r="AJ57" s="140"/>
      <c r="AK57" s="141"/>
      <c r="AL57" s="141"/>
      <c r="AM57" s="141"/>
    </row>
    <row r="58" spans="1:39" ht="12.75" customHeight="1">
      <c r="A58" s="220">
        <v>15</v>
      </c>
      <c r="B58" s="274">
        <v>45314</v>
      </c>
      <c r="C58" s="248"/>
      <c r="D58" s="248" t="s">
        <v>1039</v>
      </c>
      <c r="E58" s="220" t="s">
        <v>888</v>
      </c>
      <c r="F58" s="220">
        <v>21410</v>
      </c>
      <c r="G58" s="220">
        <v>21590</v>
      </c>
      <c r="H58" s="220">
        <v>21310</v>
      </c>
      <c r="I58" s="215" t="s">
        <v>1040</v>
      </c>
      <c r="J58" s="306" t="s">
        <v>613</v>
      </c>
      <c r="K58" s="231">
        <f>F58-H58</f>
        <v>100</v>
      </c>
      <c r="L58" s="277">
        <f t="shared" ref="L58" si="42">(H58*N58)*0.03%</f>
        <v>319.64999999999998</v>
      </c>
      <c r="M58" s="232">
        <f t="shared" ref="M58" si="43">(K58*N58)-L58</f>
        <v>4680.3500000000004</v>
      </c>
      <c r="N58" s="231">
        <v>50</v>
      </c>
      <c r="O58" s="102" t="s">
        <v>593</v>
      </c>
      <c r="P58" s="233">
        <v>45314</v>
      </c>
      <c r="Q58" s="270"/>
      <c r="R58" s="140"/>
      <c r="S58" s="55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141"/>
      <c r="AH58" s="142"/>
      <c r="AI58" s="140"/>
      <c r="AJ58" s="140"/>
      <c r="AK58" s="141"/>
      <c r="AL58" s="141"/>
      <c r="AM58" s="141"/>
    </row>
    <row r="59" spans="1:39" ht="12.75" customHeight="1">
      <c r="A59" s="332">
        <v>16</v>
      </c>
      <c r="B59" s="333">
        <v>45315</v>
      </c>
      <c r="C59" s="334"/>
      <c r="D59" s="334" t="s">
        <v>1039</v>
      </c>
      <c r="E59" s="332" t="s">
        <v>888</v>
      </c>
      <c r="F59" s="332">
        <v>21400</v>
      </c>
      <c r="G59" s="332">
        <v>21590</v>
      </c>
      <c r="H59" s="332">
        <v>21390</v>
      </c>
      <c r="I59" s="335" t="s">
        <v>1040</v>
      </c>
      <c r="J59" s="336" t="s">
        <v>1056</v>
      </c>
      <c r="K59" s="337">
        <f>F59-H59</f>
        <v>10</v>
      </c>
      <c r="L59" s="338">
        <f t="shared" ref="L59" si="44">(H59*N59)*0.03%</f>
        <v>320.84999999999997</v>
      </c>
      <c r="M59" s="339">
        <f t="shared" ref="M59" si="45">(K59*N59)-L59</f>
        <v>179.15000000000003</v>
      </c>
      <c r="N59" s="337">
        <v>50</v>
      </c>
      <c r="O59" s="340" t="s">
        <v>610</v>
      </c>
      <c r="P59" s="341">
        <v>45314</v>
      </c>
      <c r="Q59" s="270"/>
      <c r="R59" s="140"/>
      <c r="S59" s="55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141"/>
      <c r="AH59" s="142"/>
      <c r="AI59" s="140"/>
      <c r="AJ59" s="140"/>
      <c r="AK59" s="141"/>
      <c r="AL59" s="141"/>
      <c r="AM59" s="141"/>
    </row>
    <row r="60" spans="1:39" ht="12.75" customHeight="1">
      <c r="A60" s="332">
        <v>17</v>
      </c>
      <c r="B60" s="333">
        <v>45315</v>
      </c>
      <c r="C60" s="334"/>
      <c r="D60" s="334" t="s">
        <v>1066</v>
      </c>
      <c r="E60" s="332" t="s">
        <v>602</v>
      </c>
      <c r="F60" s="332">
        <v>5667.5</v>
      </c>
      <c r="G60" s="332">
        <v>5600</v>
      </c>
      <c r="H60" s="332">
        <v>5670</v>
      </c>
      <c r="I60" s="335" t="s">
        <v>1067</v>
      </c>
      <c r="J60" s="336" t="s">
        <v>1104</v>
      </c>
      <c r="K60" s="337">
        <f>H60-F60</f>
        <v>2.5</v>
      </c>
      <c r="L60" s="338">
        <f t="shared" ref="L60" si="46">(H60*N60)*0.03%</f>
        <v>255.14999999999998</v>
      </c>
      <c r="M60" s="339">
        <f t="shared" ref="M60" si="47">(K60*N60)-L60</f>
        <v>119.85000000000002</v>
      </c>
      <c r="N60" s="337">
        <v>150</v>
      </c>
      <c r="O60" s="340" t="s">
        <v>610</v>
      </c>
      <c r="P60" s="341">
        <v>45314</v>
      </c>
      <c r="Q60" s="270"/>
      <c r="R60" s="140"/>
      <c r="S60" s="55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141"/>
      <c r="AH60" s="142"/>
      <c r="AI60" s="140"/>
      <c r="AJ60" s="140"/>
      <c r="AK60" s="141"/>
      <c r="AL60" s="141"/>
      <c r="AM60" s="141"/>
    </row>
    <row r="61" spans="1:39" ht="12.75" customHeight="1">
      <c r="A61" s="217">
        <v>18</v>
      </c>
      <c r="B61" s="278">
        <v>45316</v>
      </c>
      <c r="C61" s="271"/>
      <c r="D61" s="271" t="s">
        <v>1094</v>
      </c>
      <c r="E61" s="217" t="s">
        <v>602</v>
      </c>
      <c r="F61" s="217" t="s">
        <v>1112</v>
      </c>
      <c r="G61" s="217">
        <v>448</v>
      </c>
      <c r="H61" s="217"/>
      <c r="I61" s="219" t="s">
        <v>1113</v>
      </c>
      <c r="J61" s="216" t="s">
        <v>591</v>
      </c>
      <c r="K61" s="98"/>
      <c r="L61" s="101"/>
      <c r="M61" s="273"/>
      <c r="N61" s="98"/>
      <c r="O61" s="100"/>
      <c r="P61" s="279"/>
      <c r="Q61" s="270"/>
      <c r="R61" s="140"/>
      <c r="S61" s="55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141"/>
      <c r="AH61" s="142"/>
      <c r="AI61" s="140"/>
      <c r="AJ61" s="140"/>
      <c r="AK61" s="141"/>
      <c r="AL61" s="141"/>
      <c r="AM61" s="141"/>
    </row>
    <row r="62" spans="1:39" ht="12.75" customHeight="1">
      <c r="A62" s="217">
        <v>23</v>
      </c>
      <c r="B62" s="278">
        <v>45316</v>
      </c>
      <c r="C62" s="271"/>
      <c r="D62" s="271" t="s">
        <v>1105</v>
      </c>
      <c r="E62" s="217" t="s">
        <v>602</v>
      </c>
      <c r="F62" s="217" t="s">
        <v>1106</v>
      </c>
      <c r="G62" s="217">
        <v>140</v>
      </c>
      <c r="H62" s="217"/>
      <c r="I62" s="219" t="s">
        <v>1107</v>
      </c>
      <c r="J62" s="216" t="s">
        <v>591</v>
      </c>
      <c r="K62" s="98"/>
      <c r="L62" s="101"/>
      <c r="M62" s="273"/>
      <c r="N62" s="98"/>
      <c r="O62" s="100"/>
      <c r="P62" s="279"/>
      <c r="Q62" s="270"/>
      <c r="R62" s="140"/>
      <c r="S62" s="55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141"/>
      <c r="AH62" s="142"/>
      <c r="AI62" s="140"/>
      <c r="AJ62" s="140"/>
      <c r="AK62" s="141"/>
      <c r="AL62" s="141"/>
      <c r="AM62" s="141"/>
    </row>
    <row r="63" spans="1:39" ht="12.75" customHeight="1">
      <c r="A63" s="217"/>
      <c r="B63" s="278"/>
      <c r="C63" s="271"/>
      <c r="D63" s="271"/>
      <c r="E63" s="217"/>
      <c r="F63" s="217"/>
      <c r="G63" s="217"/>
      <c r="H63" s="217"/>
      <c r="I63" s="219"/>
      <c r="J63" s="216"/>
      <c r="K63" s="98"/>
      <c r="L63" s="101"/>
      <c r="M63" s="273"/>
      <c r="N63" s="98"/>
      <c r="O63" s="100"/>
      <c r="P63" s="279"/>
      <c r="Q63" s="270"/>
      <c r="R63" s="140"/>
      <c r="S63" s="55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141"/>
      <c r="AH63" s="142"/>
      <c r="AI63" s="140"/>
      <c r="AJ63" s="140"/>
      <c r="AK63" s="141"/>
      <c r="AL63" s="141"/>
      <c r="AM63" s="141"/>
    </row>
    <row r="64" spans="1:39" ht="12.75" customHeight="1">
      <c r="A64" s="217"/>
      <c r="B64" s="278"/>
      <c r="C64" s="271"/>
      <c r="D64" s="271"/>
      <c r="E64" s="217"/>
      <c r="F64" s="217"/>
      <c r="G64" s="217"/>
      <c r="H64" s="217"/>
      <c r="I64" s="219"/>
      <c r="J64" s="216"/>
      <c r="K64" s="98"/>
      <c r="L64" s="101"/>
      <c r="M64" s="273"/>
      <c r="N64" s="98"/>
      <c r="O64" s="100"/>
      <c r="P64" s="279"/>
      <c r="Q64" s="270"/>
      <c r="R64" s="140"/>
      <c r="S64" s="55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141"/>
      <c r="AH64" s="142"/>
      <c r="AI64" s="140"/>
      <c r="AJ64" s="140"/>
      <c r="AK64" s="141"/>
      <c r="AL64" s="141"/>
      <c r="AM64" s="141"/>
    </row>
    <row r="66" spans="1:39" ht="12.75" customHeight="1">
      <c r="A66" s="141"/>
      <c r="B66" s="144"/>
      <c r="C66" s="140"/>
      <c r="D66" s="140"/>
      <c r="E66" s="141"/>
      <c r="F66" s="141"/>
      <c r="G66" s="141"/>
      <c r="H66" s="145"/>
      <c r="I66" s="145"/>
      <c r="J66" s="145"/>
      <c r="K66" s="140"/>
      <c r="L66" s="141"/>
      <c r="M66" s="141"/>
      <c r="N66" s="141"/>
      <c r="O66" s="145"/>
      <c r="P66" s="145"/>
      <c r="Q66" s="145"/>
      <c r="R66" s="140"/>
      <c r="S66" s="55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141"/>
      <c r="AH66" s="142"/>
      <c r="AI66" s="140"/>
      <c r="AJ66" s="140"/>
      <c r="AK66" s="141"/>
      <c r="AL66" s="141"/>
      <c r="AM66" s="141"/>
    </row>
    <row r="67" spans="1:39">
      <c r="A67" s="146" t="s">
        <v>608</v>
      </c>
      <c r="B67" s="146"/>
      <c r="C67" s="146"/>
      <c r="D67" s="146"/>
      <c r="E67" s="147"/>
      <c r="F67" s="108"/>
      <c r="G67" s="108"/>
      <c r="H67" s="108"/>
      <c r="I67" s="108"/>
      <c r="J67" s="1"/>
      <c r="K67" s="6"/>
      <c r="L67" s="6"/>
      <c r="M67" s="6"/>
      <c r="N67" s="1"/>
      <c r="O67" s="1"/>
      <c r="P67" s="37"/>
      <c r="Q67" s="37"/>
      <c r="R67" s="37"/>
      <c r="S67" s="6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37"/>
      <c r="AH67" s="37"/>
      <c r="AI67" s="37"/>
      <c r="AJ67" s="37"/>
      <c r="AK67" s="37"/>
      <c r="AL67" s="37"/>
      <c r="AM67" s="37"/>
    </row>
    <row r="68" spans="1:39" ht="38.25">
      <c r="A68" s="95" t="s">
        <v>16</v>
      </c>
      <c r="B68" s="95" t="s">
        <v>565</v>
      </c>
      <c r="C68" s="95"/>
      <c r="D68" s="96" t="s">
        <v>577</v>
      </c>
      <c r="E68" s="95" t="s">
        <v>578</v>
      </c>
      <c r="F68" s="95" t="s">
        <v>579</v>
      </c>
      <c r="G68" s="95" t="s">
        <v>600</v>
      </c>
      <c r="H68" s="95" t="s">
        <v>581</v>
      </c>
      <c r="I68" s="95" t="s">
        <v>582</v>
      </c>
      <c r="J68" s="94" t="s">
        <v>583</v>
      </c>
      <c r="K68" s="94" t="s">
        <v>609</v>
      </c>
      <c r="L68" s="97" t="s">
        <v>585</v>
      </c>
      <c r="M68" s="139" t="s">
        <v>606</v>
      </c>
      <c r="N68" s="95" t="s">
        <v>607</v>
      </c>
      <c r="O68" s="95" t="s">
        <v>587</v>
      </c>
      <c r="P68" s="96" t="s">
        <v>588</v>
      </c>
      <c r="Q68" s="275"/>
      <c r="R68" s="37"/>
      <c r="S68" s="6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37"/>
      <c r="AH68" s="37"/>
      <c r="AI68" s="37"/>
      <c r="AJ68" s="37"/>
      <c r="AK68" s="37"/>
      <c r="AL68" s="37"/>
      <c r="AM68" s="37"/>
    </row>
    <row r="69" spans="1:39" ht="12.75" customHeight="1">
      <c r="A69" s="377">
        <v>1</v>
      </c>
      <c r="B69" s="379">
        <v>45289</v>
      </c>
      <c r="C69" s="308"/>
      <c r="D69" s="308" t="s">
        <v>903</v>
      </c>
      <c r="E69" s="293" t="s">
        <v>602</v>
      </c>
      <c r="F69" s="293">
        <v>300</v>
      </c>
      <c r="G69" s="293"/>
      <c r="H69" s="293"/>
      <c r="I69" s="294"/>
      <c r="J69" s="375" t="s">
        <v>928</v>
      </c>
      <c r="K69" s="325">
        <f>H69-F69</f>
        <v>-300</v>
      </c>
      <c r="L69" s="326">
        <v>25</v>
      </c>
      <c r="M69" s="363">
        <v>-2975</v>
      </c>
      <c r="N69" s="310">
        <v>15</v>
      </c>
      <c r="O69" s="365" t="s">
        <v>603</v>
      </c>
      <c r="P69" s="367">
        <v>45294</v>
      </c>
      <c r="Q69" s="270"/>
      <c r="R69" s="140"/>
      <c r="S69" s="55" t="s">
        <v>592</v>
      </c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141"/>
      <c r="AH69" s="142"/>
      <c r="AI69" s="140"/>
      <c r="AJ69" s="140"/>
      <c r="AK69" s="141"/>
      <c r="AL69" s="141"/>
      <c r="AM69" s="141"/>
    </row>
    <row r="70" spans="1:39" ht="12.75" customHeight="1">
      <c r="A70" s="378"/>
      <c r="B70" s="380"/>
      <c r="C70" s="308"/>
      <c r="D70" s="308" t="s">
        <v>904</v>
      </c>
      <c r="E70" s="293" t="s">
        <v>888</v>
      </c>
      <c r="F70" s="293">
        <v>105</v>
      </c>
      <c r="G70" s="293"/>
      <c r="H70" s="293"/>
      <c r="I70" s="293"/>
      <c r="J70" s="376"/>
      <c r="K70" s="325">
        <f>F70-H70</f>
        <v>105</v>
      </c>
      <c r="L70" s="326">
        <v>25</v>
      </c>
      <c r="M70" s="364"/>
      <c r="N70" s="310">
        <v>15</v>
      </c>
      <c r="O70" s="366"/>
      <c r="P70" s="368"/>
      <c r="Q70" s="270"/>
      <c r="R70" s="140"/>
      <c r="S70" s="37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141"/>
      <c r="AH70" s="142"/>
      <c r="AI70" s="140"/>
      <c r="AJ70" s="140"/>
      <c r="AK70" s="141"/>
      <c r="AL70" s="141"/>
      <c r="AM70" s="141"/>
    </row>
    <row r="71" spans="1:39" ht="12.75" customHeight="1">
      <c r="A71" s="330">
        <v>2</v>
      </c>
      <c r="B71" s="331">
        <v>45295</v>
      </c>
      <c r="C71" s="248"/>
      <c r="D71" s="248" t="s">
        <v>932</v>
      </c>
      <c r="E71" s="220" t="s">
        <v>602</v>
      </c>
      <c r="F71" s="220">
        <v>300</v>
      </c>
      <c r="G71" s="220">
        <v>240</v>
      </c>
      <c r="H71" s="215">
        <v>362.5</v>
      </c>
      <c r="I71" s="215" t="s">
        <v>933</v>
      </c>
      <c r="J71" s="327" t="s">
        <v>934</v>
      </c>
      <c r="K71" s="328">
        <f>H71-F71</f>
        <v>62.5</v>
      </c>
      <c r="L71" s="329">
        <v>50</v>
      </c>
      <c r="M71" s="232">
        <f t="shared" ref="M71" si="48">(K71*N71)-L71</f>
        <v>887.5</v>
      </c>
      <c r="N71" s="231">
        <v>15</v>
      </c>
      <c r="O71" s="102" t="s">
        <v>593</v>
      </c>
      <c r="P71" s="233">
        <v>45295</v>
      </c>
      <c r="Q71" s="270"/>
      <c r="R71" s="140"/>
      <c r="S71" s="55" t="s">
        <v>592</v>
      </c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141"/>
      <c r="AH71" s="142"/>
      <c r="AI71" s="140"/>
      <c r="AJ71" s="140"/>
      <c r="AK71" s="141"/>
      <c r="AL71" s="141"/>
      <c r="AM71" s="141"/>
    </row>
    <row r="72" spans="1:39" ht="12.75" customHeight="1">
      <c r="A72" s="342">
        <v>3</v>
      </c>
      <c r="B72" s="343">
        <v>45299</v>
      </c>
      <c r="C72" s="308"/>
      <c r="D72" s="308" t="s">
        <v>946</v>
      </c>
      <c r="E72" s="293" t="s">
        <v>602</v>
      </c>
      <c r="F72" s="293">
        <v>91.5</v>
      </c>
      <c r="G72" s="293">
        <v>60</v>
      </c>
      <c r="H72" s="293">
        <v>37.5</v>
      </c>
      <c r="I72" s="294" t="s">
        <v>947</v>
      </c>
      <c r="J72" s="344" t="s">
        <v>948</v>
      </c>
      <c r="K72" s="325">
        <f>H72-F72</f>
        <v>-54</v>
      </c>
      <c r="L72" s="326">
        <v>50</v>
      </c>
      <c r="M72" s="312">
        <f t="shared" ref="M72" si="49">(K72*N72)-L72</f>
        <v>-2750</v>
      </c>
      <c r="N72" s="310">
        <v>50</v>
      </c>
      <c r="O72" s="313" t="s">
        <v>603</v>
      </c>
      <c r="P72" s="314">
        <v>45300</v>
      </c>
      <c r="Q72" s="270"/>
      <c r="R72" s="140"/>
      <c r="S72" s="55" t="s">
        <v>592</v>
      </c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141"/>
      <c r="AH72" s="142"/>
      <c r="AI72" s="140"/>
      <c r="AJ72" s="140"/>
      <c r="AK72" s="141"/>
      <c r="AL72" s="141"/>
      <c r="AM72" s="141"/>
    </row>
    <row r="73" spans="1:39" ht="12.75" customHeight="1">
      <c r="A73" s="345">
        <v>4</v>
      </c>
      <c r="B73" s="346">
        <v>45300</v>
      </c>
      <c r="C73" s="334"/>
      <c r="D73" s="334" t="s">
        <v>949</v>
      </c>
      <c r="E73" s="332" t="s">
        <v>602</v>
      </c>
      <c r="F73" s="332">
        <v>280</v>
      </c>
      <c r="G73" s="332">
        <v>180</v>
      </c>
      <c r="H73" s="332">
        <v>280</v>
      </c>
      <c r="I73" s="335" t="s">
        <v>950</v>
      </c>
      <c r="J73" s="347" t="s">
        <v>951</v>
      </c>
      <c r="K73" s="348">
        <f>H73-F73</f>
        <v>0</v>
      </c>
      <c r="L73" s="349">
        <v>50</v>
      </c>
      <c r="M73" s="339">
        <f t="shared" ref="M73:M74" si="50">(K73*N73)-L73</f>
        <v>-50</v>
      </c>
      <c r="N73" s="337">
        <v>15</v>
      </c>
      <c r="O73" s="340" t="s">
        <v>610</v>
      </c>
      <c r="P73" s="341">
        <v>45300</v>
      </c>
      <c r="Q73" s="270"/>
      <c r="R73" s="140"/>
      <c r="S73" s="55" t="s">
        <v>981</v>
      </c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37"/>
      <c r="AG73" s="141"/>
      <c r="AH73" s="142"/>
      <c r="AI73" s="140"/>
      <c r="AJ73" s="140"/>
      <c r="AK73" s="141"/>
      <c r="AL73" s="141"/>
      <c r="AM73" s="141"/>
    </row>
    <row r="74" spans="1:39" ht="12.75" customHeight="1">
      <c r="A74" s="342">
        <v>5</v>
      </c>
      <c r="B74" s="343">
        <v>45300</v>
      </c>
      <c r="C74" s="308"/>
      <c r="D74" s="308" t="s">
        <v>952</v>
      </c>
      <c r="E74" s="293" t="s">
        <v>602</v>
      </c>
      <c r="F74" s="293">
        <v>16</v>
      </c>
      <c r="G74" s="293">
        <v>0</v>
      </c>
      <c r="H74" s="293">
        <v>0</v>
      </c>
      <c r="I74" s="294" t="s">
        <v>953</v>
      </c>
      <c r="J74" s="344" t="s">
        <v>954</v>
      </c>
      <c r="K74" s="325">
        <f>H74-F74</f>
        <v>-16</v>
      </c>
      <c r="L74" s="326">
        <v>25</v>
      </c>
      <c r="M74" s="312">
        <f t="shared" si="50"/>
        <v>-665</v>
      </c>
      <c r="N74" s="310">
        <v>40</v>
      </c>
      <c r="O74" s="313" t="s">
        <v>603</v>
      </c>
      <c r="P74" s="314">
        <v>45300</v>
      </c>
      <c r="Q74" s="270"/>
      <c r="R74" s="140"/>
      <c r="S74" s="55" t="s">
        <v>981</v>
      </c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141"/>
      <c r="AH74" s="142"/>
      <c r="AI74" s="140"/>
      <c r="AJ74" s="140"/>
      <c r="AK74" s="141"/>
      <c r="AL74" s="141"/>
      <c r="AM74" s="141"/>
    </row>
    <row r="75" spans="1:39" ht="12.75" customHeight="1">
      <c r="A75" s="293">
        <v>6</v>
      </c>
      <c r="B75" s="307">
        <v>45302</v>
      </c>
      <c r="C75" s="308"/>
      <c r="D75" s="308" t="s">
        <v>960</v>
      </c>
      <c r="E75" s="293" t="s">
        <v>602</v>
      </c>
      <c r="F75" s="293">
        <v>375</v>
      </c>
      <c r="G75" s="293">
        <v>280</v>
      </c>
      <c r="H75" s="293">
        <v>280</v>
      </c>
      <c r="I75" s="294" t="s">
        <v>961</v>
      </c>
      <c r="J75" s="344" t="s">
        <v>714</v>
      </c>
      <c r="K75" s="325">
        <f>H75-F75</f>
        <v>-95</v>
      </c>
      <c r="L75" s="326">
        <v>50</v>
      </c>
      <c r="M75" s="312">
        <f t="shared" ref="M75" si="51">(K75*N75)-L75</f>
        <v>-1475</v>
      </c>
      <c r="N75" s="310">
        <v>15</v>
      </c>
      <c r="O75" s="313" t="s">
        <v>603</v>
      </c>
      <c r="P75" s="314">
        <v>45302</v>
      </c>
      <c r="Q75" s="270"/>
      <c r="R75" s="140"/>
      <c r="S75" s="55" t="s">
        <v>981</v>
      </c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141"/>
      <c r="AH75" s="142"/>
      <c r="AI75" s="140"/>
      <c r="AJ75" s="140"/>
      <c r="AK75" s="141"/>
      <c r="AL75" s="141"/>
      <c r="AM75" s="141"/>
    </row>
    <row r="76" spans="1:39" ht="12.75" customHeight="1">
      <c r="A76" s="369">
        <v>7</v>
      </c>
      <c r="B76" s="371">
        <v>45303</v>
      </c>
      <c r="C76" s="248"/>
      <c r="D76" s="248" t="s">
        <v>967</v>
      </c>
      <c r="E76" s="220" t="s">
        <v>888</v>
      </c>
      <c r="F76" s="220">
        <v>46</v>
      </c>
      <c r="G76" s="220"/>
      <c r="H76" s="220">
        <v>40</v>
      </c>
      <c r="I76" s="215"/>
      <c r="J76" s="373" t="s">
        <v>974</v>
      </c>
      <c r="K76" s="328">
        <f>F76-H76</f>
        <v>6</v>
      </c>
      <c r="L76" s="329">
        <v>50</v>
      </c>
      <c r="M76" s="381">
        <v>820</v>
      </c>
      <c r="N76" s="231">
        <v>40</v>
      </c>
      <c r="O76" s="383" t="s">
        <v>593</v>
      </c>
      <c r="P76" s="385">
        <v>45306</v>
      </c>
      <c r="Q76" s="270"/>
      <c r="R76" s="140"/>
      <c r="S76" s="55" t="s">
        <v>981</v>
      </c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141"/>
      <c r="AH76" s="142"/>
      <c r="AI76" s="140"/>
      <c r="AJ76" s="140"/>
      <c r="AK76" s="141"/>
      <c r="AL76" s="141"/>
      <c r="AM76" s="141"/>
    </row>
    <row r="77" spans="1:39" ht="12.75" customHeight="1">
      <c r="A77" s="370"/>
      <c r="B77" s="372"/>
      <c r="C77" s="248"/>
      <c r="D77" s="248" t="s">
        <v>968</v>
      </c>
      <c r="E77" s="220" t="s">
        <v>888</v>
      </c>
      <c r="F77" s="220">
        <v>44</v>
      </c>
      <c r="G77" s="220"/>
      <c r="H77" s="220">
        <v>27</v>
      </c>
      <c r="I77" s="215"/>
      <c r="J77" s="374"/>
      <c r="K77" s="328">
        <f>F77-H77</f>
        <v>17</v>
      </c>
      <c r="L77" s="329">
        <v>50</v>
      </c>
      <c r="M77" s="382"/>
      <c r="N77" s="231">
        <v>40</v>
      </c>
      <c r="O77" s="384"/>
      <c r="P77" s="386"/>
      <c r="Q77" s="270"/>
      <c r="R77" s="140"/>
      <c r="S77" s="55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141"/>
      <c r="AH77" s="142"/>
      <c r="AI77" s="140"/>
      <c r="AJ77" s="140"/>
      <c r="AK77" s="141"/>
      <c r="AL77" s="141"/>
      <c r="AM77" s="141"/>
    </row>
    <row r="78" spans="1:39" ht="12.75" customHeight="1">
      <c r="A78" s="220">
        <v>8</v>
      </c>
      <c r="B78" s="274">
        <v>45303</v>
      </c>
      <c r="C78" s="248"/>
      <c r="D78" s="248" t="s">
        <v>960</v>
      </c>
      <c r="E78" s="220" t="s">
        <v>602</v>
      </c>
      <c r="F78" s="220">
        <v>360</v>
      </c>
      <c r="G78" s="220">
        <v>255</v>
      </c>
      <c r="H78" s="220">
        <v>480</v>
      </c>
      <c r="I78" s="215" t="s">
        <v>969</v>
      </c>
      <c r="J78" s="327" t="s">
        <v>973</v>
      </c>
      <c r="K78" s="328">
        <f>H78-F78</f>
        <v>120</v>
      </c>
      <c r="L78" s="329">
        <v>50</v>
      </c>
      <c r="M78" s="232">
        <f t="shared" ref="M78" si="52">(K78*N78)-L78</f>
        <v>1750</v>
      </c>
      <c r="N78" s="231">
        <v>15</v>
      </c>
      <c r="O78" s="102" t="s">
        <v>593</v>
      </c>
      <c r="P78" s="233">
        <v>45306</v>
      </c>
      <c r="Q78" s="270"/>
      <c r="R78" s="140"/>
      <c r="S78" s="55" t="s">
        <v>981</v>
      </c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141"/>
      <c r="AH78" s="142"/>
      <c r="AI78" s="140"/>
      <c r="AJ78" s="140"/>
      <c r="AK78" s="141"/>
      <c r="AL78" s="141"/>
      <c r="AM78" s="141"/>
    </row>
    <row r="79" spans="1:39" ht="12.75" customHeight="1">
      <c r="A79" s="369">
        <v>9</v>
      </c>
      <c r="B79" s="371">
        <v>45306</v>
      </c>
      <c r="C79" s="248"/>
      <c r="D79" s="248" t="s">
        <v>977</v>
      </c>
      <c r="E79" s="220" t="s">
        <v>888</v>
      </c>
      <c r="F79" s="220">
        <v>28</v>
      </c>
      <c r="G79" s="220"/>
      <c r="H79" s="220">
        <v>10</v>
      </c>
      <c r="I79" s="215"/>
      <c r="J79" s="373" t="s">
        <v>984</v>
      </c>
      <c r="K79" s="328">
        <f>F79-H79</f>
        <v>18</v>
      </c>
      <c r="L79" s="329">
        <v>50</v>
      </c>
      <c r="M79" s="381">
        <v>940</v>
      </c>
      <c r="N79" s="231">
        <v>40</v>
      </c>
      <c r="O79" s="383" t="s">
        <v>593</v>
      </c>
      <c r="P79" s="385">
        <v>45307</v>
      </c>
      <c r="Q79" s="270"/>
      <c r="R79" s="140"/>
      <c r="S79" s="55" t="s">
        <v>981</v>
      </c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141"/>
      <c r="AH79" s="142"/>
      <c r="AI79" s="140"/>
      <c r="AJ79" s="140"/>
      <c r="AK79" s="141"/>
      <c r="AL79" s="141"/>
      <c r="AM79" s="141"/>
    </row>
    <row r="80" spans="1:39" ht="12.75" customHeight="1">
      <c r="A80" s="370"/>
      <c r="B80" s="372"/>
      <c r="C80" s="248"/>
      <c r="D80" s="248" t="s">
        <v>978</v>
      </c>
      <c r="E80" s="220" t="s">
        <v>888</v>
      </c>
      <c r="F80" s="220">
        <v>28</v>
      </c>
      <c r="G80" s="220"/>
      <c r="H80" s="220">
        <v>20</v>
      </c>
      <c r="I80" s="215"/>
      <c r="J80" s="374"/>
      <c r="K80" s="328">
        <f>F80-H80</f>
        <v>8</v>
      </c>
      <c r="L80" s="329">
        <v>50</v>
      </c>
      <c r="M80" s="382"/>
      <c r="N80" s="231">
        <v>40</v>
      </c>
      <c r="O80" s="384"/>
      <c r="P80" s="386"/>
      <c r="Q80" s="270"/>
      <c r="R80" s="140"/>
      <c r="S80" s="55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  <c r="AG80" s="141"/>
      <c r="AH80" s="142"/>
      <c r="AI80" s="140"/>
      <c r="AJ80" s="140"/>
      <c r="AK80" s="141"/>
      <c r="AL80" s="141"/>
      <c r="AM80" s="141"/>
    </row>
    <row r="81" spans="1:39" ht="12.75" customHeight="1">
      <c r="A81" s="220">
        <v>10</v>
      </c>
      <c r="B81" s="274">
        <v>45306</v>
      </c>
      <c r="C81" s="248"/>
      <c r="D81" s="248" t="s">
        <v>979</v>
      </c>
      <c r="E81" s="220" t="s">
        <v>602</v>
      </c>
      <c r="F81" s="220">
        <v>255</v>
      </c>
      <c r="G81" s="220">
        <v>150</v>
      </c>
      <c r="H81" s="220">
        <v>325</v>
      </c>
      <c r="I81" s="215" t="s">
        <v>980</v>
      </c>
      <c r="J81" s="327" t="s">
        <v>774</v>
      </c>
      <c r="K81" s="328">
        <f>H81-F81</f>
        <v>70</v>
      </c>
      <c r="L81" s="329">
        <v>50</v>
      </c>
      <c r="M81" s="232">
        <f t="shared" ref="M81" si="53">(K81*N81)-L81</f>
        <v>1000</v>
      </c>
      <c r="N81" s="231">
        <v>15</v>
      </c>
      <c r="O81" s="102" t="s">
        <v>593</v>
      </c>
      <c r="P81" s="233">
        <v>45306</v>
      </c>
      <c r="Q81" s="270"/>
      <c r="R81" s="140"/>
      <c r="S81" s="55" t="s">
        <v>981</v>
      </c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141"/>
      <c r="AH81" s="142"/>
      <c r="AI81" s="140"/>
      <c r="AJ81" s="140"/>
      <c r="AK81" s="141"/>
      <c r="AL81" s="141"/>
      <c r="AM81" s="141"/>
    </row>
    <row r="82" spans="1:39" ht="12.75" customHeight="1">
      <c r="A82" s="369">
        <v>11</v>
      </c>
      <c r="B82" s="371">
        <v>45307</v>
      </c>
      <c r="C82" s="248"/>
      <c r="D82" s="248" t="s">
        <v>991</v>
      </c>
      <c r="E82" s="220" t="s">
        <v>602</v>
      </c>
      <c r="F82" s="220">
        <v>55</v>
      </c>
      <c r="G82" s="220"/>
      <c r="H82" s="220">
        <v>68</v>
      </c>
      <c r="I82" s="215"/>
      <c r="J82" s="373" t="s">
        <v>1003</v>
      </c>
      <c r="K82" s="328">
        <f>H82-F82</f>
        <v>13</v>
      </c>
      <c r="L82" s="329">
        <v>50</v>
      </c>
      <c r="M82" s="232">
        <f t="shared" ref="M82:M83" si="54">(K82*N82)-L82</f>
        <v>3850</v>
      </c>
      <c r="N82" s="231">
        <v>300</v>
      </c>
      <c r="O82" s="383" t="s">
        <v>593</v>
      </c>
      <c r="P82" s="385">
        <v>45306</v>
      </c>
      <c r="Q82" s="270"/>
      <c r="R82" s="140"/>
      <c r="S82" s="55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141"/>
      <c r="AH82" s="142"/>
      <c r="AI82" s="140"/>
      <c r="AJ82" s="140"/>
      <c r="AK82" s="141"/>
      <c r="AL82" s="141"/>
      <c r="AM82" s="141"/>
    </row>
    <row r="83" spans="1:39" ht="12.75" customHeight="1">
      <c r="A83" s="370"/>
      <c r="B83" s="372"/>
      <c r="C83" s="248"/>
      <c r="D83" s="248" t="s">
        <v>992</v>
      </c>
      <c r="E83" s="220" t="s">
        <v>888</v>
      </c>
      <c r="F83" s="220">
        <v>33</v>
      </c>
      <c r="G83" s="220"/>
      <c r="H83" s="220">
        <v>40.5</v>
      </c>
      <c r="I83" s="215"/>
      <c r="J83" s="374"/>
      <c r="K83" s="328">
        <f>F83-H83</f>
        <v>-7.5</v>
      </c>
      <c r="L83" s="329">
        <v>50</v>
      </c>
      <c r="M83" s="232">
        <f t="shared" si="54"/>
        <v>-2300</v>
      </c>
      <c r="N83" s="231">
        <v>300</v>
      </c>
      <c r="O83" s="384"/>
      <c r="P83" s="386"/>
      <c r="Q83" s="270"/>
      <c r="R83" s="140"/>
      <c r="S83" s="55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141"/>
      <c r="AH83" s="142"/>
      <c r="AI83" s="140"/>
      <c r="AJ83" s="140"/>
      <c r="AK83" s="141"/>
      <c r="AL83" s="141"/>
      <c r="AM83" s="141"/>
    </row>
    <row r="84" spans="1:39" ht="12.75" customHeight="1">
      <c r="A84" s="293">
        <v>12</v>
      </c>
      <c r="B84" s="307">
        <v>45307</v>
      </c>
      <c r="C84" s="308"/>
      <c r="D84" s="308" t="s">
        <v>993</v>
      </c>
      <c r="E84" s="293" t="s">
        <v>602</v>
      </c>
      <c r="F84" s="293">
        <v>15</v>
      </c>
      <c r="G84" s="293">
        <v>0</v>
      </c>
      <c r="H84" s="293">
        <v>0</v>
      </c>
      <c r="I84" s="294" t="s">
        <v>994</v>
      </c>
      <c r="J84" s="344" t="s">
        <v>921</v>
      </c>
      <c r="K84" s="325">
        <f>H84-F84</f>
        <v>-15</v>
      </c>
      <c r="L84" s="326">
        <v>50</v>
      </c>
      <c r="M84" s="312">
        <f t="shared" ref="M84" si="55">(K84*N84)-L84</f>
        <v>-650</v>
      </c>
      <c r="N84" s="310">
        <v>40</v>
      </c>
      <c r="O84" s="313" t="s">
        <v>603</v>
      </c>
      <c r="P84" s="314">
        <v>45307</v>
      </c>
      <c r="Q84" s="270"/>
      <c r="R84" s="140"/>
      <c r="S84" s="55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141"/>
      <c r="AH84" s="142"/>
      <c r="AI84" s="140"/>
      <c r="AJ84" s="140"/>
      <c r="AK84" s="141"/>
      <c r="AL84" s="141"/>
      <c r="AM84" s="141"/>
    </row>
    <row r="85" spans="1:39" ht="12.75" customHeight="1">
      <c r="A85" s="293">
        <v>13</v>
      </c>
      <c r="B85" s="307">
        <v>45307</v>
      </c>
      <c r="C85" s="308"/>
      <c r="D85" s="308" t="s">
        <v>979</v>
      </c>
      <c r="E85" s="293" t="s">
        <v>602</v>
      </c>
      <c r="F85" s="293">
        <v>205</v>
      </c>
      <c r="G85" s="293">
        <v>99</v>
      </c>
      <c r="H85" s="293">
        <v>0</v>
      </c>
      <c r="I85" s="294" t="s">
        <v>995</v>
      </c>
      <c r="J85" s="344" t="s">
        <v>1002</v>
      </c>
      <c r="K85" s="325">
        <f>H85-F85</f>
        <v>-205</v>
      </c>
      <c r="L85" s="326">
        <v>25</v>
      </c>
      <c r="M85" s="312">
        <f t="shared" ref="M85" si="56">(K85*N85)-L85</f>
        <v>-3100</v>
      </c>
      <c r="N85" s="310">
        <v>15</v>
      </c>
      <c r="O85" s="313" t="s">
        <v>603</v>
      </c>
      <c r="P85" s="314">
        <v>45308</v>
      </c>
      <c r="Q85" s="270"/>
      <c r="R85" s="140"/>
      <c r="S85" s="55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F85" s="37"/>
      <c r="AG85" s="141"/>
      <c r="AH85" s="142"/>
      <c r="AI85" s="140"/>
      <c r="AJ85" s="140"/>
      <c r="AK85" s="141"/>
      <c r="AL85" s="141"/>
      <c r="AM85" s="141"/>
    </row>
    <row r="86" spans="1:39" ht="12.75" customHeight="1">
      <c r="A86" s="369">
        <v>14</v>
      </c>
      <c r="B86" s="371">
        <v>45309</v>
      </c>
      <c r="C86" s="248"/>
      <c r="D86" s="248" t="s">
        <v>1005</v>
      </c>
      <c r="E86" s="220" t="s">
        <v>602</v>
      </c>
      <c r="F86" s="220">
        <v>114</v>
      </c>
      <c r="G86" s="220"/>
      <c r="H86" s="220">
        <v>138</v>
      </c>
      <c r="I86" s="215"/>
      <c r="J86" s="373" t="s">
        <v>1013</v>
      </c>
      <c r="K86" s="328">
        <f>H86-F86</f>
        <v>24</v>
      </c>
      <c r="L86" s="329">
        <v>50</v>
      </c>
      <c r="M86" s="381">
        <v>1712.5</v>
      </c>
      <c r="N86" s="231">
        <v>125</v>
      </c>
      <c r="O86" s="383" t="s">
        <v>593</v>
      </c>
      <c r="P86" s="385">
        <v>45310</v>
      </c>
      <c r="Q86" s="270"/>
      <c r="R86" s="140"/>
      <c r="S86" s="55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141"/>
      <c r="AH86" s="142"/>
      <c r="AI86" s="140"/>
      <c r="AJ86" s="140"/>
      <c r="AK86" s="141"/>
      <c r="AL86" s="141"/>
      <c r="AM86" s="141"/>
    </row>
    <row r="87" spans="1:39" ht="12.75" customHeight="1">
      <c r="A87" s="370"/>
      <c r="B87" s="372"/>
      <c r="C87" s="248"/>
      <c r="D87" s="248" t="s">
        <v>1006</v>
      </c>
      <c r="E87" s="220" t="s">
        <v>888</v>
      </c>
      <c r="F87" s="220">
        <v>54.5</v>
      </c>
      <c r="G87" s="220"/>
      <c r="H87" s="220">
        <v>64</v>
      </c>
      <c r="I87" s="215"/>
      <c r="J87" s="374"/>
      <c r="K87" s="328">
        <f>F87-H87</f>
        <v>-9.5</v>
      </c>
      <c r="L87" s="329">
        <v>50</v>
      </c>
      <c r="M87" s="391"/>
      <c r="N87" s="231">
        <v>125</v>
      </c>
      <c r="O87" s="393"/>
      <c r="P87" s="392"/>
      <c r="Q87" s="270"/>
      <c r="R87" s="140"/>
      <c r="S87" s="55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141"/>
      <c r="AH87" s="142"/>
      <c r="AI87" s="140"/>
      <c r="AJ87" s="140"/>
      <c r="AK87" s="141"/>
      <c r="AL87" s="141"/>
      <c r="AM87" s="141"/>
    </row>
    <row r="88" spans="1:39" ht="12.75" customHeight="1">
      <c r="A88" s="332">
        <v>15</v>
      </c>
      <c r="B88" s="333">
        <v>45310</v>
      </c>
      <c r="C88" s="334"/>
      <c r="D88" s="334" t="s">
        <v>1014</v>
      </c>
      <c r="E88" s="332" t="s">
        <v>602</v>
      </c>
      <c r="F88" s="332">
        <v>415</v>
      </c>
      <c r="G88" s="332">
        <v>300</v>
      </c>
      <c r="H88" s="332">
        <v>440</v>
      </c>
      <c r="I88" s="335" t="s">
        <v>1015</v>
      </c>
      <c r="J88" s="347" t="s">
        <v>760</v>
      </c>
      <c r="K88" s="348">
        <v>25</v>
      </c>
      <c r="L88" s="349">
        <v>50</v>
      </c>
      <c r="M88" s="339">
        <f t="shared" ref="M88" si="57">(K88*N88)-L88</f>
        <v>325</v>
      </c>
      <c r="N88" s="337">
        <v>15</v>
      </c>
      <c r="O88" s="340" t="s">
        <v>610</v>
      </c>
      <c r="P88" s="341">
        <v>45311</v>
      </c>
      <c r="Q88" s="270"/>
      <c r="R88" s="140"/>
      <c r="S88" s="55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141"/>
      <c r="AH88" s="142"/>
      <c r="AI88" s="140"/>
      <c r="AJ88" s="140"/>
      <c r="AK88" s="141"/>
      <c r="AL88" s="141"/>
      <c r="AM88" s="141"/>
    </row>
    <row r="89" spans="1:39" ht="12.75" customHeight="1">
      <c r="A89" s="387">
        <v>16</v>
      </c>
      <c r="B89" s="389">
        <v>45314</v>
      </c>
      <c r="C89" s="271"/>
      <c r="D89" s="271" t="s">
        <v>1035</v>
      </c>
      <c r="E89" s="217" t="s">
        <v>602</v>
      </c>
      <c r="F89" s="217" t="s">
        <v>1037</v>
      </c>
      <c r="G89" s="217"/>
      <c r="H89" s="217"/>
      <c r="I89" s="219"/>
      <c r="J89" s="394" t="s">
        <v>591</v>
      </c>
      <c r="K89" s="217"/>
      <c r="L89" s="280"/>
      <c r="M89" s="282"/>
      <c r="N89" s="217"/>
      <c r="O89" s="219"/>
      <c r="P89" s="396"/>
      <c r="Q89" s="270"/>
      <c r="R89" s="140"/>
      <c r="S89" s="55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141"/>
      <c r="AH89" s="142"/>
      <c r="AI89" s="140"/>
      <c r="AJ89" s="140"/>
      <c r="AK89" s="141"/>
      <c r="AL89" s="141"/>
      <c r="AM89" s="141"/>
    </row>
    <row r="90" spans="1:39" ht="12.75" customHeight="1">
      <c r="A90" s="388"/>
      <c r="B90" s="390"/>
      <c r="C90" s="271"/>
      <c r="D90" s="271" t="s">
        <v>1036</v>
      </c>
      <c r="E90" s="217" t="s">
        <v>602</v>
      </c>
      <c r="F90" s="217" t="s">
        <v>1038</v>
      </c>
      <c r="G90" s="217"/>
      <c r="H90" s="217"/>
      <c r="I90" s="219"/>
      <c r="J90" s="395"/>
      <c r="K90" s="217"/>
      <c r="L90" s="280"/>
      <c r="M90" s="282"/>
      <c r="N90" s="217"/>
      <c r="O90" s="219"/>
      <c r="P90" s="390"/>
      <c r="Q90" s="270"/>
      <c r="R90" s="140"/>
      <c r="S90" s="55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141"/>
      <c r="AH90" s="142"/>
      <c r="AI90" s="140"/>
      <c r="AJ90" s="140"/>
      <c r="AK90" s="141"/>
      <c r="AL90" s="141"/>
      <c r="AM90" s="141"/>
    </row>
    <row r="91" spans="1:39" ht="12.75" customHeight="1">
      <c r="A91" s="369">
        <v>17</v>
      </c>
      <c r="B91" s="371">
        <v>45315</v>
      </c>
      <c r="C91" s="248"/>
      <c r="D91" s="248" t="s">
        <v>1058</v>
      </c>
      <c r="E91" s="220" t="s">
        <v>602</v>
      </c>
      <c r="F91" s="220">
        <v>260</v>
      </c>
      <c r="G91" s="220"/>
      <c r="H91" s="220">
        <v>470</v>
      </c>
      <c r="I91" s="215"/>
      <c r="J91" s="373" t="s">
        <v>1060</v>
      </c>
      <c r="K91" s="328">
        <f>H91-F91</f>
        <v>210</v>
      </c>
      <c r="L91" s="329">
        <v>50</v>
      </c>
      <c r="M91" s="381">
        <v>1550</v>
      </c>
      <c r="N91" s="231">
        <v>15</v>
      </c>
      <c r="O91" s="383" t="s">
        <v>593</v>
      </c>
      <c r="P91" s="385">
        <v>45315</v>
      </c>
      <c r="Q91" s="270"/>
      <c r="R91" s="140"/>
      <c r="S91" s="55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141"/>
      <c r="AH91" s="142"/>
      <c r="AI91" s="140"/>
      <c r="AJ91" s="140"/>
      <c r="AK91" s="141"/>
      <c r="AL91" s="141"/>
      <c r="AM91" s="141"/>
    </row>
    <row r="92" spans="1:39" ht="12.75" customHeight="1">
      <c r="A92" s="370"/>
      <c r="B92" s="372"/>
      <c r="C92" s="248"/>
      <c r="D92" s="248" t="s">
        <v>1059</v>
      </c>
      <c r="E92" s="220" t="s">
        <v>888</v>
      </c>
      <c r="F92" s="220">
        <v>120</v>
      </c>
      <c r="G92" s="220"/>
      <c r="H92" s="220">
        <v>220</v>
      </c>
      <c r="I92" s="215"/>
      <c r="J92" s="374"/>
      <c r="K92" s="328">
        <f>F92-H92</f>
        <v>-100</v>
      </c>
      <c r="L92" s="329">
        <v>50</v>
      </c>
      <c r="M92" s="391"/>
      <c r="N92" s="231">
        <v>15</v>
      </c>
      <c r="O92" s="393"/>
      <c r="P92" s="392"/>
      <c r="Q92" s="270"/>
      <c r="R92" s="140"/>
      <c r="S92" s="55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  <c r="AF92" s="37"/>
      <c r="AG92" s="141"/>
      <c r="AH92" s="142"/>
      <c r="AI92" s="140"/>
      <c r="AJ92" s="140"/>
      <c r="AK92" s="141"/>
      <c r="AL92" s="141"/>
      <c r="AM92" s="141"/>
    </row>
    <row r="93" spans="1:39" ht="12.75" customHeight="1">
      <c r="A93" s="387">
        <v>18</v>
      </c>
      <c r="B93" s="389">
        <v>45315</v>
      </c>
      <c r="C93" s="271"/>
      <c r="D93" s="271" t="s">
        <v>1061</v>
      </c>
      <c r="E93" s="217" t="s">
        <v>602</v>
      </c>
      <c r="F93" s="217">
        <v>45</v>
      </c>
      <c r="G93" s="217"/>
      <c r="H93" s="217"/>
      <c r="I93" s="219"/>
      <c r="J93" s="394" t="s">
        <v>591</v>
      </c>
      <c r="K93" s="217"/>
      <c r="L93" s="280"/>
      <c r="M93" s="282"/>
      <c r="N93" s="217"/>
      <c r="O93" s="219"/>
      <c r="P93" s="350"/>
      <c r="Q93" s="270"/>
      <c r="R93" s="140"/>
      <c r="S93" s="55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141"/>
      <c r="AH93" s="142"/>
      <c r="AI93" s="140"/>
      <c r="AJ93" s="140"/>
      <c r="AK93" s="141"/>
      <c r="AL93" s="141"/>
      <c r="AM93" s="141"/>
    </row>
    <row r="94" spans="1:39" ht="12.75" customHeight="1">
      <c r="A94" s="388"/>
      <c r="B94" s="390"/>
      <c r="C94" s="271"/>
      <c r="D94" s="271" t="s">
        <v>1062</v>
      </c>
      <c r="E94" s="217" t="s">
        <v>888</v>
      </c>
      <c r="F94" s="217">
        <v>30</v>
      </c>
      <c r="G94" s="217"/>
      <c r="H94" s="217"/>
      <c r="I94" s="219"/>
      <c r="J94" s="395"/>
      <c r="K94" s="217"/>
      <c r="L94" s="280"/>
      <c r="M94" s="282"/>
      <c r="N94" s="217"/>
      <c r="O94" s="219"/>
      <c r="P94" s="350"/>
      <c r="Q94" s="270"/>
      <c r="R94" s="140"/>
      <c r="S94" s="55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F94" s="37"/>
      <c r="AG94" s="141"/>
      <c r="AH94" s="142"/>
      <c r="AI94" s="140"/>
      <c r="AJ94" s="140"/>
      <c r="AK94" s="141"/>
      <c r="AL94" s="141"/>
      <c r="AM94" s="141"/>
    </row>
    <row r="95" spans="1:39" ht="12.75" customHeight="1">
      <c r="A95" s="330">
        <v>19</v>
      </c>
      <c r="B95" s="331">
        <v>45315</v>
      </c>
      <c r="C95" s="248"/>
      <c r="D95" s="248" t="s">
        <v>1063</v>
      </c>
      <c r="E95" s="220" t="s">
        <v>888</v>
      </c>
      <c r="F95" s="220">
        <v>47.5</v>
      </c>
      <c r="G95" s="220">
        <v>85</v>
      </c>
      <c r="H95" s="220">
        <v>32.5</v>
      </c>
      <c r="I95" s="215">
        <v>0.1</v>
      </c>
      <c r="J95" s="327" t="s">
        <v>1100</v>
      </c>
      <c r="K95" s="328">
        <f>F95-H95</f>
        <v>15</v>
      </c>
      <c r="L95" s="329">
        <v>50</v>
      </c>
      <c r="M95" s="232">
        <f t="shared" ref="M95" si="58">(K95*N95)-L95</f>
        <v>700</v>
      </c>
      <c r="N95" s="231">
        <v>50</v>
      </c>
      <c r="O95" s="102" t="s">
        <v>593</v>
      </c>
      <c r="P95" s="233">
        <v>45316</v>
      </c>
      <c r="Q95" s="270"/>
      <c r="R95" s="140"/>
      <c r="S95" s="55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F95" s="37"/>
      <c r="AG95" s="141"/>
      <c r="AH95" s="142"/>
      <c r="AI95" s="140"/>
      <c r="AJ95" s="140"/>
      <c r="AK95" s="141"/>
      <c r="AL95" s="141"/>
      <c r="AM95" s="141"/>
    </row>
    <row r="96" spans="1:39" ht="12.75" customHeight="1">
      <c r="A96" s="397">
        <v>20</v>
      </c>
      <c r="B96" s="399">
        <v>45315</v>
      </c>
      <c r="C96" s="334"/>
      <c r="D96" s="334" t="s">
        <v>1064</v>
      </c>
      <c r="E96" s="332" t="s">
        <v>888</v>
      </c>
      <c r="F96" s="332">
        <v>31</v>
      </c>
      <c r="G96" s="332"/>
      <c r="H96" s="332">
        <v>31</v>
      </c>
      <c r="I96" s="335"/>
      <c r="J96" s="401" t="s">
        <v>610</v>
      </c>
      <c r="K96" s="348">
        <f>H96-F96</f>
        <v>0</v>
      </c>
      <c r="L96" s="349">
        <v>50</v>
      </c>
      <c r="M96" s="403">
        <v>-100</v>
      </c>
      <c r="N96" s="337">
        <v>125</v>
      </c>
      <c r="O96" s="401" t="s">
        <v>610</v>
      </c>
      <c r="P96" s="405">
        <v>45315</v>
      </c>
      <c r="Q96" s="270"/>
      <c r="R96" s="140"/>
      <c r="S96" s="55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F96" s="37"/>
      <c r="AG96" s="141"/>
      <c r="AH96" s="142"/>
      <c r="AI96" s="140"/>
      <c r="AJ96" s="140"/>
      <c r="AK96" s="141"/>
      <c r="AL96" s="141"/>
      <c r="AM96" s="141"/>
    </row>
    <row r="97" spans="1:39" ht="12.75" customHeight="1">
      <c r="A97" s="398"/>
      <c r="B97" s="400"/>
      <c r="C97" s="334"/>
      <c r="D97" s="334" t="s">
        <v>1065</v>
      </c>
      <c r="E97" s="332" t="s">
        <v>888</v>
      </c>
      <c r="F97" s="332">
        <v>26.5</v>
      </c>
      <c r="G97" s="332"/>
      <c r="H97" s="332">
        <v>26.5</v>
      </c>
      <c r="I97" s="335"/>
      <c r="J97" s="402"/>
      <c r="K97" s="348">
        <f>F97-H97</f>
        <v>0</v>
      </c>
      <c r="L97" s="349">
        <v>50</v>
      </c>
      <c r="M97" s="404"/>
      <c r="N97" s="337">
        <v>125</v>
      </c>
      <c r="O97" s="402"/>
      <c r="P97" s="406"/>
      <c r="Q97" s="270"/>
      <c r="R97" s="140"/>
      <c r="S97" s="55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F97" s="37"/>
      <c r="AG97" s="141"/>
      <c r="AH97" s="142"/>
      <c r="AI97" s="140"/>
      <c r="AJ97" s="140"/>
      <c r="AK97" s="141"/>
      <c r="AL97" s="141"/>
      <c r="AM97" s="141"/>
    </row>
    <row r="98" spans="1:39" ht="12.75" customHeight="1">
      <c r="A98" s="330">
        <v>21</v>
      </c>
      <c r="B98" s="331">
        <v>45316</v>
      </c>
      <c r="C98" s="248"/>
      <c r="D98" s="248" t="s">
        <v>1095</v>
      </c>
      <c r="E98" s="220" t="s">
        <v>602</v>
      </c>
      <c r="F98" s="220">
        <v>40</v>
      </c>
      <c r="G98" s="220">
        <v>8</v>
      </c>
      <c r="H98" s="220">
        <v>73.5</v>
      </c>
      <c r="I98" s="215" t="s">
        <v>1096</v>
      </c>
      <c r="J98" s="327" t="s">
        <v>1101</v>
      </c>
      <c r="K98" s="328">
        <f>H98-F98</f>
        <v>33.5</v>
      </c>
      <c r="L98" s="329">
        <v>50</v>
      </c>
      <c r="M98" s="232">
        <f t="shared" ref="M98" si="59">(K98*N98)-L98</f>
        <v>1625</v>
      </c>
      <c r="N98" s="231">
        <v>50</v>
      </c>
      <c r="O98" s="102" t="s">
        <v>593</v>
      </c>
      <c r="P98" s="233">
        <v>45316</v>
      </c>
      <c r="Q98" s="270"/>
      <c r="R98" s="140"/>
      <c r="S98" s="55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F98" s="37"/>
      <c r="AG98" s="141"/>
      <c r="AH98" s="142"/>
      <c r="AI98" s="140"/>
      <c r="AJ98" s="140"/>
      <c r="AK98" s="141"/>
      <c r="AL98" s="141"/>
      <c r="AM98" s="141"/>
    </row>
    <row r="99" spans="1:39" ht="12.75" customHeight="1">
      <c r="A99" s="345">
        <v>22</v>
      </c>
      <c r="B99" s="346">
        <v>45316</v>
      </c>
      <c r="C99" s="334"/>
      <c r="D99" s="334" t="s">
        <v>1097</v>
      </c>
      <c r="E99" s="332" t="s">
        <v>602</v>
      </c>
      <c r="F99" s="332">
        <v>75</v>
      </c>
      <c r="G99" s="332">
        <v>38</v>
      </c>
      <c r="H99" s="332">
        <v>78.5</v>
      </c>
      <c r="I99" s="335" t="s">
        <v>1098</v>
      </c>
      <c r="J99" s="347" t="s">
        <v>1099</v>
      </c>
      <c r="K99" s="348">
        <f>H99-F99</f>
        <v>3.5</v>
      </c>
      <c r="L99" s="349">
        <v>50</v>
      </c>
      <c r="M99" s="339">
        <f t="shared" ref="M99" si="60">(K99*N99)-L99</f>
        <v>125</v>
      </c>
      <c r="N99" s="337">
        <v>50</v>
      </c>
      <c r="O99" s="340" t="s">
        <v>610</v>
      </c>
      <c r="P99" s="341">
        <v>45316</v>
      </c>
      <c r="Q99" s="270"/>
      <c r="R99" s="140"/>
      <c r="S99" s="55"/>
      <c r="T99" s="37"/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F99" s="37"/>
      <c r="AG99" s="141"/>
      <c r="AH99" s="142"/>
      <c r="AI99" s="140"/>
      <c r="AJ99" s="140"/>
      <c r="AK99" s="141"/>
      <c r="AL99" s="141"/>
      <c r="AM99" s="141"/>
    </row>
    <row r="100" spans="1:39" ht="12.75" customHeight="1">
      <c r="A100" s="387">
        <v>23</v>
      </c>
      <c r="B100" s="389">
        <v>45316</v>
      </c>
      <c r="C100" s="271"/>
      <c r="D100" s="271" t="s">
        <v>1108</v>
      </c>
      <c r="E100" s="217" t="s">
        <v>888</v>
      </c>
      <c r="F100" s="217" t="s">
        <v>1110</v>
      </c>
      <c r="G100" s="217"/>
      <c r="H100" s="217"/>
      <c r="I100" s="219"/>
      <c r="J100" s="394" t="s">
        <v>591</v>
      </c>
      <c r="K100" s="217"/>
      <c r="L100" s="280"/>
      <c r="M100" s="282"/>
      <c r="N100" s="217"/>
      <c r="O100" s="219"/>
      <c r="P100" s="396"/>
      <c r="Q100" s="270"/>
      <c r="R100" s="140"/>
      <c r="S100" s="55"/>
      <c r="T100" s="37"/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  <c r="AF100" s="37"/>
      <c r="AG100" s="141"/>
      <c r="AH100" s="142"/>
      <c r="AI100" s="140"/>
      <c r="AJ100" s="140"/>
      <c r="AK100" s="141"/>
      <c r="AL100" s="141"/>
      <c r="AM100" s="141"/>
    </row>
    <row r="101" spans="1:39" ht="12.75" customHeight="1">
      <c r="A101" s="388"/>
      <c r="B101" s="390"/>
      <c r="C101" s="271"/>
      <c r="D101" s="271" t="s">
        <v>1109</v>
      </c>
      <c r="E101" s="217" t="s">
        <v>888</v>
      </c>
      <c r="F101" s="217" t="s">
        <v>1111</v>
      </c>
      <c r="G101" s="217"/>
      <c r="H101" s="217"/>
      <c r="I101" s="219"/>
      <c r="J101" s="395"/>
      <c r="K101" s="217"/>
      <c r="L101" s="280"/>
      <c r="M101" s="282"/>
      <c r="N101" s="217"/>
      <c r="O101" s="219"/>
      <c r="P101" s="390"/>
      <c r="Q101" s="270"/>
      <c r="R101" s="140"/>
      <c r="S101" s="55"/>
      <c r="T101" s="37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  <c r="AF101" s="37"/>
      <c r="AG101" s="141"/>
      <c r="AH101" s="142"/>
      <c r="AI101" s="140"/>
      <c r="AJ101" s="140"/>
      <c r="AK101" s="141"/>
      <c r="AL101" s="141"/>
      <c r="AM101" s="141"/>
    </row>
    <row r="102" spans="1:39" ht="12.75" customHeight="1">
      <c r="A102" s="217"/>
      <c r="B102" s="278"/>
      <c r="C102" s="271"/>
      <c r="D102" s="271"/>
      <c r="E102" s="217"/>
      <c r="F102" s="217"/>
      <c r="G102" s="217"/>
      <c r="H102" s="217"/>
      <c r="I102" s="219"/>
      <c r="J102" s="219"/>
      <c r="K102" s="217"/>
      <c r="L102" s="280"/>
      <c r="M102" s="282"/>
      <c r="N102" s="217"/>
      <c r="O102" s="219"/>
      <c r="P102" s="278"/>
      <c r="Q102" s="270"/>
      <c r="R102" s="140"/>
      <c r="S102" s="55"/>
      <c r="T102" s="37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  <c r="AF102" s="37"/>
      <c r="AG102" s="141"/>
      <c r="AH102" s="142"/>
      <c r="AI102" s="140"/>
      <c r="AJ102" s="140"/>
      <c r="AK102" s="141"/>
      <c r="AL102" s="141"/>
      <c r="AM102" s="141"/>
    </row>
    <row r="103" spans="1:39" ht="12.75" customHeight="1">
      <c r="A103" s="217"/>
      <c r="B103" s="278"/>
      <c r="C103" s="271"/>
      <c r="D103" s="271"/>
      <c r="E103" s="217"/>
      <c r="F103" s="217"/>
      <c r="G103" s="217"/>
      <c r="H103" s="217"/>
      <c r="I103" s="219"/>
      <c r="J103" s="219"/>
      <c r="K103" s="217"/>
      <c r="L103" s="280"/>
      <c r="M103" s="282"/>
      <c r="N103" s="217"/>
      <c r="O103" s="219"/>
      <c r="P103" s="278"/>
      <c r="Q103" s="270"/>
      <c r="R103" s="140"/>
      <c r="S103" s="55"/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  <c r="AF103" s="37"/>
      <c r="AG103" s="141"/>
      <c r="AH103" s="142"/>
      <c r="AI103" s="140"/>
      <c r="AJ103" s="140"/>
      <c r="AK103" s="141"/>
      <c r="AL103" s="141"/>
      <c r="AM103" s="141"/>
    </row>
    <row r="104" spans="1:39" ht="38.25" customHeight="1">
      <c r="A104" s="93" t="s">
        <v>614</v>
      </c>
      <c r="B104" s="148"/>
      <c r="C104" s="148"/>
      <c r="D104" s="149"/>
      <c r="E104" s="129"/>
      <c r="F104" s="6"/>
      <c r="G104" s="6"/>
      <c r="H104" s="130"/>
      <c r="I104" s="150"/>
      <c r="J104" s="1"/>
      <c r="K104" s="6"/>
      <c r="L104" s="6"/>
      <c r="M104" s="6"/>
      <c r="N104" s="1"/>
      <c r="O104" s="1"/>
      <c r="R104" s="1"/>
      <c r="S104" s="6"/>
      <c r="T104" s="1"/>
      <c r="U104" s="1"/>
      <c r="V104" s="1"/>
      <c r="W104" s="1"/>
      <c r="X104" s="1"/>
      <c r="Y104" s="6"/>
      <c r="Z104" s="1"/>
      <c r="AA104" s="1"/>
      <c r="AB104" s="1"/>
      <c r="AC104" s="1"/>
      <c r="AD104" s="1"/>
      <c r="AE104" s="6"/>
      <c r="AF104" s="1"/>
      <c r="AG104" s="1"/>
      <c r="AH104" s="1"/>
      <c r="AI104" s="1"/>
      <c r="AJ104" s="1"/>
      <c r="AK104" s="6"/>
      <c r="AL104" s="1"/>
    </row>
    <row r="105" spans="1:39" ht="38.25">
      <c r="A105" s="94" t="s">
        <v>16</v>
      </c>
      <c r="B105" s="95" t="s">
        <v>565</v>
      </c>
      <c r="C105" s="95"/>
      <c r="D105" s="96" t="s">
        <v>577</v>
      </c>
      <c r="E105" s="95" t="s">
        <v>578</v>
      </c>
      <c r="F105" s="95" t="s">
        <v>579</v>
      </c>
      <c r="G105" s="95" t="s">
        <v>580</v>
      </c>
      <c r="H105" s="95" t="s">
        <v>581</v>
      </c>
      <c r="I105" s="95" t="s">
        <v>582</v>
      </c>
      <c r="J105" s="94" t="s">
        <v>583</v>
      </c>
      <c r="K105" s="133" t="s">
        <v>601</v>
      </c>
      <c r="L105" s="134" t="s">
        <v>585</v>
      </c>
      <c r="M105" s="97" t="s">
        <v>586</v>
      </c>
      <c r="N105" s="95" t="s">
        <v>587</v>
      </c>
      <c r="O105" s="96" t="s">
        <v>588</v>
      </c>
      <c r="P105" s="228" t="s">
        <v>589</v>
      </c>
      <c r="Q105" s="230" t="s">
        <v>872</v>
      </c>
      <c r="R105" s="37"/>
      <c r="S105" s="6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  <c r="AF105" s="37"/>
      <c r="AG105" s="37"/>
      <c r="AH105" s="37"/>
      <c r="AI105" s="37"/>
      <c r="AJ105" s="37"/>
      <c r="AK105" s="37"/>
      <c r="AL105" s="37"/>
      <c r="AM105" s="37"/>
    </row>
    <row r="106" spans="1:39" ht="14.25" customHeight="1">
      <c r="A106" s="98">
        <v>1</v>
      </c>
      <c r="B106" s="99">
        <v>45252</v>
      </c>
      <c r="C106" s="143"/>
      <c r="D106" s="143" t="s">
        <v>365</v>
      </c>
      <c r="E106" s="98" t="s">
        <v>590</v>
      </c>
      <c r="F106" s="98" t="s">
        <v>882</v>
      </c>
      <c r="G106" s="98">
        <v>2480</v>
      </c>
      <c r="H106" s="98"/>
      <c r="I106" s="98" t="s">
        <v>883</v>
      </c>
      <c r="J106" s="100" t="s">
        <v>591</v>
      </c>
      <c r="K106" s="100"/>
      <c r="L106" s="101"/>
      <c r="M106" s="284"/>
      <c r="N106" s="281"/>
      <c r="O106" s="285"/>
      <c r="P106" s="221">
        <f>VLOOKUP(D106,'MidCap Intra'!$B$11:$C$568,2,0)</f>
        <v>2747.2</v>
      </c>
      <c r="Q106" s="218"/>
      <c r="R106" s="37"/>
      <c r="S106" s="37" t="s">
        <v>592</v>
      </c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  <c r="AF106" s="37"/>
      <c r="AG106" s="37"/>
      <c r="AH106" s="37"/>
      <c r="AI106" s="37"/>
      <c r="AJ106" s="37"/>
      <c r="AK106" s="37"/>
      <c r="AL106" s="37"/>
      <c r="AM106" s="37"/>
    </row>
    <row r="107" spans="1:39" ht="14.25" customHeight="1">
      <c r="A107" s="98">
        <v>2</v>
      </c>
      <c r="B107" s="99">
        <v>45261</v>
      </c>
      <c r="C107" s="143"/>
      <c r="D107" s="143" t="s">
        <v>406</v>
      </c>
      <c r="E107" s="98" t="s">
        <v>590</v>
      </c>
      <c r="F107" s="98" t="s">
        <v>886</v>
      </c>
      <c r="G107" s="98">
        <v>477</v>
      </c>
      <c r="H107" s="98"/>
      <c r="I107" s="98" t="s">
        <v>887</v>
      </c>
      <c r="J107" s="100" t="s">
        <v>591</v>
      </c>
      <c r="K107" s="100"/>
      <c r="L107" s="283"/>
      <c r="M107" s="225"/>
      <c r="N107" s="219"/>
      <c r="O107" s="226"/>
      <c r="P107" s="221">
        <f>VLOOKUP(D107,'MidCap Intra'!$B$11:$C$568,2,0)</f>
        <v>541.35</v>
      </c>
      <c r="Q107" s="218"/>
      <c r="R107" s="37"/>
      <c r="S107" s="37" t="s">
        <v>592</v>
      </c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  <c r="AF107" s="37"/>
      <c r="AG107" s="37"/>
      <c r="AH107" s="37"/>
      <c r="AI107" s="37"/>
      <c r="AJ107" s="37"/>
      <c r="AK107" s="37"/>
      <c r="AL107" s="37"/>
      <c r="AM107" s="37"/>
    </row>
    <row r="108" spans="1:39" ht="14.25" customHeight="1">
      <c r="A108" s="98">
        <v>3</v>
      </c>
      <c r="B108" s="99">
        <v>45271</v>
      </c>
      <c r="C108" s="143"/>
      <c r="D108" s="143" t="s">
        <v>447</v>
      </c>
      <c r="E108" s="98" t="s">
        <v>590</v>
      </c>
      <c r="F108" s="98" t="s">
        <v>894</v>
      </c>
      <c r="G108" s="98">
        <v>390</v>
      </c>
      <c r="H108" s="98"/>
      <c r="I108" s="98" t="s">
        <v>893</v>
      </c>
      <c r="J108" s="100" t="s">
        <v>591</v>
      </c>
      <c r="K108" s="100"/>
      <c r="L108" s="283"/>
      <c r="M108" s="225"/>
      <c r="N108" s="219"/>
      <c r="O108" s="226"/>
      <c r="P108" s="221">
        <f>VLOOKUP(D108,'MidCap Intra'!$B$11:$C$568,2,0)</f>
        <v>452.95</v>
      </c>
      <c r="Q108" s="218"/>
      <c r="R108" s="37"/>
      <c r="S108" s="37" t="s">
        <v>592</v>
      </c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  <c r="AF108" s="37"/>
      <c r="AG108" s="37"/>
      <c r="AH108" s="37"/>
      <c r="AI108" s="37"/>
      <c r="AJ108" s="37"/>
      <c r="AK108" s="37"/>
      <c r="AL108" s="37"/>
      <c r="AM108" s="37"/>
    </row>
    <row r="109" spans="1:39" ht="14.25" customHeight="1">
      <c r="A109" s="98"/>
      <c r="B109" s="99"/>
      <c r="C109" s="143"/>
      <c r="D109" s="143"/>
      <c r="E109" s="98"/>
      <c r="F109" s="98"/>
      <c r="G109" s="98"/>
      <c r="H109" s="98"/>
      <c r="I109" s="98"/>
      <c r="J109" s="100"/>
      <c r="K109" s="100"/>
      <c r="L109" s="283"/>
      <c r="M109" s="225"/>
      <c r="N109" s="219"/>
      <c r="O109" s="226"/>
      <c r="P109" s="218"/>
      <c r="Q109" s="218"/>
      <c r="R109" s="37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  <c r="AF109" s="37"/>
      <c r="AG109" s="37"/>
      <c r="AH109" s="37"/>
      <c r="AI109" s="37"/>
      <c r="AJ109" s="37"/>
      <c r="AK109" s="37"/>
      <c r="AL109" s="37"/>
      <c r="AM109" s="37"/>
    </row>
    <row r="110" spans="1:39" ht="12.75" customHeight="1">
      <c r="A110" s="98"/>
      <c r="B110" s="99"/>
      <c r="C110" s="143"/>
      <c r="D110" s="143"/>
      <c r="E110" s="98"/>
      <c r="F110" s="98"/>
      <c r="G110" s="98"/>
      <c r="H110" s="98"/>
      <c r="I110" s="98"/>
      <c r="J110" s="100"/>
      <c r="K110" s="100"/>
      <c r="L110" s="283"/>
      <c r="M110" s="286"/>
      <c r="N110" s="219"/>
      <c r="O110" s="219"/>
      <c r="P110" s="218"/>
      <c r="Q110" s="218"/>
      <c r="S110" s="6"/>
      <c r="T110" s="1"/>
      <c r="U110" s="1"/>
      <c r="V110" s="1"/>
      <c r="W110" s="1"/>
      <c r="X110" s="1"/>
      <c r="Y110" s="1"/>
      <c r="Z110" s="1"/>
    </row>
    <row r="111" spans="1:39" ht="12.75" customHeight="1">
      <c r="A111" s="115" t="s">
        <v>594</v>
      </c>
      <c r="B111" s="115"/>
      <c r="C111" s="115"/>
      <c r="D111" s="115"/>
      <c r="E111" s="37"/>
      <c r="F111" s="122" t="s">
        <v>596</v>
      </c>
      <c r="G111" s="55"/>
      <c r="H111" s="55"/>
      <c r="I111" s="55"/>
      <c r="J111" s="6"/>
      <c r="K111" s="135"/>
      <c r="L111" s="136"/>
      <c r="M111" s="6"/>
      <c r="N111" s="105"/>
      <c r="O111" s="151"/>
      <c r="P111" s="1"/>
      <c r="Q111" s="239"/>
      <c r="R111" s="1"/>
      <c r="S111" s="6"/>
      <c r="T111" s="1"/>
      <c r="U111" s="1"/>
      <c r="V111" s="1"/>
      <c r="W111" s="1"/>
      <c r="X111" s="1"/>
      <c r="Y111" s="1"/>
      <c r="Z111" s="1"/>
      <c r="AA111" s="1"/>
    </row>
    <row r="112" spans="1:39" ht="12.75" customHeight="1">
      <c r="A112" s="121" t="s">
        <v>595</v>
      </c>
      <c r="B112" s="115"/>
      <c r="C112" s="115"/>
      <c r="D112" s="115"/>
      <c r="E112" s="6"/>
      <c r="F112" s="122" t="s">
        <v>599</v>
      </c>
      <c r="G112" s="6"/>
      <c r="H112" s="6" t="s">
        <v>616</v>
      </c>
      <c r="I112" s="6"/>
      <c r="J112" s="1"/>
      <c r="K112" s="6"/>
      <c r="L112" s="6"/>
      <c r="M112" s="6"/>
      <c r="N112" s="1"/>
      <c r="O112" s="1"/>
      <c r="R112" s="1"/>
      <c r="S112" s="6"/>
      <c r="T112" s="1"/>
      <c r="U112" s="1"/>
      <c r="V112" s="1"/>
      <c r="W112" s="1"/>
      <c r="X112" s="1"/>
      <c r="Y112" s="1"/>
      <c r="Z112" s="1"/>
      <c r="AA112" s="1"/>
    </row>
    <row r="113" spans="1:27" ht="12.75" customHeight="1">
      <c r="A113" s="121"/>
      <c r="B113" s="115"/>
      <c r="C113" s="115"/>
      <c r="D113" s="115"/>
      <c r="E113" s="6"/>
      <c r="F113" s="122"/>
      <c r="G113" s="6"/>
      <c r="H113" s="6"/>
      <c r="I113" s="6"/>
      <c r="J113" s="1"/>
      <c r="K113" s="6"/>
      <c r="L113" s="6"/>
      <c r="M113" s="6"/>
      <c r="N113" s="1"/>
      <c r="O113" s="1"/>
      <c r="R113" s="1"/>
      <c r="S113" s="55"/>
      <c r="T113" s="1"/>
      <c r="U113" s="1"/>
      <c r="V113" s="1"/>
      <c r="W113" s="1"/>
      <c r="X113" s="1"/>
      <c r="Y113" s="1"/>
      <c r="Z113" s="1"/>
      <c r="AA113" s="1"/>
    </row>
    <row r="114" spans="1:27" ht="12.75" customHeight="1">
      <c r="A114" s="121"/>
      <c r="B114" s="115"/>
      <c r="C114" s="115"/>
      <c r="D114" s="115"/>
      <c r="E114" s="6"/>
      <c r="F114" s="122"/>
      <c r="G114" s="55"/>
      <c r="H114" s="37"/>
      <c r="I114" s="55"/>
      <c r="J114" s="6"/>
      <c r="K114" s="135"/>
      <c r="L114" s="136"/>
      <c r="M114" s="6"/>
      <c r="N114" s="105"/>
      <c r="O114" s="137"/>
      <c r="P114" s="1"/>
      <c r="Q114" s="239"/>
      <c r="R114" s="1"/>
      <c r="S114" s="6"/>
      <c r="T114" s="1"/>
      <c r="U114" s="1"/>
      <c r="V114" s="1"/>
      <c r="W114" s="1"/>
      <c r="X114" s="1"/>
      <c r="Y114" s="1"/>
      <c r="Z114" s="1"/>
      <c r="AA114" s="1"/>
    </row>
    <row r="115" spans="1:27" ht="12.75" customHeight="1">
      <c r="A115" s="121"/>
      <c r="B115" s="115"/>
      <c r="C115" s="115"/>
      <c r="D115" s="115"/>
      <c r="E115" s="6"/>
      <c r="F115" s="122"/>
      <c r="G115" s="55"/>
      <c r="H115" s="37"/>
      <c r="I115" s="55"/>
      <c r="J115" s="6"/>
      <c r="K115" s="135"/>
      <c r="L115" s="136"/>
      <c r="M115" s="6"/>
      <c r="N115" s="105"/>
      <c r="O115" s="137"/>
      <c r="P115" s="1"/>
      <c r="Q115" s="239"/>
      <c r="R115" s="1"/>
      <c r="S115" s="6"/>
      <c r="T115" s="1"/>
      <c r="U115" s="1"/>
      <c r="V115" s="1"/>
      <c r="W115" s="1"/>
      <c r="X115" s="1"/>
      <c r="Y115" s="1"/>
      <c r="Z115" s="1"/>
      <c r="AA115" s="1"/>
    </row>
    <row r="116" spans="1:27" ht="12.75" customHeight="1">
      <c r="A116" s="121"/>
      <c r="B116" s="115"/>
      <c r="C116" s="115"/>
      <c r="D116" s="115"/>
      <c r="E116" s="6"/>
      <c r="F116" s="122"/>
      <c r="G116" s="55"/>
      <c r="H116" s="37"/>
      <c r="I116" s="55"/>
      <c r="J116" s="6"/>
      <c r="K116" s="135"/>
      <c r="L116" s="136"/>
      <c r="M116" s="6"/>
      <c r="N116" s="105"/>
      <c r="O116" s="137"/>
      <c r="P116" s="1"/>
      <c r="Q116" s="239"/>
      <c r="R116" s="1"/>
      <c r="S116" s="6"/>
      <c r="T116" s="1"/>
      <c r="U116" s="1"/>
      <c r="V116" s="1"/>
      <c r="W116" s="1"/>
      <c r="X116" s="1"/>
      <c r="Y116" s="1"/>
      <c r="Z116" s="1"/>
      <c r="AA116" s="1"/>
    </row>
    <row r="117" spans="1:27" ht="12.75" customHeight="1">
      <c r="A117" s="121"/>
      <c r="B117" s="115"/>
      <c r="C117" s="115"/>
      <c r="D117" s="115"/>
      <c r="E117" s="6"/>
      <c r="F117" s="122"/>
      <c r="G117" s="55"/>
      <c r="H117" s="37"/>
      <c r="I117" s="55"/>
      <c r="J117" s="6"/>
      <c r="K117" s="135"/>
      <c r="L117" s="136"/>
      <c r="M117" s="6"/>
      <c r="N117" s="105"/>
      <c r="O117" s="137"/>
      <c r="P117" s="1"/>
      <c r="Q117" s="239"/>
      <c r="R117" s="1"/>
      <c r="S117" s="6"/>
      <c r="T117" s="1"/>
      <c r="U117" s="1"/>
      <c r="V117" s="1"/>
      <c r="W117" s="1"/>
      <c r="X117" s="1"/>
      <c r="Y117" s="1"/>
      <c r="Z117" s="1"/>
      <c r="AA117" s="1"/>
    </row>
    <row r="118" spans="1:27" ht="12.75" customHeight="1">
      <c r="A118" s="121"/>
      <c r="B118" s="115"/>
      <c r="C118" s="115"/>
      <c r="D118" s="115"/>
      <c r="E118" s="6"/>
      <c r="F118" s="122"/>
      <c r="G118" s="55"/>
      <c r="H118" s="37"/>
      <c r="I118" s="55"/>
      <c r="J118" s="6"/>
      <c r="K118" s="135"/>
      <c r="L118" s="136"/>
      <c r="M118" s="6"/>
      <c r="N118" s="105"/>
      <c r="O118" s="137"/>
      <c r="P118" s="1"/>
      <c r="Q118" s="239"/>
      <c r="R118" s="1"/>
      <c r="S118" s="6"/>
      <c r="T118" s="1"/>
      <c r="U118" s="1"/>
      <c r="V118" s="1"/>
      <c r="W118" s="1"/>
      <c r="X118" s="1"/>
      <c r="Y118" s="1"/>
      <c r="Z118" s="1"/>
      <c r="AA118" s="1"/>
    </row>
    <row r="119" spans="1:27" ht="12.75" customHeight="1">
      <c r="A119" s="121"/>
      <c r="B119" s="115"/>
      <c r="C119" s="115"/>
      <c r="D119" s="115"/>
      <c r="E119" s="6"/>
      <c r="F119" s="122"/>
      <c r="G119" s="55"/>
      <c r="H119" s="37"/>
      <c r="I119" s="55"/>
      <c r="J119" s="6"/>
      <c r="K119" s="135"/>
      <c r="L119" s="136"/>
      <c r="M119" s="6"/>
      <c r="N119" s="105"/>
      <c r="O119" s="137"/>
      <c r="P119" s="1"/>
      <c r="Q119" s="239"/>
      <c r="R119" s="1"/>
      <c r="S119" s="6"/>
      <c r="T119" s="1"/>
      <c r="U119" s="1"/>
      <c r="V119" s="1"/>
      <c r="W119" s="1"/>
      <c r="X119" s="1"/>
      <c r="Y119" s="1"/>
      <c r="Z119" s="1"/>
      <c r="AA119" s="1"/>
    </row>
    <row r="120" spans="1:27" ht="12.75" customHeight="1">
      <c r="A120" s="55"/>
      <c r="B120" s="104"/>
      <c r="C120" s="104"/>
      <c r="D120" s="37"/>
      <c r="E120" s="55"/>
      <c r="F120" s="55"/>
      <c r="G120" s="55"/>
      <c r="H120" s="37"/>
      <c r="I120" s="55"/>
      <c r="J120" s="6"/>
      <c r="K120" s="135"/>
      <c r="L120" s="136"/>
      <c r="M120" s="6"/>
      <c r="N120" s="105"/>
      <c r="O120" s="137"/>
      <c r="P120" s="1"/>
      <c r="Q120" s="239"/>
      <c r="R120" s="1"/>
      <c r="S120" s="6"/>
      <c r="T120" s="1"/>
      <c r="U120" s="1"/>
      <c r="V120" s="1"/>
      <c r="W120" s="1"/>
      <c r="X120" s="1"/>
      <c r="Y120" s="1"/>
      <c r="Z120" s="1"/>
      <c r="AA120" s="1"/>
    </row>
    <row r="121" spans="1:27" ht="38.25" customHeight="1">
      <c r="A121" s="37"/>
      <c r="B121" s="152" t="s">
        <v>617</v>
      </c>
      <c r="C121" s="152"/>
      <c r="D121" s="152"/>
      <c r="E121" s="152"/>
      <c r="F121" s="6"/>
      <c r="G121" s="6"/>
      <c r="H121" s="131"/>
      <c r="I121" s="6"/>
      <c r="J121" s="131"/>
      <c r="K121" s="132"/>
      <c r="L121" s="6"/>
      <c r="M121" s="6"/>
      <c r="N121" s="1"/>
      <c r="O121" s="1"/>
      <c r="P121" s="1"/>
      <c r="Q121" s="239"/>
      <c r="R121" s="1"/>
      <c r="S121" s="6"/>
      <c r="T121" s="1"/>
      <c r="U121" s="1"/>
      <c r="V121" s="1"/>
      <c r="W121" s="1"/>
      <c r="X121" s="1"/>
      <c r="Y121" s="1"/>
      <c r="Z121" s="1"/>
      <c r="AA121" s="1"/>
    </row>
    <row r="122" spans="1:27" ht="12.75" customHeight="1">
      <c r="A122" s="94" t="s">
        <v>16</v>
      </c>
      <c r="B122" s="95" t="s">
        <v>565</v>
      </c>
      <c r="C122" s="95"/>
      <c r="D122" s="96" t="s">
        <v>577</v>
      </c>
      <c r="E122" s="95" t="s">
        <v>578</v>
      </c>
      <c r="F122" s="95" t="s">
        <v>579</v>
      </c>
      <c r="G122" s="95" t="s">
        <v>618</v>
      </c>
      <c r="H122" s="95" t="s">
        <v>619</v>
      </c>
      <c r="I122" s="95" t="s">
        <v>582</v>
      </c>
      <c r="J122" s="153" t="s">
        <v>583</v>
      </c>
      <c r="K122" s="95" t="s">
        <v>584</v>
      </c>
      <c r="L122" s="95" t="s">
        <v>620</v>
      </c>
      <c r="M122" s="95" t="s">
        <v>587</v>
      </c>
      <c r="N122" s="96" t="s">
        <v>588</v>
      </c>
      <c r="O122" s="1"/>
      <c r="P122" s="1"/>
      <c r="Q122" s="239"/>
      <c r="R122" s="1"/>
      <c r="S122" s="6"/>
      <c r="T122" s="1"/>
      <c r="U122" s="1"/>
      <c r="V122" s="1"/>
      <c r="W122" s="1"/>
      <c r="X122" s="1"/>
      <c r="Y122" s="1"/>
      <c r="Z122" s="1"/>
      <c r="AA122" s="1"/>
    </row>
    <row r="123" spans="1:27" ht="12.75" customHeight="1">
      <c r="A123" s="154">
        <v>1</v>
      </c>
      <c r="B123" s="155">
        <v>41579</v>
      </c>
      <c r="C123" s="155"/>
      <c r="D123" s="156" t="s">
        <v>621</v>
      </c>
      <c r="E123" s="157" t="s">
        <v>590</v>
      </c>
      <c r="F123" s="158">
        <v>82</v>
      </c>
      <c r="G123" s="157" t="s">
        <v>622</v>
      </c>
      <c r="H123" s="157">
        <v>100</v>
      </c>
      <c r="I123" s="159">
        <v>100</v>
      </c>
      <c r="J123" s="160" t="s">
        <v>623</v>
      </c>
      <c r="K123" s="161">
        <f t="shared" ref="K123:K175" si="61">H123-F123</f>
        <v>18</v>
      </c>
      <c r="L123" s="162">
        <f t="shared" ref="L123:L175" si="62">K123/F123</f>
        <v>0.21951219512195122</v>
      </c>
      <c r="M123" s="157" t="s">
        <v>593</v>
      </c>
      <c r="N123" s="163">
        <v>42657</v>
      </c>
      <c r="O123" s="1"/>
      <c r="P123" s="1"/>
      <c r="Q123" s="239"/>
      <c r="R123" s="1"/>
      <c r="S123" s="6"/>
      <c r="T123" s="1"/>
      <c r="U123" s="1"/>
      <c r="V123" s="1"/>
      <c r="W123" s="1"/>
      <c r="X123" s="1"/>
      <c r="Y123" s="1"/>
      <c r="Z123" s="1"/>
      <c r="AA123" s="1"/>
    </row>
    <row r="124" spans="1:27" ht="12.75" customHeight="1">
      <c r="A124" s="154">
        <v>2</v>
      </c>
      <c r="B124" s="155">
        <v>41794</v>
      </c>
      <c r="C124" s="155"/>
      <c r="D124" s="156" t="s">
        <v>624</v>
      </c>
      <c r="E124" s="157" t="s">
        <v>602</v>
      </c>
      <c r="F124" s="158">
        <v>257</v>
      </c>
      <c r="G124" s="157" t="s">
        <v>622</v>
      </c>
      <c r="H124" s="157">
        <v>300</v>
      </c>
      <c r="I124" s="159">
        <v>300</v>
      </c>
      <c r="J124" s="160" t="s">
        <v>623</v>
      </c>
      <c r="K124" s="161">
        <f t="shared" si="61"/>
        <v>43</v>
      </c>
      <c r="L124" s="162">
        <f t="shared" si="62"/>
        <v>0.16731517509727625</v>
      </c>
      <c r="M124" s="157" t="s">
        <v>593</v>
      </c>
      <c r="N124" s="163">
        <v>41822</v>
      </c>
      <c r="O124" s="1"/>
      <c r="P124" s="1"/>
      <c r="Q124" s="239"/>
      <c r="R124" s="1"/>
      <c r="S124" s="6"/>
      <c r="T124" s="1"/>
      <c r="U124" s="1"/>
      <c r="V124" s="1"/>
      <c r="W124" s="1"/>
      <c r="X124" s="1"/>
      <c r="Y124" s="1"/>
      <c r="Z124" s="1"/>
      <c r="AA124" s="1"/>
    </row>
    <row r="125" spans="1:27" ht="12.75" customHeight="1">
      <c r="A125" s="154">
        <v>3</v>
      </c>
      <c r="B125" s="155">
        <v>41828</v>
      </c>
      <c r="C125" s="155"/>
      <c r="D125" s="156" t="s">
        <v>625</v>
      </c>
      <c r="E125" s="157" t="s">
        <v>602</v>
      </c>
      <c r="F125" s="158">
        <v>393</v>
      </c>
      <c r="G125" s="157" t="s">
        <v>622</v>
      </c>
      <c r="H125" s="157">
        <v>468</v>
      </c>
      <c r="I125" s="159">
        <v>468</v>
      </c>
      <c r="J125" s="160" t="s">
        <v>623</v>
      </c>
      <c r="K125" s="161">
        <f t="shared" si="61"/>
        <v>75</v>
      </c>
      <c r="L125" s="162">
        <f t="shared" si="62"/>
        <v>0.19083969465648856</v>
      </c>
      <c r="M125" s="157" t="s">
        <v>593</v>
      </c>
      <c r="N125" s="163">
        <v>41863</v>
      </c>
      <c r="O125" s="1"/>
      <c r="P125" s="1"/>
      <c r="Q125" s="239"/>
      <c r="R125" s="1"/>
      <c r="S125" s="6"/>
      <c r="T125" s="1"/>
      <c r="U125" s="1"/>
      <c r="V125" s="1"/>
      <c r="W125" s="1"/>
      <c r="X125" s="1"/>
      <c r="Y125" s="1"/>
      <c r="Z125" s="1"/>
      <c r="AA125" s="1"/>
    </row>
    <row r="126" spans="1:27" ht="12.75" customHeight="1">
      <c r="A126" s="154">
        <v>4</v>
      </c>
      <c r="B126" s="155">
        <v>41857</v>
      </c>
      <c r="C126" s="155"/>
      <c r="D126" s="156" t="s">
        <v>626</v>
      </c>
      <c r="E126" s="157" t="s">
        <v>602</v>
      </c>
      <c r="F126" s="158">
        <v>205</v>
      </c>
      <c r="G126" s="157" t="s">
        <v>622</v>
      </c>
      <c r="H126" s="157">
        <v>275</v>
      </c>
      <c r="I126" s="159">
        <v>250</v>
      </c>
      <c r="J126" s="160" t="s">
        <v>623</v>
      </c>
      <c r="K126" s="161">
        <f t="shared" si="61"/>
        <v>70</v>
      </c>
      <c r="L126" s="162">
        <f t="shared" si="62"/>
        <v>0.34146341463414637</v>
      </c>
      <c r="M126" s="157" t="s">
        <v>593</v>
      </c>
      <c r="N126" s="163">
        <v>41962</v>
      </c>
      <c r="O126" s="1"/>
      <c r="P126" s="1"/>
      <c r="Q126" s="239"/>
      <c r="R126" s="1"/>
      <c r="S126" s="6"/>
      <c r="T126" s="1"/>
      <c r="U126" s="1"/>
      <c r="V126" s="1"/>
      <c r="W126" s="1"/>
      <c r="X126" s="1"/>
      <c r="Y126" s="1"/>
      <c r="Z126" s="1"/>
      <c r="AA126" s="1"/>
    </row>
    <row r="127" spans="1:27" ht="12.75" customHeight="1">
      <c r="A127" s="154">
        <v>5</v>
      </c>
      <c r="B127" s="155">
        <v>41886</v>
      </c>
      <c r="C127" s="155"/>
      <c r="D127" s="156" t="s">
        <v>627</v>
      </c>
      <c r="E127" s="157" t="s">
        <v>602</v>
      </c>
      <c r="F127" s="158">
        <v>162</v>
      </c>
      <c r="G127" s="157" t="s">
        <v>622</v>
      </c>
      <c r="H127" s="157">
        <v>190</v>
      </c>
      <c r="I127" s="159">
        <v>190</v>
      </c>
      <c r="J127" s="160" t="s">
        <v>623</v>
      </c>
      <c r="K127" s="161">
        <f t="shared" si="61"/>
        <v>28</v>
      </c>
      <c r="L127" s="162">
        <f t="shared" si="62"/>
        <v>0.1728395061728395</v>
      </c>
      <c r="M127" s="157" t="s">
        <v>593</v>
      </c>
      <c r="N127" s="163">
        <v>42006</v>
      </c>
      <c r="O127" s="1"/>
      <c r="P127" s="1"/>
      <c r="Q127" s="239"/>
      <c r="R127" s="1"/>
      <c r="S127" s="6"/>
      <c r="T127" s="1"/>
      <c r="U127" s="1"/>
      <c r="V127" s="1"/>
      <c r="W127" s="1"/>
      <c r="X127" s="1"/>
      <c r="Y127" s="1"/>
      <c r="Z127" s="1"/>
      <c r="AA127" s="1"/>
    </row>
    <row r="128" spans="1:27" ht="12.75" customHeight="1">
      <c r="A128" s="154">
        <v>6</v>
      </c>
      <c r="B128" s="155">
        <v>41886</v>
      </c>
      <c r="C128" s="155"/>
      <c r="D128" s="156" t="s">
        <v>628</v>
      </c>
      <c r="E128" s="157" t="s">
        <v>602</v>
      </c>
      <c r="F128" s="158">
        <v>75</v>
      </c>
      <c r="G128" s="157" t="s">
        <v>622</v>
      </c>
      <c r="H128" s="157">
        <v>91.5</v>
      </c>
      <c r="I128" s="159" t="s">
        <v>615</v>
      </c>
      <c r="J128" s="160" t="s">
        <v>629</v>
      </c>
      <c r="K128" s="161">
        <f t="shared" si="61"/>
        <v>16.5</v>
      </c>
      <c r="L128" s="162">
        <f t="shared" si="62"/>
        <v>0.22</v>
      </c>
      <c r="M128" s="157" t="s">
        <v>593</v>
      </c>
      <c r="N128" s="163">
        <v>41954</v>
      </c>
      <c r="O128" s="1"/>
      <c r="P128" s="1"/>
      <c r="Q128" s="239"/>
      <c r="R128" s="1"/>
      <c r="S128" s="6"/>
      <c r="T128" s="1"/>
      <c r="U128" s="1"/>
      <c r="V128" s="1"/>
      <c r="W128" s="1"/>
      <c r="X128" s="1"/>
      <c r="Y128" s="1"/>
      <c r="Z128" s="1"/>
      <c r="AA128" s="1"/>
    </row>
    <row r="129" spans="1:27" ht="12.75" customHeight="1">
      <c r="A129" s="154">
        <v>7</v>
      </c>
      <c r="B129" s="155">
        <v>41913</v>
      </c>
      <c r="C129" s="155"/>
      <c r="D129" s="156" t="s">
        <v>630</v>
      </c>
      <c r="E129" s="157" t="s">
        <v>602</v>
      </c>
      <c r="F129" s="158">
        <v>850</v>
      </c>
      <c r="G129" s="157" t="s">
        <v>622</v>
      </c>
      <c r="H129" s="157">
        <v>982.5</v>
      </c>
      <c r="I129" s="159">
        <v>1050</v>
      </c>
      <c r="J129" s="160" t="s">
        <v>631</v>
      </c>
      <c r="K129" s="161">
        <f t="shared" si="61"/>
        <v>132.5</v>
      </c>
      <c r="L129" s="162">
        <f t="shared" si="62"/>
        <v>0.15588235294117647</v>
      </c>
      <c r="M129" s="157" t="s">
        <v>593</v>
      </c>
      <c r="N129" s="163">
        <v>42039</v>
      </c>
      <c r="O129" s="1"/>
      <c r="P129" s="1"/>
      <c r="Q129" s="239"/>
      <c r="R129" s="1"/>
      <c r="S129" s="6"/>
      <c r="T129" s="1"/>
      <c r="U129" s="1"/>
      <c r="V129" s="1"/>
      <c r="W129" s="1"/>
      <c r="X129" s="1"/>
      <c r="Y129" s="1"/>
      <c r="Z129" s="1"/>
      <c r="AA129" s="1"/>
    </row>
    <row r="130" spans="1:27" ht="12.75" customHeight="1">
      <c r="A130" s="154">
        <v>8</v>
      </c>
      <c r="B130" s="155">
        <v>41913</v>
      </c>
      <c r="C130" s="155"/>
      <c r="D130" s="156" t="s">
        <v>632</v>
      </c>
      <c r="E130" s="157" t="s">
        <v>602</v>
      </c>
      <c r="F130" s="158">
        <v>475</v>
      </c>
      <c r="G130" s="157" t="s">
        <v>622</v>
      </c>
      <c r="H130" s="157">
        <v>515</v>
      </c>
      <c r="I130" s="159">
        <v>600</v>
      </c>
      <c r="J130" s="160" t="s">
        <v>633</v>
      </c>
      <c r="K130" s="161">
        <f t="shared" si="61"/>
        <v>40</v>
      </c>
      <c r="L130" s="162">
        <f t="shared" si="62"/>
        <v>8.4210526315789472E-2</v>
      </c>
      <c r="M130" s="157" t="s">
        <v>593</v>
      </c>
      <c r="N130" s="163">
        <v>41939</v>
      </c>
      <c r="O130" s="1"/>
      <c r="P130" s="1"/>
      <c r="Q130" s="239"/>
      <c r="R130" s="1"/>
      <c r="S130" s="6"/>
      <c r="T130" s="1"/>
      <c r="U130" s="1"/>
      <c r="V130" s="1"/>
      <c r="W130" s="1"/>
      <c r="X130" s="1"/>
      <c r="Y130" s="1"/>
      <c r="Z130" s="1"/>
      <c r="AA130" s="1"/>
    </row>
    <row r="131" spans="1:27" ht="12.75" customHeight="1">
      <c r="A131" s="154">
        <v>9</v>
      </c>
      <c r="B131" s="155">
        <v>41913</v>
      </c>
      <c r="C131" s="155"/>
      <c r="D131" s="156" t="s">
        <v>634</v>
      </c>
      <c r="E131" s="157" t="s">
        <v>602</v>
      </c>
      <c r="F131" s="158">
        <v>86</v>
      </c>
      <c r="G131" s="157" t="s">
        <v>622</v>
      </c>
      <c r="H131" s="157">
        <v>99</v>
      </c>
      <c r="I131" s="159">
        <v>140</v>
      </c>
      <c r="J131" s="160" t="s">
        <v>635</v>
      </c>
      <c r="K131" s="161">
        <f t="shared" si="61"/>
        <v>13</v>
      </c>
      <c r="L131" s="162">
        <f t="shared" si="62"/>
        <v>0.15116279069767441</v>
      </c>
      <c r="M131" s="157" t="s">
        <v>593</v>
      </c>
      <c r="N131" s="163">
        <v>41939</v>
      </c>
      <c r="O131" s="1"/>
      <c r="P131" s="1"/>
      <c r="Q131" s="239"/>
      <c r="R131" s="1"/>
      <c r="S131" s="6"/>
      <c r="T131" s="1"/>
      <c r="U131" s="1"/>
      <c r="V131" s="1"/>
      <c r="W131" s="1"/>
      <c r="X131" s="1"/>
      <c r="Y131" s="1"/>
      <c r="Z131" s="1"/>
      <c r="AA131" s="1"/>
    </row>
    <row r="132" spans="1:27" ht="12.75" customHeight="1">
      <c r="A132" s="154">
        <v>10</v>
      </c>
      <c r="B132" s="155">
        <v>41926</v>
      </c>
      <c r="C132" s="155"/>
      <c r="D132" s="156" t="s">
        <v>636</v>
      </c>
      <c r="E132" s="157" t="s">
        <v>602</v>
      </c>
      <c r="F132" s="158">
        <v>496.6</v>
      </c>
      <c r="G132" s="157" t="s">
        <v>622</v>
      </c>
      <c r="H132" s="157">
        <v>621</v>
      </c>
      <c r="I132" s="159">
        <v>580</v>
      </c>
      <c r="J132" s="160" t="s">
        <v>623</v>
      </c>
      <c r="K132" s="161">
        <f t="shared" si="61"/>
        <v>124.39999999999998</v>
      </c>
      <c r="L132" s="162">
        <f t="shared" si="62"/>
        <v>0.25050342327829234</v>
      </c>
      <c r="M132" s="157" t="s">
        <v>593</v>
      </c>
      <c r="N132" s="163">
        <v>42605</v>
      </c>
      <c r="O132" s="1"/>
      <c r="P132" s="1"/>
      <c r="Q132" s="239"/>
      <c r="R132" s="1"/>
      <c r="S132" s="6"/>
      <c r="T132" s="1"/>
      <c r="U132" s="1"/>
      <c r="V132" s="1"/>
      <c r="W132" s="1"/>
      <c r="X132" s="1"/>
      <c r="Y132" s="1"/>
      <c r="Z132" s="1"/>
      <c r="AA132" s="1"/>
    </row>
    <row r="133" spans="1:27" ht="12.75" customHeight="1">
      <c r="A133" s="154">
        <v>11</v>
      </c>
      <c r="B133" s="155">
        <v>41926</v>
      </c>
      <c r="C133" s="155"/>
      <c r="D133" s="156" t="s">
        <v>637</v>
      </c>
      <c r="E133" s="157" t="s">
        <v>602</v>
      </c>
      <c r="F133" s="158">
        <v>2481.9</v>
      </c>
      <c r="G133" s="157" t="s">
        <v>622</v>
      </c>
      <c r="H133" s="157">
        <v>2840</v>
      </c>
      <c r="I133" s="159">
        <v>2870</v>
      </c>
      <c r="J133" s="160" t="s">
        <v>638</v>
      </c>
      <c r="K133" s="161">
        <f t="shared" si="61"/>
        <v>358.09999999999991</v>
      </c>
      <c r="L133" s="162">
        <f t="shared" si="62"/>
        <v>0.14428462065353154</v>
      </c>
      <c r="M133" s="157" t="s">
        <v>593</v>
      </c>
      <c r="N133" s="163">
        <v>42017</v>
      </c>
      <c r="O133" s="1"/>
      <c r="P133" s="1"/>
      <c r="Q133" s="239"/>
      <c r="R133" s="1"/>
      <c r="S133" s="6"/>
      <c r="T133" s="1"/>
      <c r="U133" s="1"/>
      <c r="V133" s="1"/>
      <c r="W133" s="1"/>
      <c r="X133" s="1"/>
      <c r="Y133" s="1"/>
      <c r="Z133" s="1"/>
      <c r="AA133" s="1"/>
    </row>
    <row r="134" spans="1:27" ht="12.75" customHeight="1">
      <c r="A134" s="154">
        <v>12</v>
      </c>
      <c r="B134" s="155">
        <v>41928</v>
      </c>
      <c r="C134" s="155"/>
      <c r="D134" s="156" t="s">
        <v>639</v>
      </c>
      <c r="E134" s="157" t="s">
        <v>602</v>
      </c>
      <c r="F134" s="158">
        <v>84.5</v>
      </c>
      <c r="G134" s="157" t="s">
        <v>622</v>
      </c>
      <c r="H134" s="157">
        <v>93</v>
      </c>
      <c r="I134" s="159">
        <v>110</v>
      </c>
      <c r="J134" s="160" t="s">
        <v>640</v>
      </c>
      <c r="K134" s="161">
        <f t="shared" si="61"/>
        <v>8.5</v>
      </c>
      <c r="L134" s="162">
        <f t="shared" si="62"/>
        <v>0.10059171597633136</v>
      </c>
      <c r="M134" s="157" t="s">
        <v>593</v>
      </c>
      <c r="N134" s="163">
        <v>41939</v>
      </c>
      <c r="O134" s="1"/>
      <c r="P134" s="1"/>
      <c r="Q134" s="239"/>
      <c r="R134" s="1"/>
      <c r="S134" s="6"/>
      <c r="T134" s="1"/>
      <c r="U134" s="1"/>
      <c r="V134" s="1"/>
      <c r="W134" s="1"/>
      <c r="X134" s="1"/>
      <c r="Y134" s="1"/>
      <c r="Z134" s="1"/>
      <c r="AA134" s="1"/>
    </row>
    <row r="135" spans="1:27" ht="12.75" customHeight="1">
      <c r="A135" s="154">
        <v>13</v>
      </c>
      <c r="B135" s="155">
        <v>41928</v>
      </c>
      <c r="C135" s="155"/>
      <c r="D135" s="156" t="s">
        <v>641</v>
      </c>
      <c r="E135" s="157" t="s">
        <v>602</v>
      </c>
      <c r="F135" s="158">
        <v>401</v>
      </c>
      <c r="G135" s="157" t="s">
        <v>622</v>
      </c>
      <c r="H135" s="157">
        <v>428</v>
      </c>
      <c r="I135" s="159">
        <v>450</v>
      </c>
      <c r="J135" s="160" t="s">
        <v>642</v>
      </c>
      <c r="K135" s="161">
        <f t="shared" si="61"/>
        <v>27</v>
      </c>
      <c r="L135" s="162">
        <f t="shared" si="62"/>
        <v>6.7331670822942641E-2</v>
      </c>
      <c r="M135" s="157" t="s">
        <v>593</v>
      </c>
      <c r="N135" s="163">
        <v>42020</v>
      </c>
      <c r="O135" s="1"/>
      <c r="P135" s="1"/>
      <c r="Q135" s="239"/>
      <c r="R135" s="1"/>
      <c r="S135" s="6"/>
      <c r="T135" s="1"/>
      <c r="U135" s="1"/>
      <c r="V135" s="1"/>
      <c r="W135" s="1"/>
      <c r="X135" s="1"/>
      <c r="Y135" s="1"/>
      <c r="Z135" s="1"/>
      <c r="AA135" s="1"/>
    </row>
    <row r="136" spans="1:27" ht="12.75" customHeight="1">
      <c r="A136" s="154">
        <v>14</v>
      </c>
      <c r="B136" s="155">
        <v>41928</v>
      </c>
      <c r="C136" s="155"/>
      <c r="D136" s="156" t="s">
        <v>643</v>
      </c>
      <c r="E136" s="157" t="s">
        <v>602</v>
      </c>
      <c r="F136" s="158">
        <v>101</v>
      </c>
      <c r="G136" s="157" t="s">
        <v>622</v>
      </c>
      <c r="H136" s="157">
        <v>112</v>
      </c>
      <c r="I136" s="159">
        <v>120</v>
      </c>
      <c r="J136" s="160" t="s">
        <v>644</v>
      </c>
      <c r="K136" s="161">
        <f t="shared" si="61"/>
        <v>11</v>
      </c>
      <c r="L136" s="162">
        <f t="shared" si="62"/>
        <v>0.10891089108910891</v>
      </c>
      <c r="M136" s="157" t="s">
        <v>593</v>
      </c>
      <c r="N136" s="163">
        <v>41939</v>
      </c>
      <c r="O136" s="1"/>
      <c r="P136" s="1"/>
      <c r="Q136" s="239"/>
      <c r="R136" s="1"/>
      <c r="S136" s="6"/>
      <c r="T136" s="1"/>
      <c r="U136" s="1"/>
      <c r="V136" s="1"/>
      <c r="W136" s="1"/>
      <c r="X136" s="1"/>
      <c r="Y136" s="1"/>
      <c r="Z136" s="1"/>
      <c r="AA136" s="1"/>
    </row>
    <row r="137" spans="1:27" ht="12.75" customHeight="1">
      <c r="A137" s="154">
        <v>15</v>
      </c>
      <c r="B137" s="155">
        <v>41954</v>
      </c>
      <c r="C137" s="155"/>
      <c r="D137" s="156" t="s">
        <v>645</v>
      </c>
      <c r="E137" s="157" t="s">
        <v>602</v>
      </c>
      <c r="F137" s="158">
        <v>59</v>
      </c>
      <c r="G137" s="157" t="s">
        <v>622</v>
      </c>
      <c r="H137" s="157">
        <v>76</v>
      </c>
      <c r="I137" s="159">
        <v>76</v>
      </c>
      <c r="J137" s="160" t="s">
        <v>623</v>
      </c>
      <c r="K137" s="161">
        <f t="shared" si="61"/>
        <v>17</v>
      </c>
      <c r="L137" s="162">
        <f t="shared" si="62"/>
        <v>0.28813559322033899</v>
      </c>
      <c r="M137" s="157" t="s">
        <v>593</v>
      </c>
      <c r="N137" s="163">
        <v>43032</v>
      </c>
      <c r="O137" s="1"/>
      <c r="P137" s="1"/>
      <c r="Q137" s="239"/>
      <c r="R137" s="1"/>
      <c r="S137" s="6"/>
      <c r="T137" s="1"/>
      <c r="U137" s="1"/>
      <c r="V137" s="1"/>
      <c r="W137" s="1"/>
      <c r="X137" s="1"/>
      <c r="Y137" s="1"/>
      <c r="Z137" s="1"/>
      <c r="AA137" s="1"/>
    </row>
    <row r="138" spans="1:27" ht="12.75" customHeight="1">
      <c r="A138" s="154">
        <v>16</v>
      </c>
      <c r="B138" s="155">
        <v>41954</v>
      </c>
      <c r="C138" s="155"/>
      <c r="D138" s="156" t="s">
        <v>634</v>
      </c>
      <c r="E138" s="157" t="s">
        <v>602</v>
      </c>
      <c r="F138" s="158">
        <v>99</v>
      </c>
      <c r="G138" s="157" t="s">
        <v>622</v>
      </c>
      <c r="H138" s="157">
        <v>120</v>
      </c>
      <c r="I138" s="159">
        <v>120</v>
      </c>
      <c r="J138" s="160" t="s">
        <v>611</v>
      </c>
      <c r="K138" s="161">
        <f t="shared" si="61"/>
        <v>21</v>
      </c>
      <c r="L138" s="162">
        <f t="shared" si="62"/>
        <v>0.21212121212121213</v>
      </c>
      <c r="M138" s="157" t="s">
        <v>593</v>
      </c>
      <c r="N138" s="163">
        <v>41960</v>
      </c>
      <c r="O138" s="1"/>
      <c r="P138" s="1"/>
      <c r="Q138" s="239"/>
      <c r="R138" s="1"/>
      <c r="S138" s="6"/>
      <c r="T138" s="1"/>
      <c r="U138" s="1"/>
      <c r="V138" s="1"/>
      <c r="W138" s="1"/>
      <c r="X138" s="1"/>
      <c r="Y138" s="1"/>
      <c r="Z138" s="1"/>
      <c r="AA138" s="1"/>
    </row>
    <row r="139" spans="1:27" ht="12.75" customHeight="1">
      <c r="A139" s="154">
        <v>17</v>
      </c>
      <c r="B139" s="155">
        <v>41956</v>
      </c>
      <c r="C139" s="155"/>
      <c r="D139" s="156" t="s">
        <v>646</v>
      </c>
      <c r="E139" s="157" t="s">
        <v>602</v>
      </c>
      <c r="F139" s="158">
        <v>22</v>
      </c>
      <c r="G139" s="157" t="s">
        <v>622</v>
      </c>
      <c r="H139" s="157">
        <v>33.549999999999997</v>
      </c>
      <c r="I139" s="159">
        <v>32</v>
      </c>
      <c r="J139" s="160" t="s">
        <v>647</v>
      </c>
      <c r="K139" s="161">
        <f t="shared" si="61"/>
        <v>11.549999999999997</v>
      </c>
      <c r="L139" s="162">
        <f t="shared" si="62"/>
        <v>0.52499999999999991</v>
      </c>
      <c r="M139" s="157" t="s">
        <v>593</v>
      </c>
      <c r="N139" s="163">
        <v>42188</v>
      </c>
      <c r="O139" s="1"/>
      <c r="P139" s="1"/>
      <c r="Q139" s="239"/>
      <c r="R139" s="1"/>
      <c r="S139" s="6"/>
      <c r="T139" s="1"/>
      <c r="U139" s="1"/>
      <c r="V139" s="1"/>
      <c r="W139" s="1"/>
      <c r="X139" s="1"/>
      <c r="Y139" s="1"/>
      <c r="Z139" s="1"/>
      <c r="AA139" s="1"/>
    </row>
    <row r="140" spans="1:27" ht="12.75" customHeight="1">
      <c r="A140" s="154">
        <v>18</v>
      </c>
      <c r="B140" s="155">
        <v>41976</v>
      </c>
      <c r="C140" s="155"/>
      <c r="D140" s="156" t="s">
        <v>648</v>
      </c>
      <c r="E140" s="157" t="s">
        <v>602</v>
      </c>
      <c r="F140" s="158">
        <v>440</v>
      </c>
      <c r="G140" s="157" t="s">
        <v>622</v>
      </c>
      <c r="H140" s="157">
        <v>520</v>
      </c>
      <c r="I140" s="159">
        <v>520</v>
      </c>
      <c r="J140" s="160" t="s">
        <v>649</v>
      </c>
      <c r="K140" s="161">
        <f t="shared" si="61"/>
        <v>80</v>
      </c>
      <c r="L140" s="162">
        <f t="shared" si="62"/>
        <v>0.18181818181818182</v>
      </c>
      <c r="M140" s="157" t="s">
        <v>593</v>
      </c>
      <c r="N140" s="163">
        <v>42208</v>
      </c>
      <c r="O140" s="1"/>
      <c r="P140" s="1"/>
      <c r="Q140" s="239"/>
      <c r="R140" s="1"/>
      <c r="S140" s="6"/>
      <c r="T140" s="1"/>
      <c r="U140" s="1"/>
      <c r="V140" s="1"/>
      <c r="W140" s="1"/>
      <c r="X140" s="1"/>
      <c r="Y140" s="1"/>
      <c r="Z140" s="1"/>
      <c r="AA140" s="1"/>
    </row>
    <row r="141" spans="1:27" ht="12.75" customHeight="1">
      <c r="A141" s="154">
        <v>19</v>
      </c>
      <c r="B141" s="155">
        <v>41976</v>
      </c>
      <c r="C141" s="155"/>
      <c r="D141" s="156" t="s">
        <v>650</v>
      </c>
      <c r="E141" s="157" t="s">
        <v>602</v>
      </c>
      <c r="F141" s="158">
        <v>360</v>
      </c>
      <c r="G141" s="157" t="s">
        <v>622</v>
      </c>
      <c r="H141" s="157">
        <v>427</v>
      </c>
      <c r="I141" s="159">
        <v>425</v>
      </c>
      <c r="J141" s="160" t="s">
        <v>651</v>
      </c>
      <c r="K141" s="161">
        <f t="shared" si="61"/>
        <v>67</v>
      </c>
      <c r="L141" s="162">
        <f t="shared" si="62"/>
        <v>0.18611111111111112</v>
      </c>
      <c r="M141" s="157" t="s">
        <v>593</v>
      </c>
      <c r="N141" s="163">
        <v>42058</v>
      </c>
      <c r="O141" s="1"/>
      <c r="P141" s="1"/>
      <c r="Q141" s="239"/>
      <c r="R141" s="1"/>
      <c r="S141" s="6"/>
      <c r="T141" s="1"/>
      <c r="U141" s="1"/>
      <c r="V141" s="1"/>
      <c r="W141" s="1"/>
      <c r="X141" s="1"/>
      <c r="Y141" s="1"/>
      <c r="Z141" s="1"/>
      <c r="AA141" s="1"/>
    </row>
    <row r="142" spans="1:27" ht="12.75" customHeight="1">
      <c r="A142" s="154">
        <v>20</v>
      </c>
      <c r="B142" s="155">
        <v>42012</v>
      </c>
      <c r="C142" s="155"/>
      <c r="D142" s="156" t="s">
        <v>652</v>
      </c>
      <c r="E142" s="157" t="s">
        <v>602</v>
      </c>
      <c r="F142" s="158">
        <v>360</v>
      </c>
      <c r="G142" s="157" t="s">
        <v>622</v>
      </c>
      <c r="H142" s="157">
        <v>455</v>
      </c>
      <c r="I142" s="159">
        <v>420</v>
      </c>
      <c r="J142" s="160" t="s">
        <v>653</v>
      </c>
      <c r="K142" s="161">
        <f t="shared" si="61"/>
        <v>95</v>
      </c>
      <c r="L142" s="162">
        <f t="shared" si="62"/>
        <v>0.2638888888888889</v>
      </c>
      <c r="M142" s="157" t="s">
        <v>593</v>
      </c>
      <c r="N142" s="163">
        <v>42024</v>
      </c>
      <c r="O142" s="1"/>
      <c r="P142" s="1"/>
      <c r="Q142" s="239"/>
      <c r="R142" s="1"/>
      <c r="S142" s="6"/>
      <c r="T142" s="1"/>
      <c r="U142" s="1"/>
      <c r="V142" s="1"/>
      <c r="W142" s="1"/>
      <c r="X142" s="1"/>
      <c r="Y142" s="1"/>
      <c r="Z142" s="1"/>
      <c r="AA142" s="1"/>
    </row>
    <row r="143" spans="1:27" ht="12.75" customHeight="1">
      <c r="A143" s="154">
        <v>21</v>
      </c>
      <c r="B143" s="155">
        <v>42012</v>
      </c>
      <c r="C143" s="155"/>
      <c r="D143" s="156" t="s">
        <v>654</v>
      </c>
      <c r="E143" s="157" t="s">
        <v>602</v>
      </c>
      <c r="F143" s="158">
        <v>130</v>
      </c>
      <c r="G143" s="157"/>
      <c r="H143" s="157">
        <v>175.5</v>
      </c>
      <c r="I143" s="159">
        <v>165</v>
      </c>
      <c r="J143" s="160" t="s">
        <v>655</v>
      </c>
      <c r="K143" s="161">
        <f t="shared" si="61"/>
        <v>45.5</v>
      </c>
      <c r="L143" s="162">
        <f t="shared" si="62"/>
        <v>0.35</v>
      </c>
      <c r="M143" s="157" t="s">
        <v>593</v>
      </c>
      <c r="N143" s="163">
        <v>43088</v>
      </c>
      <c r="O143" s="1"/>
      <c r="P143" s="1"/>
      <c r="Q143" s="239"/>
      <c r="R143" s="1"/>
      <c r="S143" s="6"/>
      <c r="T143" s="1"/>
      <c r="U143" s="1"/>
      <c r="V143" s="1"/>
      <c r="W143" s="1"/>
      <c r="X143" s="1"/>
      <c r="Y143" s="1"/>
      <c r="Z143" s="1"/>
      <c r="AA143" s="1"/>
    </row>
    <row r="144" spans="1:27" ht="12.75" customHeight="1">
      <c r="A144" s="154">
        <v>22</v>
      </c>
      <c r="B144" s="155">
        <v>42040</v>
      </c>
      <c r="C144" s="155"/>
      <c r="D144" s="156" t="s">
        <v>403</v>
      </c>
      <c r="E144" s="157" t="s">
        <v>590</v>
      </c>
      <c r="F144" s="158">
        <v>98</v>
      </c>
      <c r="G144" s="157"/>
      <c r="H144" s="157">
        <v>120</v>
      </c>
      <c r="I144" s="159">
        <v>120</v>
      </c>
      <c r="J144" s="160" t="s">
        <v>623</v>
      </c>
      <c r="K144" s="161">
        <f t="shared" si="61"/>
        <v>22</v>
      </c>
      <c r="L144" s="162">
        <f t="shared" si="62"/>
        <v>0.22448979591836735</v>
      </c>
      <c r="M144" s="157" t="s">
        <v>593</v>
      </c>
      <c r="N144" s="163">
        <v>42753</v>
      </c>
      <c r="O144" s="1"/>
      <c r="P144" s="1"/>
      <c r="Q144" s="239"/>
      <c r="R144" s="1"/>
      <c r="S144" s="6"/>
      <c r="T144" s="1"/>
      <c r="U144" s="1"/>
      <c r="V144" s="1"/>
      <c r="W144" s="1"/>
      <c r="X144" s="1"/>
      <c r="Y144" s="1"/>
      <c r="Z144" s="1"/>
      <c r="AA144" s="1"/>
    </row>
    <row r="145" spans="1:27" ht="12.75" customHeight="1">
      <c r="A145" s="154">
        <v>23</v>
      </c>
      <c r="B145" s="155">
        <v>42040</v>
      </c>
      <c r="C145" s="155"/>
      <c r="D145" s="156" t="s">
        <v>656</v>
      </c>
      <c r="E145" s="157" t="s">
        <v>590</v>
      </c>
      <c r="F145" s="158">
        <v>196</v>
      </c>
      <c r="G145" s="157"/>
      <c r="H145" s="157">
        <v>262</v>
      </c>
      <c r="I145" s="159">
        <v>255</v>
      </c>
      <c r="J145" s="160" t="s">
        <v>623</v>
      </c>
      <c r="K145" s="161">
        <f t="shared" si="61"/>
        <v>66</v>
      </c>
      <c r="L145" s="162">
        <f t="shared" si="62"/>
        <v>0.33673469387755101</v>
      </c>
      <c r="M145" s="157" t="s">
        <v>593</v>
      </c>
      <c r="N145" s="163">
        <v>42599</v>
      </c>
      <c r="O145" s="1"/>
      <c r="P145" s="1"/>
      <c r="Q145" s="239"/>
      <c r="R145" s="1"/>
      <c r="S145" s="6"/>
      <c r="T145" s="1"/>
      <c r="U145" s="1"/>
      <c r="V145" s="1"/>
      <c r="W145" s="1"/>
      <c r="X145" s="1"/>
      <c r="Y145" s="1"/>
      <c r="Z145" s="1"/>
      <c r="AA145" s="1"/>
    </row>
    <row r="146" spans="1:27" ht="12.75" customHeight="1">
      <c r="A146" s="164">
        <v>24</v>
      </c>
      <c r="B146" s="165">
        <v>42067</v>
      </c>
      <c r="C146" s="165"/>
      <c r="D146" s="166" t="s">
        <v>402</v>
      </c>
      <c r="E146" s="167" t="s">
        <v>590</v>
      </c>
      <c r="F146" s="168">
        <v>235</v>
      </c>
      <c r="G146" s="168"/>
      <c r="H146" s="169">
        <v>77</v>
      </c>
      <c r="I146" s="169" t="s">
        <v>657</v>
      </c>
      <c r="J146" s="170" t="s">
        <v>658</v>
      </c>
      <c r="K146" s="171">
        <f t="shared" si="61"/>
        <v>-158</v>
      </c>
      <c r="L146" s="172">
        <f t="shared" si="62"/>
        <v>-0.67234042553191486</v>
      </c>
      <c r="M146" s="168" t="s">
        <v>603</v>
      </c>
      <c r="N146" s="165">
        <v>43522</v>
      </c>
      <c r="O146" s="1"/>
      <c r="P146" s="1"/>
      <c r="Q146" s="239"/>
      <c r="R146" s="1"/>
      <c r="S146" s="6"/>
      <c r="T146" s="1"/>
      <c r="U146" s="1"/>
      <c r="V146" s="1"/>
      <c r="W146" s="1"/>
      <c r="X146" s="1"/>
      <c r="Y146" s="1"/>
      <c r="Z146" s="1"/>
      <c r="AA146" s="1"/>
    </row>
    <row r="147" spans="1:27" ht="12.75" customHeight="1">
      <c r="A147" s="154">
        <v>25</v>
      </c>
      <c r="B147" s="155">
        <v>42067</v>
      </c>
      <c r="C147" s="155"/>
      <c r="D147" s="156" t="s">
        <v>659</v>
      </c>
      <c r="E147" s="157" t="s">
        <v>590</v>
      </c>
      <c r="F147" s="158">
        <v>185</v>
      </c>
      <c r="G147" s="157"/>
      <c r="H147" s="157">
        <v>224</v>
      </c>
      <c r="I147" s="159" t="s">
        <v>660</v>
      </c>
      <c r="J147" s="160" t="s">
        <v>623</v>
      </c>
      <c r="K147" s="161">
        <f t="shared" si="61"/>
        <v>39</v>
      </c>
      <c r="L147" s="162">
        <f t="shared" si="62"/>
        <v>0.21081081081081082</v>
      </c>
      <c r="M147" s="157" t="s">
        <v>593</v>
      </c>
      <c r="N147" s="163">
        <v>42647</v>
      </c>
      <c r="O147" s="1"/>
      <c r="P147" s="1"/>
      <c r="Q147" s="239"/>
      <c r="R147" s="1"/>
      <c r="S147" s="6"/>
      <c r="T147" s="1"/>
      <c r="U147" s="1"/>
      <c r="V147" s="1"/>
      <c r="W147" s="1"/>
      <c r="X147" s="1"/>
      <c r="Y147" s="1"/>
      <c r="Z147" s="1"/>
      <c r="AA147" s="1"/>
    </row>
    <row r="148" spans="1:27" ht="12.75" customHeight="1">
      <c r="A148" s="164">
        <v>26</v>
      </c>
      <c r="B148" s="165">
        <v>42090</v>
      </c>
      <c r="C148" s="165"/>
      <c r="D148" s="173" t="s">
        <v>661</v>
      </c>
      <c r="E148" s="168" t="s">
        <v>590</v>
      </c>
      <c r="F148" s="168">
        <v>49.5</v>
      </c>
      <c r="G148" s="169"/>
      <c r="H148" s="169">
        <v>15.85</v>
      </c>
      <c r="I148" s="169">
        <v>67</v>
      </c>
      <c r="J148" s="170" t="s">
        <v>662</v>
      </c>
      <c r="K148" s="169">
        <f t="shared" si="61"/>
        <v>-33.65</v>
      </c>
      <c r="L148" s="174">
        <f t="shared" si="62"/>
        <v>-0.67979797979797973</v>
      </c>
      <c r="M148" s="168" t="s">
        <v>603</v>
      </c>
      <c r="N148" s="175">
        <v>43627</v>
      </c>
      <c r="O148" s="1"/>
      <c r="P148" s="1"/>
      <c r="Q148" s="239"/>
      <c r="R148" s="1"/>
      <c r="S148" s="6"/>
      <c r="T148" s="1"/>
      <c r="U148" s="1"/>
      <c r="V148" s="1"/>
      <c r="W148" s="1"/>
      <c r="X148" s="1"/>
      <c r="Y148" s="1"/>
      <c r="Z148" s="1"/>
      <c r="AA148" s="1"/>
    </row>
    <row r="149" spans="1:27" ht="12.75" customHeight="1">
      <c r="A149" s="154">
        <v>27</v>
      </c>
      <c r="B149" s="155">
        <v>42093</v>
      </c>
      <c r="C149" s="155"/>
      <c r="D149" s="156" t="s">
        <v>663</v>
      </c>
      <c r="E149" s="157" t="s">
        <v>590</v>
      </c>
      <c r="F149" s="158">
        <v>183.5</v>
      </c>
      <c r="G149" s="157"/>
      <c r="H149" s="157">
        <v>219</v>
      </c>
      <c r="I149" s="159">
        <v>218</v>
      </c>
      <c r="J149" s="160" t="s">
        <v>664</v>
      </c>
      <c r="K149" s="161">
        <f t="shared" si="61"/>
        <v>35.5</v>
      </c>
      <c r="L149" s="162">
        <f t="shared" si="62"/>
        <v>0.19346049046321526</v>
      </c>
      <c r="M149" s="157" t="s">
        <v>593</v>
      </c>
      <c r="N149" s="163">
        <v>42103</v>
      </c>
      <c r="O149" s="1"/>
      <c r="P149" s="1"/>
      <c r="Q149" s="239"/>
      <c r="R149" s="1"/>
      <c r="S149" s="6"/>
      <c r="T149" s="1"/>
      <c r="U149" s="1"/>
      <c r="V149" s="1"/>
      <c r="W149" s="1"/>
      <c r="X149" s="1"/>
      <c r="Y149" s="1"/>
      <c r="Z149" s="1"/>
      <c r="AA149" s="1"/>
    </row>
    <row r="150" spans="1:27" ht="12.75" customHeight="1">
      <c r="A150" s="154">
        <v>28</v>
      </c>
      <c r="B150" s="155">
        <v>42114</v>
      </c>
      <c r="C150" s="155"/>
      <c r="D150" s="156" t="s">
        <v>665</v>
      </c>
      <c r="E150" s="157" t="s">
        <v>590</v>
      </c>
      <c r="F150" s="158">
        <f>(227+237)/2</f>
        <v>232</v>
      </c>
      <c r="G150" s="157"/>
      <c r="H150" s="157">
        <v>298</v>
      </c>
      <c r="I150" s="159">
        <v>298</v>
      </c>
      <c r="J150" s="160" t="s">
        <v>623</v>
      </c>
      <c r="K150" s="161">
        <f t="shared" si="61"/>
        <v>66</v>
      </c>
      <c r="L150" s="162">
        <f t="shared" si="62"/>
        <v>0.28448275862068967</v>
      </c>
      <c r="M150" s="157" t="s">
        <v>593</v>
      </c>
      <c r="N150" s="163">
        <v>42823</v>
      </c>
      <c r="O150" s="1"/>
      <c r="P150" s="1"/>
      <c r="Q150" s="239"/>
      <c r="R150" s="1"/>
      <c r="S150" s="6"/>
      <c r="T150" s="1"/>
      <c r="U150" s="1"/>
      <c r="V150" s="1"/>
      <c r="W150" s="1"/>
      <c r="X150" s="1"/>
      <c r="Y150" s="1"/>
      <c r="Z150" s="1"/>
      <c r="AA150" s="1"/>
    </row>
    <row r="151" spans="1:27" ht="12.75" customHeight="1">
      <c r="A151" s="154">
        <v>29</v>
      </c>
      <c r="B151" s="155">
        <v>42128</v>
      </c>
      <c r="C151" s="155"/>
      <c r="D151" s="156" t="s">
        <v>666</v>
      </c>
      <c r="E151" s="157" t="s">
        <v>602</v>
      </c>
      <c r="F151" s="158">
        <v>385</v>
      </c>
      <c r="G151" s="157"/>
      <c r="H151" s="157">
        <f>212.5+331</f>
        <v>543.5</v>
      </c>
      <c r="I151" s="159">
        <v>510</v>
      </c>
      <c r="J151" s="160" t="s">
        <v>667</v>
      </c>
      <c r="K151" s="161">
        <f t="shared" si="61"/>
        <v>158.5</v>
      </c>
      <c r="L151" s="162">
        <f t="shared" si="62"/>
        <v>0.41168831168831171</v>
      </c>
      <c r="M151" s="157" t="s">
        <v>593</v>
      </c>
      <c r="N151" s="163">
        <v>42235</v>
      </c>
      <c r="O151" s="1"/>
      <c r="P151" s="1"/>
      <c r="Q151" s="239"/>
      <c r="R151" s="1"/>
      <c r="S151" s="6"/>
      <c r="T151" s="1"/>
      <c r="U151" s="1"/>
      <c r="V151" s="1"/>
      <c r="W151" s="1"/>
      <c r="X151" s="1"/>
      <c r="Y151" s="1"/>
      <c r="Z151" s="1"/>
      <c r="AA151" s="1"/>
    </row>
    <row r="152" spans="1:27" ht="12.75" customHeight="1">
      <c r="A152" s="154">
        <v>30</v>
      </c>
      <c r="B152" s="155">
        <v>42128</v>
      </c>
      <c r="C152" s="155"/>
      <c r="D152" s="156" t="s">
        <v>668</v>
      </c>
      <c r="E152" s="157" t="s">
        <v>602</v>
      </c>
      <c r="F152" s="158">
        <v>115.5</v>
      </c>
      <c r="G152" s="157"/>
      <c r="H152" s="157">
        <v>146</v>
      </c>
      <c r="I152" s="159">
        <v>142</v>
      </c>
      <c r="J152" s="160" t="s">
        <v>669</v>
      </c>
      <c r="K152" s="161">
        <f t="shared" si="61"/>
        <v>30.5</v>
      </c>
      <c r="L152" s="162">
        <f t="shared" si="62"/>
        <v>0.26406926406926406</v>
      </c>
      <c r="M152" s="157" t="s">
        <v>593</v>
      </c>
      <c r="N152" s="163">
        <v>42202</v>
      </c>
      <c r="O152" s="1"/>
      <c r="P152" s="1"/>
      <c r="Q152" s="239"/>
      <c r="R152" s="1"/>
      <c r="S152" s="6"/>
      <c r="T152" s="1"/>
      <c r="U152" s="1"/>
      <c r="V152" s="1"/>
      <c r="W152" s="1"/>
      <c r="X152" s="1"/>
      <c r="Y152" s="1"/>
      <c r="Z152" s="1"/>
      <c r="AA152" s="1"/>
    </row>
    <row r="153" spans="1:27" ht="12.75" customHeight="1">
      <c r="A153" s="154">
        <v>31</v>
      </c>
      <c r="B153" s="155">
        <v>42151</v>
      </c>
      <c r="C153" s="155"/>
      <c r="D153" s="156" t="s">
        <v>540</v>
      </c>
      <c r="E153" s="157" t="s">
        <v>602</v>
      </c>
      <c r="F153" s="158">
        <v>237.5</v>
      </c>
      <c r="G153" s="157"/>
      <c r="H153" s="157">
        <v>279.5</v>
      </c>
      <c r="I153" s="159">
        <v>278</v>
      </c>
      <c r="J153" s="160" t="s">
        <v>623</v>
      </c>
      <c r="K153" s="161">
        <f t="shared" si="61"/>
        <v>42</v>
      </c>
      <c r="L153" s="162">
        <f t="shared" si="62"/>
        <v>0.17684210526315788</v>
      </c>
      <c r="M153" s="157" t="s">
        <v>593</v>
      </c>
      <c r="N153" s="163">
        <v>42222</v>
      </c>
      <c r="O153" s="1"/>
      <c r="P153" s="1"/>
      <c r="Q153" s="239"/>
      <c r="R153" s="1"/>
      <c r="S153" s="6"/>
      <c r="T153" s="1"/>
      <c r="U153" s="1"/>
      <c r="V153" s="1"/>
      <c r="W153" s="1"/>
      <c r="X153" s="1"/>
      <c r="Y153" s="1"/>
      <c r="Z153" s="1"/>
      <c r="AA153" s="1"/>
    </row>
    <row r="154" spans="1:27" ht="12.75" customHeight="1">
      <c r="A154" s="154">
        <v>32</v>
      </c>
      <c r="B154" s="155">
        <v>42174</v>
      </c>
      <c r="C154" s="155"/>
      <c r="D154" s="156" t="s">
        <v>641</v>
      </c>
      <c r="E154" s="157" t="s">
        <v>590</v>
      </c>
      <c r="F154" s="158">
        <v>340</v>
      </c>
      <c r="G154" s="157"/>
      <c r="H154" s="157">
        <v>448</v>
      </c>
      <c r="I154" s="159">
        <v>448</v>
      </c>
      <c r="J154" s="160" t="s">
        <v>623</v>
      </c>
      <c r="K154" s="161">
        <f t="shared" si="61"/>
        <v>108</v>
      </c>
      <c r="L154" s="162">
        <f t="shared" si="62"/>
        <v>0.31764705882352939</v>
      </c>
      <c r="M154" s="157" t="s">
        <v>593</v>
      </c>
      <c r="N154" s="163">
        <v>43018</v>
      </c>
      <c r="O154" s="1"/>
      <c r="P154" s="1"/>
      <c r="Q154" s="239"/>
      <c r="R154" s="1"/>
      <c r="S154" s="6"/>
      <c r="T154" s="1"/>
      <c r="U154" s="1"/>
      <c r="V154" s="1"/>
      <c r="W154" s="1"/>
      <c r="X154" s="1"/>
      <c r="Y154" s="1"/>
      <c r="Z154" s="1"/>
      <c r="AA154" s="1"/>
    </row>
    <row r="155" spans="1:27" ht="12.75" customHeight="1">
      <c r="A155" s="154">
        <v>33</v>
      </c>
      <c r="B155" s="155">
        <v>42191</v>
      </c>
      <c r="C155" s="155"/>
      <c r="D155" s="156" t="s">
        <v>670</v>
      </c>
      <c r="E155" s="157" t="s">
        <v>590</v>
      </c>
      <c r="F155" s="158">
        <v>390</v>
      </c>
      <c r="G155" s="157"/>
      <c r="H155" s="157">
        <v>460</v>
      </c>
      <c r="I155" s="159">
        <v>460</v>
      </c>
      <c r="J155" s="160" t="s">
        <v>623</v>
      </c>
      <c r="K155" s="161">
        <f t="shared" si="61"/>
        <v>70</v>
      </c>
      <c r="L155" s="162">
        <f t="shared" si="62"/>
        <v>0.17948717948717949</v>
      </c>
      <c r="M155" s="157" t="s">
        <v>593</v>
      </c>
      <c r="N155" s="163">
        <v>42478</v>
      </c>
      <c r="O155" s="1"/>
      <c r="P155" s="1"/>
      <c r="Q155" s="239"/>
      <c r="R155" s="1"/>
      <c r="S155" s="6"/>
      <c r="T155" s="1"/>
      <c r="U155" s="1"/>
      <c r="V155" s="1"/>
      <c r="W155" s="1"/>
      <c r="X155" s="1"/>
      <c r="Y155" s="1"/>
      <c r="Z155" s="1"/>
      <c r="AA155" s="1"/>
    </row>
    <row r="156" spans="1:27" ht="12.75" customHeight="1">
      <c r="A156" s="164">
        <v>34</v>
      </c>
      <c r="B156" s="165">
        <v>42195</v>
      </c>
      <c r="C156" s="165"/>
      <c r="D156" s="166" t="s">
        <v>671</v>
      </c>
      <c r="E156" s="167" t="s">
        <v>590</v>
      </c>
      <c r="F156" s="168">
        <v>122.5</v>
      </c>
      <c r="G156" s="168"/>
      <c r="H156" s="169">
        <v>61</v>
      </c>
      <c r="I156" s="169">
        <v>172</v>
      </c>
      <c r="J156" s="170" t="s">
        <v>672</v>
      </c>
      <c r="K156" s="171">
        <f t="shared" si="61"/>
        <v>-61.5</v>
      </c>
      <c r="L156" s="172">
        <f t="shared" si="62"/>
        <v>-0.50204081632653064</v>
      </c>
      <c r="M156" s="168" t="s">
        <v>603</v>
      </c>
      <c r="N156" s="165">
        <v>43333</v>
      </c>
      <c r="O156" s="1"/>
      <c r="P156" s="1"/>
      <c r="Q156" s="239"/>
      <c r="R156" s="1"/>
      <c r="S156" s="6"/>
      <c r="T156" s="1"/>
      <c r="U156" s="1"/>
      <c r="V156" s="1"/>
      <c r="W156" s="1"/>
      <c r="X156" s="1"/>
      <c r="Y156" s="1"/>
      <c r="Z156" s="1"/>
      <c r="AA156" s="1"/>
    </row>
    <row r="157" spans="1:27" ht="12.75" customHeight="1">
      <c r="A157" s="154">
        <v>35</v>
      </c>
      <c r="B157" s="155">
        <v>42219</v>
      </c>
      <c r="C157" s="155"/>
      <c r="D157" s="156" t="s">
        <v>673</v>
      </c>
      <c r="E157" s="157" t="s">
        <v>590</v>
      </c>
      <c r="F157" s="158">
        <v>297.5</v>
      </c>
      <c r="G157" s="157"/>
      <c r="H157" s="157">
        <v>350</v>
      </c>
      <c r="I157" s="159">
        <v>360</v>
      </c>
      <c r="J157" s="160" t="s">
        <v>674</v>
      </c>
      <c r="K157" s="161">
        <f t="shared" si="61"/>
        <v>52.5</v>
      </c>
      <c r="L157" s="162">
        <f t="shared" si="62"/>
        <v>0.17647058823529413</v>
      </c>
      <c r="M157" s="157" t="s">
        <v>593</v>
      </c>
      <c r="N157" s="163">
        <v>42232</v>
      </c>
      <c r="O157" s="1"/>
      <c r="P157" s="1"/>
      <c r="Q157" s="239"/>
      <c r="R157" s="1"/>
      <c r="S157" s="6"/>
      <c r="T157" s="1"/>
      <c r="U157" s="1"/>
      <c r="V157" s="1"/>
      <c r="W157" s="1"/>
      <c r="X157" s="1"/>
      <c r="Y157" s="1"/>
      <c r="Z157" s="1"/>
      <c r="AA157" s="1"/>
    </row>
    <row r="158" spans="1:27" ht="12.75" customHeight="1">
      <c r="A158" s="154">
        <v>36</v>
      </c>
      <c r="B158" s="155">
        <v>42219</v>
      </c>
      <c r="C158" s="155"/>
      <c r="D158" s="156" t="s">
        <v>675</v>
      </c>
      <c r="E158" s="157" t="s">
        <v>590</v>
      </c>
      <c r="F158" s="158">
        <v>115.5</v>
      </c>
      <c r="G158" s="157"/>
      <c r="H158" s="157">
        <v>149</v>
      </c>
      <c r="I158" s="159">
        <v>140</v>
      </c>
      <c r="J158" s="160" t="s">
        <v>676</v>
      </c>
      <c r="K158" s="161">
        <f t="shared" si="61"/>
        <v>33.5</v>
      </c>
      <c r="L158" s="162">
        <f t="shared" si="62"/>
        <v>0.29004329004329005</v>
      </c>
      <c r="M158" s="157" t="s">
        <v>593</v>
      </c>
      <c r="N158" s="163">
        <v>42740</v>
      </c>
      <c r="O158" s="1"/>
      <c r="P158" s="1"/>
      <c r="Q158" s="239"/>
      <c r="R158" s="1"/>
      <c r="S158" s="6"/>
      <c r="T158" s="1"/>
      <c r="U158" s="1"/>
      <c r="V158" s="1"/>
      <c r="W158" s="1"/>
      <c r="X158" s="1"/>
      <c r="Y158" s="1"/>
      <c r="Z158" s="1"/>
      <c r="AA158" s="1"/>
    </row>
    <row r="159" spans="1:27" ht="12.75" customHeight="1">
      <c r="A159" s="154">
        <v>37</v>
      </c>
      <c r="B159" s="155">
        <v>42251</v>
      </c>
      <c r="C159" s="155"/>
      <c r="D159" s="156" t="s">
        <v>540</v>
      </c>
      <c r="E159" s="157" t="s">
        <v>590</v>
      </c>
      <c r="F159" s="158">
        <v>226</v>
      </c>
      <c r="G159" s="157"/>
      <c r="H159" s="157">
        <v>292</v>
      </c>
      <c r="I159" s="159">
        <v>292</v>
      </c>
      <c r="J159" s="160" t="s">
        <v>677</v>
      </c>
      <c r="K159" s="161">
        <f t="shared" si="61"/>
        <v>66</v>
      </c>
      <c r="L159" s="162">
        <f t="shared" si="62"/>
        <v>0.29203539823008851</v>
      </c>
      <c r="M159" s="157" t="s">
        <v>593</v>
      </c>
      <c r="N159" s="163">
        <v>42286</v>
      </c>
      <c r="O159" s="1"/>
      <c r="P159" s="1"/>
      <c r="Q159" s="239"/>
      <c r="R159" s="1"/>
      <c r="S159" s="6"/>
      <c r="T159" s="1"/>
      <c r="U159" s="1"/>
      <c r="V159" s="1"/>
      <c r="W159" s="1"/>
      <c r="X159" s="1"/>
      <c r="Y159" s="1"/>
      <c r="Z159" s="1"/>
      <c r="AA159" s="1"/>
    </row>
    <row r="160" spans="1:27" ht="12.75" customHeight="1">
      <c r="A160" s="154">
        <v>38</v>
      </c>
      <c r="B160" s="155">
        <v>42254</v>
      </c>
      <c r="C160" s="155"/>
      <c r="D160" s="156" t="s">
        <v>665</v>
      </c>
      <c r="E160" s="157" t="s">
        <v>590</v>
      </c>
      <c r="F160" s="158">
        <v>232.5</v>
      </c>
      <c r="G160" s="157"/>
      <c r="H160" s="157">
        <v>312.5</v>
      </c>
      <c r="I160" s="159">
        <v>310</v>
      </c>
      <c r="J160" s="160" t="s">
        <v>623</v>
      </c>
      <c r="K160" s="161">
        <f t="shared" si="61"/>
        <v>80</v>
      </c>
      <c r="L160" s="162">
        <f t="shared" si="62"/>
        <v>0.34408602150537637</v>
      </c>
      <c r="M160" s="157" t="s">
        <v>593</v>
      </c>
      <c r="N160" s="163">
        <v>42823</v>
      </c>
      <c r="O160" s="1"/>
      <c r="P160" s="1"/>
      <c r="Q160" s="239"/>
      <c r="R160" s="1"/>
      <c r="S160" s="6"/>
      <c r="T160" s="1"/>
      <c r="U160" s="1"/>
      <c r="V160" s="1"/>
      <c r="W160" s="1"/>
      <c r="X160" s="1"/>
      <c r="Y160" s="1"/>
      <c r="Z160" s="1"/>
      <c r="AA160" s="1"/>
    </row>
    <row r="161" spans="1:27" ht="12.75" customHeight="1">
      <c r="A161" s="154">
        <v>39</v>
      </c>
      <c r="B161" s="155">
        <v>42268</v>
      </c>
      <c r="C161" s="155"/>
      <c r="D161" s="156" t="s">
        <v>678</v>
      </c>
      <c r="E161" s="157" t="s">
        <v>590</v>
      </c>
      <c r="F161" s="158">
        <v>196.5</v>
      </c>
      <c r="G161" s="157"/>
      <c r="H161" s="157">
        <v>238</v>
      </c>
      <c r="I161" s="159">
        <v>238</v>
      </c>
      <c r="J161" s="160" t="s">
        <v>677</v>
      </c>
      <c r="K161" s="161">
        <f t="shared" si="61"/>
        <v>41.5</v>
      </c>
      <c r="L161" s="162">
        <f t="shared" si="62"/>
        <v>0.21119592875318066</v>
      </c>
      <c r="M161" s="157" t="s">
        <v>593</v>
      </c>
      <c r="N161" s="163">
        <v>42291</v>
      </c>
      <c r="O161" s="1"/>
      <c r="P161" s="1"/>
      <c r="Q161" s="239"/>
      <c r="R161" s="1"/>
      <c r="S161" s="6"/>
      <c r="T161" s="1"/>
      <c r="U161" s="1"/>
      <c r="V161" s="1"/>
      <c r="W161" s="1"/>
      <c r="X161" s="1"/>
      <c r="Y161" s="1"/>
      <c r="Z161" s="1"/>
      <c r="AA161" s="1"/>
    </row>
    <row r="162" spans="1:27" ht="12.75" customHeight="1">
      <c r="A162" s="154">
        <v>40</v>
      </c>
      <c r="B162" s="155">
        <v>42271</v>
      </c>
      <c r="C162" s="155"/>
      <c r="D162" s="156" t="s">
        <v>621</v>
      </c>
      <c r="E162" s="157" t="s">
        <v>590</v>
      </c>
      <c r="F162" s="158">
        <v>65</v>
      </c>
      <c r="G162" s="157"/>
      <c r="H162" s="157">
        <v>82</v>
      </c>
      <c r="I162" s="159">
        <v>82</v>
      </c>
      <c r="J162" s="160" t="s">
        <v>677</v>
      </c>
      <c r="K162" s="161">
        <f t="shared" si="61"/>
        <v>17</v>
      </c>
      <c r="L162" s="162">
        <f t="shared" si="62"/>
        <v>0.26153846153846155</v>
      </c>
      <c r="M162" s="157" t="s">
        <v>593</v>
      </c>
      <c r="N162" s="163">
        <v>42578</v>
      </c>
      <c r="O162" s="1"/>
      <c r="P162" s="1"/>
      <c r="Q162" s="239"/>
      <c r="R162" s="1"/>
      <c r="S162" s="6"/>
      <c r="T162" s="1"/>
      <c r="U162" s="1"/>
      <c r="V162" s="1"/>
      <c r="W162" s="1"/>
      <c r="X162" s="1"/>
      <c r="Y162" s="1"/>
      <c r="Z162" s="1"/>
      <c r="AA162" s="1"/>
    </row>
    <row r="163" spans="1:27" ht="12.75" customHeight="1">
      <c r="A163" s="154">
        <v>41</v>
      </c>
      <c r="B163" s="155">
        <v>42291</v>
      </c>
      <c r="C163" s="155"/>
      <c r="D163" s="156" t="s">
        <v>679</v>
      </c>
      <c r="E163" s="157" t="s">
        <v>590</v>
      </c>
      <c r="F163" s="158">
        <v>144</v>
      </c>
      <c r="G163" s="157"/>
      <c r="H163" s="157">
        <v>182.5</v>
      </c>
      <c r="I163" s="159">
        <v>181</v>
      </c>
      <c r="J163" s="160" t="s">
        <v>677</v>
      </c>
      <c r="K163" s="161">
        <f t="shared" si="61"/>
        <v>38.5</v>
      </c>
      <c r="L163" s="162">
        <f t="shared" si="62"/>
        <v>0.2673611111111111</v>
      </c>
      <c r="M163" s="157" t="s">
        <v>593</v>
      </c>
      <c r="N163" s="163">
        <v>42817</v>
      </c>
      <c r="O163" s="1"/>
      <c r="P163" s="1"/>
      <c r="Q163" s="239"/>
      <c r="R163" s="1"/>
      <c r="S163" s="6"/>
      <c r="T163" s="1"/>
      <c r="U163" s="1"/>
      <c r="V163" s="1"/>
      <c r="W163" s="1"/>
      <c r="X163" s="1"/>
      <c r="Y163" s="1"/>
      <c r="Z163" s="1"/>
      <c r="AA163" s="1"/>
    </row>
    <row r="164" spans="1:27" ht="12.75" customHeight="1">
      <c r="A164" s="154">
        <v>42</v>
      </c>
      <c r="B164" s="155">
        <v>42291</v>
      </c>
      <c r="C164" s="155"/>
      <c r="D164" s="156" t="s">
        <v>680</v>
      </c>
      <c r="E164" s="157" t="s">
        <v>590</v>
      </c>
      <c r="F164" s="158">
        <v>264</v>
      </c>
      <c r="G164" s="157"/>
      <c r="H164" s="157">
        <v>311</v>
      </c>
      <c r="I164" s="159">
        <v>311</v>
      </c>
      <c r="J164" s="160" t="s">
        <v>677</v>
      </c>
      <c r="K164" s="161">
        <f t="shared" si="61"/>
        <v>47</v>
      </c>
      <c r="L164" s="162">
        <f t="shared" si="62"/>
        <v>0.17803030303030304</v>
      </c>
      <c r="M164" s="157" t="s">
        <v>593</v>
      </c>
      <c r="N164" s="163">
        <v>42604</v>
      </c>
      <c r="O164" s="1"/>
      <c r="P164" s="1"/>
      <c r="Q164" s="239"/>
      <c r="R164" s="1"/>
      <c r="S164" s="6"/>
      <c r="T164" s="1"/>
      <c r="U164" s="1"/>
      <c r="V164" s="1"/>
      <c r="W164" s="1"/>
      <c r="X164" s="1"/>
      <c r="Y164" s="1"/>
      <c r="Z164" s="1"/>
      <c r="AA164" s="1"/>
    </row>
    <row r="165" spans="1:27" ht="12.75" customHeight="1">
      <c r="A165" s="154">
        <v>43</v>
      </c>
      <c r="B165" s="155">
        <v>42318</v>
      </c>
      <c r="C165" s="155"/>
      <c r="D165" s="156" t="s">
        <v>681</v>
      </c>
      <c r="E165" s="157" t="s">
        <v>602</v>
      </c>
      <c r="F165" s="158">
        <v>549.5</v>
      </c>
      <c r="G165" s="157"/>
      <c r="H165" s="157">
        <v>630</v>
      </c>
      <c r="I165" s="159">
        <v>630</v>
      </c>
      <c r="J165" s="160" t="s">
        <v>677</v>
      </c>
      <c r="K165" s="161">
        <f t="shared" si="61"/>
        <v>80.5</v>
      </c>
      <c r="L165" s="162">
        <f t="shared" si="62"/>
        <v>0.1464968152866242</v>
      </c>
      <c r="M165" s="157" t="s">
        <v>593</v>
      </c>
      <c r="N165" s="163">
        <v>42419</v>
      </c>
      <c r="O165" s="1"/>
      <c r="P165" s="1"/>
      <c r="Q165" s="239"/>
      <c r="R165" s="1"/>
      <c r="S165" s="6"/>
      <c r="T165" s="1"/>
      <c r="U165" s="1"/>
      <c r="V165" s="1"/>
      <c r="W165" s="1"/>
      <c r="X165" s="1"/>
      <c r="Y165" s="1"/>
      <c r="Z165" s="1"/>
      <c r="AA165" s="1"/>
    </row>
    <row r="166" spans="1:27" ht="12.75" customHeight="1">
      <c r="A166" s="154">
        <v>44</v>
      </c>
      <c r="B166" s="155">
        <v>42342</v>
      </c>
      <c r="C166" s="155"/>
      <c r="D166" s="156" t="s">
        <v>682</v>
      </c>
      <c r="E166" s="157" t="s">
        <v>590</v>
      </c>
      <c r="F166" s="158">
        <v>1027.5</v>
      </c>
      <c r="G166" s="157"/>
      <c r="H166" s="157">
        <v>1315</v>
      </c>
      <c r="I166" s="159">
        <v>1250</v>
      </c>
      <c r="J166" s="160" t="s">
        <v>677</v>
      </c>
      <c r="K166" s="161">
        <f t="shared" si="61"/>
        <v>287.5</v>
      </c>
      <c r="L166" s="162">
        <f t="shared" si="62"/>
        <v>0.27980535279805352</v>
      </c>
      <c r="M166" s="157" t="s">
        <v>593</v>
      </c>
      <c r="N166" s="163">
        <v>43244</v>
      </c>
      <c r="O166" s="1"/>
      <c r="P166" s="1"/>
      <c r="Q166" s="239"/>
      <c r="R166" s="1"/>
      <c r="S166" s="6"/>
      <c r="T166" s="1"/>
      <c r="U166" s="1"/>
      <c r="V166" s="1"/>
      <c r="W166" s="1"/>
      <c r="X166" s="1"/>
      <c r="Y166" s="1"/>
      <c r="Z166" s="1"/>
      <c r="AA166" s="1"/>
    </row>
    <row r="167" spans="1:27" ht="12.75" customHeight="1">
      <c r="A167" s="154">
        <v>45</v>
      </c>
      <c r="B167" s="155">
        <v>42367</v>
      </c>
      <c r="C167" s="155"/>
      <c r="D167" s="156" t="s">
        <v>683</v>
      </c>
      <c r="E167" s="157" t="s">
        <v>590</v>
      </c>
      <c r="F167" s="158">
        <v>465</v>
      </c>
      <c r="G167" s="157"/>
      <c r="H167" s="157">
        <v>540</v>
      </c>
      <c r="I167" s="159">
        <v>540</v>
      </c>
      <c r="J167" s="160" t="s">
        <v>677</v>
      </c>
      <c r="K167" s="161">
        <f t="shared" si="61"/>
        <v>75</v>
      </c>
      <c r="L167" s="162">
        <f t="shared" si="62"/>
        <v>0.16129032258064516</v>
      </c>
      <c r="M167" s="157" t="s">
        <v>593</v>
      </c>
      <c r="N167" s="163">
        <v>42530</v>
      </c>
      <c r="O167" s="1"/>
      <c r="P167" s="1"/>
      <c r="Q167" s="239"/>
      <c r="R167" s="1"/>
      <c r="S167" s="6"/>
      <c r="T167" s="1"/>
      <c r="U167" s="1"/>
      <c r="V167" s="1"/>
      <c r="W167" s="1"/>
      <c r="X167" s="1"/>
      <c r="Y167" s="1"/>
      <c r="Z167" s="1"/>
      <c r="AA167" s="1"/>
    </row>
    <row r="168" spans="1:27" ht="12.75" customHeight="1">
      <c r="A168" s="154">
        <v>46</v>
      </c>
      <c r="B168" s="155">
        <v>42380</v>
      </c>
      <c r="C168" s="155"/>
      <c r="D168" s="156" t="s">
        <v>403</v>
      </c>
      <c r="E168" s="157" t="s">
        <v>602</v>
      </c>
      <c r="F168" s="158">
        <v>81</v>
      </c>
      <c r="G168" s="157"/>
      <c r="H168" s="157">
        <v>110</v>
      </c>
      <c r="I168" s="159">
        <v>110</v>
      </c>
      <c r="J168" s="160" t="s">
        <v>677</v>
      </c>
      <c r="K168" s="161">
        <f t="shared" si="61"/>
        <v>29</v>
      </c>
      <c r="L168" s="162">
        <f t="shared" si="62"/>
        <v>0.35802469135802467</v>
      </c>
      <c r="M168" s="157" t="s">
        <v>593</v>
      </c>
      <c r="N168" s="163">
        <v>42745</v>
      </c>
      <c r="O168" s="1"/>
      <c r="P168" s="1"/>
      <c r="Q168" s="239"/>
      <c r="R168" s="1"/>
      <c r="S168" s="6"/>
      <c r="T168" s="1"/>
      <c r="U168" s="1"/>
      <c r="V168" s="1"/>
      <c r="W168" s="1"/>
      <c r="X168" s="1"/>
      <c r="Y168" s="1"/>
      <c r="Z168" s="1"/>
      <c r="AA168" s="1"/>
    </row>
    <row r="169" spans="1:27" ht="12.75" customHeight="1">
      <c r="A169" s="154">
        <v>47</v>
      </c>
      <c r="B169" s="155">
        <v>42382</v>
      </c>
      <c r="C169" s="155"/>
      <c r="D169" s="156" t="s">
        <v>684</v>
      </c>
      <c r="E169" s="157" t="s">
        <v>602</v>
      </c>
      <c r="F169" s="158">
        <v>417.5</v>
      </c>
      <c r="G169" s="157"/>
      <c r="H169" s="157">
        <v>547</v>
      </c>
      <c r="I169" s="159">
        <v>535</v>
      </c>
      <c r="J169" s="160" t="s">
        <v>677</v>
      </c>
      <c r="K169" s="161">
        <f t="shared" si="61"/>
        <v>129.5</v>
      </c>
      <c r="L169" s="162">
        <f t="shared" si="62"/>
        <v>0.31017964071856285</v>
      </c>
      <c r="M169" s="157" t="s">
        <v>593</v>
      </c>
      <c r="N169" s="163">
        <v>42578</v>
      </c>
      <c r="O169" s="1"/>
      <c r="P169" s="1"/>
      <c r="Q169" s="239"/>
      <c r="R169" s="1"/>
      <c r="S169" s="6"/>
      <c r="T169" s="1"/>
      <c r="U169" s="1"/>
      <c r="V169" s="1"/>
      <c r="W169" s="1"/>
      <c r="X169" s="1"/>
      <c r="Y169" s="1"/>
      <c r="Z169" s="1"/>
      <c r="AA169" s="1"/>
    </row>
    <row r="170" spans="1:27" ht="12.75" customHeight="1">
      <c r="A170" s="154">
        <v>48</v>
      </c>
      <c r="B170" s="155">
        <v>42408</v>
      </c>
      <c r="C170" s="155"/>
      <c r="D170" s="156" t="s">
        <v>685</v>
      </c>
      <c r="E170" s="157" t="s">
        <v>590</v>
      </c>
      <c r="F170" s="158">
        <v>650</v>
      </c>
      <c r="G170" s="157"/>
      <c r="H170" s="157">
        <v>800</v>
      </c>
      <c r="I170" s="159">
        <v>800</v>
      </c>
      <c r="J170" s="160" t="s">
        <v>677</v>
      </c>
      <c r="K170" s="161">
        <f t="shared" si="61"/>
        <v>150</v>
      </c>
      <c r="L170" s="162">
        <f t="shared" si="62"/>
        <v>0.23076923076923078</v>
      </c>
      <c r="M170" s="157" t="s">
        <v>593</v>
      </c>
      <c r="N170" s="163">
        <v>43154</v>
      </c>
      <c r="O170" s="1"/>
      <c r="P170" s="1"/>
      <c r="Q170" s="239"/>
      <c r="R170" s="1"/>
      <c r="S170" s="6"/>
      <c r="T170" s="1"/>
      <c r="U170" s="1"/>
      <c r="V170" s="1"/>
      <c r="W170" s="1"/>
      <c r="X170" s="1"/>
      <c r="Y170" s="1"/>
      <c r="Z170" s="1"/>
      <c r="AA170" s="1"/>
    </row>
    <row r="171" spans="1:27" ht="12.75" customHeight="1">
      <c r="A171" s="154">
        <v>49</v>
      </c>
      <c r="B171" s="155">
        <v>42433</v>
      </c>
      <c r="C171" s="155"/>
      <c r="D171" s="156" t="s">
        <v>237</v>
      </c>
      <c r="E171" s="157" t="s">
        <v>590</v>
      </c>
      <c r="F171" s="158">
        <v>437.5</v>
      </c>
      <c r="G171" s="157"/>
      <c r="H171" s="157">
        <v>504.5</v>
      </c>
      <c r="I171" s="159">
        <v>522</v>
      </c>
      <c r="J171" s="160" t="s">
        <v>686</v>
      </c>
      <c r="K171" s="161">
        <f t="shared" si="61"/>
        <v>67</v>
      </c>
      <c r="L171" s="162">
        <f t="shared" si="62"/>
        <v>0.15314285714285714</v>
      </c>
      <c r="M171" s="157" t="s">
        <v>593</v>
      </c>
      <c r="N171" s="163">
        <v>42480</v>
      </c>
      <c r="O171" s="1"/>
      <c r="P171" s="1"/>
      <c r="Q171" s="239"/>
      <c r="R171" s="1"/>
      <c r="S171" s="6"/>
      <c r="T171" s="1"/>
      <c r="U171" s="1"/>
      <c r="V171" s="1"/>
      <c r="W171" s="1"/>
      <c r="X171" s="1"/>
      <c r="Y171" s="1"/>
      <c r="Z171" s="1"/>
      <c r="AA171" s="1"/>
    </row>
    <row r="172" spans="1:27" ht="12.75" customHeight="1">
      <c r="A172" s="154">
        <v>50</v>
      </c>
      <c r="B172" s="155">
        <v>42438</v>
      </c>
      <c r="C172" s="155"/>
      <c r="D172" s="156" t="s">
        <v>687</v>
      </c>
      <c r="E172" s="157" t="s">
        <v>590</v>
      </c>
      <c r="F172" s="158">
        <v>189.5</v>
      </c>
      <c r="G172" s="157"/>
      <c r="H172" s="157">
        <v>218</v>
      </c>
      <c r="I172" s="159">
        <v>218</v>
      </c>
      <c r="J172" s="160" t="s">
        <v>677</v>
      </c>
      <c r="K172" s="161">
        <f t="shared" si="61"/>
        <v>28.5</v>
      </c>
      <c r="L172" s="162">
        <f t="shared" si="62"/>
        <v>0.15039577836411611</v>
      </c>
      <c r="M172" s="157" t="s">
        <v>593</v>
      </c>
      <c r="N172" s="163">
        <v>43034</v>
      </c>
      <c r="O172" s="1"/>
      <c r="P172" s="1"/>
      <c r="Q172" s="239"/>
      <c r="R172" s="1"/>
      <c r="S172" s="6"/>
      <c r="T172" s="1"/>
      <c r="U172" s="1"/>
      <c r="V172" s="1"/>
      <c r="W172" s="1"/>
      <c r="X172" s="1"/>
      <c r="Y172" s="1"/>
      <c r="Z172" s="1"/>
      <c r="AA172" s="1"/>
    </row>
    <row r="173" spans="1:27" ht="12.75" customHeight="1">
      <c r="A173" s="164">
        <v>51</v>
      </c>
      <c r="B173" s="165">
        <v>42471</v>
      </c>
      <c r="C173" s="165"/>
      <c r="D173" s="173" t="s">
        <v>688</v>
      </c>
      <c r="E173" s="168" t="s">
        <v>590</v>
      </c>
      <c r="F173" s="168">
        <v>36.5</v>
      </c>
      <c r="G173" s="169"/>
      <c r="H173" s="169">
        <v>15.85</v>
      </c>
      <c r="I173" s="169">
        <v>60</v>
      </c>
      <c r="J173" s="170" t="s">
        <v>689</v>
      </c>
      <c r="K173" s="171">
        <f t="shared" si="61"/>
        <v>-20.65</v>
      </c>
      <c r="L173" s="172">
        <f t="shared" si="62"/>
        <v>-0.5657534246575342</v>
      </c>
      <c r="M173" s="168" t="s">
        <v>603</v>
      </c>
      <c r="N173" s="176">
        <v>43627</v>
      </c>
      <c r="O173" s="1"/>
      <c r="P173" s="1"/>
      <c r="Q173" s="239"/>
      <c r="R173" s="1"/>
      <c r="S173" s="6"/>
      <c r="T173" s="1"/>
      <c r="U173" s="1"/>
      <c r="V173" s="1"/>
      <c r="W173" s="1"/>
      <c r="X173" s="1"/>
      <c r="Y173" s="1"/>
      <c r="Z173" s="1"/>
      <c r="AA173" s="1"/>
    </row>
    <row r="174" spans="1:27" ht="12.75" customHeight="1">
      <c r="A174" s="154">
        <v>52</v>
      </c>
      <c r="B174" s="155">
        <v>42472</v>
      </c>
      <c r="C174" s="155"/>
      <c r="D174" s="156" t="s">
        <v>690</v>
      </c>
      <c r="E174" s="157" t="s">
        <v>590</v>
      </c>
      <c r="F174" s="158">
        <v>93</v>
      </c>
      <c r="G174" s="157"/>
      <c r="H174" s="157">
        <v>149</v>
      </c>
      <c r="I174" s="159">
        <v>140</v>
      </c>
      <c r="J174" s="160" t="s">
        <v>691</v>
      </c>
      <c r="K174" s="161">
        <f t="shared" si="61"/>
        <v>56</v>
      </c>
      <c r="L174" s="162">
        <f t="shared" si="62"/>
        <v>0.60215053763440862</v>
      </c>
      <c r="M174" s="157" t="s">
        <v>593</v>
      </c>
      <c r="N174" s="163">
        <v>42740</v>
      </c>
      <c r="O174" s="1"/>
      <c r="P174" s="1"/>
      <c r="Q174" s="239"/>
      <c r="R174" s="1"/>
      <c r="S174" s="6"/>
      <c r="T174" s="1"/>
      <c r="U174" s="1"/>
      <c r="V174" s="1"/>
      <c r="W174" s="1"/>
      <c r="X174" s="1"/>
      <c r="Y174" s="1"/>
      <c r="Z174" s="1"/>
      <c r="AA174" s="1"/>
    </row>
    <row r="175" spans="1:27" ht="12.75" customHeight="1">
      <c r="A175" s="154">
        <v>53</v>
      </c>
      <c r="B175" s="155">
        <v>42472</v>
      </c>
      <c r="C175" s="155"/>
      <c r="D175" s="156" t="s">
        <v>692</v>
      </c>
      <c r="E175" s="157" t="s">
        <v>590</v>
      </c>
      <c r="F175" s="158">
        <v>130</v>
      </c>
      <c r="G175" s="157"/>
      <c r="H175" s="157">
        <v>150</v>
      </c>
      <c r="I175" s="159" t="s">
        <v>693</v>
      </c>
      <c r="J175" s="160" t="s">
        <v>677</v>
      </c>
      <c r="K175" s="161">
        <f t="shared" si="61"/>
        <v>20</v>
      </c>
      <c r="L175" s="162">
        <f t="shared" si="62"/>
        <v>0.15384615384615385</v>
      </c>
      <c r="M175" s="157" t="s">
        <v>593</v>
      </c>
      <c r="N175" s="163">
        <v>42564</v>
      </c>
      <c r="O175" s="1"/>
      <c r="P175" s="1"/>
      <c r="Q175" s="239"/>
      <c r="R175" s="1"/>
      <c r="S175" s="6"/>
      <c r="T175" s="1"/>
      <c r="U175" s="1"/>
      <c r="V175" s="1"/>
      <c r="W175" s="1"/>
      <c r="X175" s="1"/>
      <c r="Y175" s="1"/>
      <c r="Z175" s="1"/>
      <c r="AA175" s="1"/>
    </row>
    <row r="176" spans="1:27" ht="12.75" customHeight="1">
      <c r="A176" s="154">
        <v>54</v>
      </c>
      <c r="B176" s="155">
        <v>42473</v>
      </c>
      <c r="C176" s="155"/>
      <c r="D176" s="156" t="s">
        <v>694</v>
      </c>
      <c r="E176" s="157" t="s">
        <v>590</v>
      </c>
      <c r="F176" s="158">
        <v>196</v>
      </c>
      <c r="G176" s="157"/>
      <c r="H176" s="157">
        <v>299</v>
      </c>
      <c r="I176" s="159">
        <v>299</v>
      </c>
      <c r="J176" s="160" t="s">
        <v>677</v>
      </c>
      <c r="K176" s="161">
        <v>103</v>
      </c>
      <c r="L176" s="162">
        <v>0.52551020408163296</v>
      </c>
      <c r="M176" s="157" t="s">
        <v>593</v>
      </c>
      <c r="N176" s="163">
        <v>42620</v>
      </c>
      <c r="O176" s="1"/>
      <c r="P176" s="1"/>
      <c r="Q176" s="239"/>
      <c r="R176" s="1"/>
      <c r="S176" s="6"/>
      <c r="T176" s="1"/>
      <c r="U176" s="1"/>
      <c r="V176" s="1"/>
      <c r="W176" s="1"/>
      <c r="X176" s="1"/>
      <c r="Y176" s="1"/>
      <c r="Z176" s="1"/>
      <c r="AA176" s="1"/>
    </row>
    <row r="177" spans="1:27" ht="12.75" customHeight="1">
      <c r="A177" s="154">
        <v>55</v>
      </c>
      <c r="B177" s="155">
        <v>42473</v>
      </c>
      <c r="C177" s="155"/>
      <c r="D177" s="156" t="s">
        <v>695</v>
      </c>
      <c r="E177" s="157" t="s">
        <v>590</v>
      </c>
      <c r="F177" s="158">
        <v>88</v>
      </c>
      <c r="G177" s="157"/>
      <c r="H177" s="157">
        <v>103</v>
      </c>
      <c r="I177" s="159">
        <v>103</v>
      </c>
      <c r="J177" s="160" t="s">
        <v>677</v>
      </c>
      <c r="K177" s="161">
        <v>15</v>
      </c>
      <c r="L177" s="162">
        <v>0.170454545454545</v>
      </c>
      <c r="M177" s="157" t="s">
        <v>593</v>
      </c>
      <c r="N177" s="163">
        <v>42530</v>
      </c>
      <c r="O177" s="1"/>
      <c r="P177" s="1"/>
      <c r="Q177" s="239"/>
      <c r="R177" s="1"/>
      <c r="S177" s="6"/>
      <c r="T177" s="1"/>
      <c r="U177" s="1"/>
      <c r="V177" s="1"/>
      <c r="W177" s="1"/>
      <c r="X177" s="1"/>
      <c r="Y177" s="1"/>
      <c r="Z177" s="1"/>
      <c r="AA177" s="1"/>
    </row>
    <row r="178" spans="1:27" ht="12.75" customHeight="1">
      <c r="A178" s="154">
        <v>56</v>
      </c>
      <c r="B178" s="155">
        <v>42492</v>
      </c>
      <c r="C178" s="155"/>
      <c r="D178" s="156" t="s">
        <v>696</v>
      </c>
      <c r="E178" s="157" t="s">
        <v>590</v>
      </c>
      <c r="F178" s="158">
        <v>127.5</v>
      </c>
      <c r="G178" s="157"/>
      <c r="H178" s="157">
        <v>148</v>
      </c>
      <c r="I178" s="159" t="s">
        <v>697</v>
      </c>
      <c r="J178" s="160" t="s">
        <v>677</v>
      </c>
      <c r="K178" s="161">
        <f t="shared" ref="K178:K182" si="63">H178-F178</f>
        <v>20.5</v>
      </c>
      <c r="L178" s="162">
        <f t="shared" ref="L178:L182" si="64">K178/F178</f>
        <v>0.16078431372549021</v>
      </c>
      <c r="M178" s="157" t="s">
        <v>593</v>
      </c>
      <c r="N178" s="163">
        <v>42564</v>
      </c>
      <c r="O178" s="1"/>
      <c r="P178" s="1"/>
      <c r="Q178" s="239"/>
      <c r="R178" s="1"/>
      <c r="S178" s="6"/>
      <c r="T178" s="1"/>
      <c r="U178" s="1"/>
      <c r="V178" s="1"/>
      <c r="W178" s="1"/>
      <c r="X178" s="1"/>
      <c r="Y178" s="1"/>
      <c r="Z178" s="1"/>
      <c r="AA178" s="1"/>
    </row>
    <row r="179" spans="1:27" ht="12.75" customHeight="1">
      <c r="A179" s="154">
        <v>57</v>
      </c>
      <c r="B179" s="155">
        <v>42493</v>
      </c>
      <c r="C179" s="155"/>
      <c r="D179" s="156" t="s">
        <v>698</v>
      </c>
      <c r="E179" s="157" t="s">
        <v>590</v>
      </c>
      <c r="F179" s="158">
        <v>675</v>
      </c>
      <c r="G179" s="157"/>
      <c r="H179" s="157">
        <v>815</v>
      </c>
      <c r="I179" s="159" t="s">
        <v>699</v>
      </c>
      <c r="J179" s="160" t="s">
        <v>677</v>
      </c>
      <c r="K179" s="161">
        <f t="shared" si="63"/>
        <v>140</v>
      </c>
      <c r="L179" s="162">
        <f t="shared" si="64"/>
        <v>0.2074074074074074</v>
      </c>
      <c r="M179" s="157" t="s">
        <v>593</v>
      </c>
      <c r="N179" s="163">
        <v>43154</v>
      </c>
      <c r="O179" s="1"/>
      <c r="P179" s="1"/>
      <c r="Q179" s="239"/>
      <c r="R179" s="1"/>
      <c r="S179" s="6"/>
      <c r="T179" s="1"/>
      <c r="U179" s="1"/>
      <c r="V179" s="1"/>
      <c r="W179" s="1"/>
      <c r="X179" s="1"/>
      <c r="Y179" s="1"/>
      <c r="Z179" s="1"/>
      <c r="AA179" s="1"/>
    </row>
    <row r="180" spans="1:27" ht="12.75" customHeight="1">
      <c r="A180" s="164">
        <v>58</v>
      </c>
      <c r="B180" s="165">
        <v>42522</v>
      </c>
      <c r="C180" s="165"/>
      <c r="D180" s="166" t="s">
        <v>700</v>
      </c>
      <c r="E180" s="167" t="s">
        <v>590</v>
      </c>
      <c r="F180" s="168">
        <v>500</v>
      </c>
      <c r="G180" s="168"/>
      <c r="H180" s="169">
        <v>232.5</v>
      </c>
      <c r="I180" s="169" t="s">
        <v>701</v>
      </c>
      <c r="J180" s="170" t="s">
        <v>702</v>
      </c>
      <c r="K180" s="171">
        <f t="shared" si="63"/>
        <v>-267.5</v>
      </c>
      <c r="L180" s="172">
        <f t="shared" si="64"/>
        <v>-0.53500000000000003</v>
      </c>
      <c r="M180" s="168" t="s">
        <v>603</v>
      </c>
      <c r="N180" s="165">
        <v>43735</v>
      </c>
      <c r="O180" s="1"/>
      <c r="P180" s="1"/>
      <c r="Q180" s="239"/>
      <c r="R180" s="1"/>
      <c r="S180" s="6"/>
      <c r="T180" s="1"/>
      <c r="U180" s="1"/>
      <c r="V180" s="1"/>
      <c r="W180" s="1"/>
      <c r="X180" s="1"/>
      <c r="Y180" s="1"/>
      <c r="Z180" s="1"/>
      <c r="AA180" s="1"/>
    </row>
    <row r="181" spans="1:27" ht="12.75" customHeight="1">
      <c r="A181" s="154">
        <v>59</v>
      </c>
      <c r="B181" s="155">
        <v>42527</v>
      </c>
      <c r="C181" s="155"/>
      <c r="D181" s="156" t="s">
        <v>542</v>
      </c>
      <c r="E181" s="157" t="s">
        <v>590</v>
      </c>
      <c r="F181" s="158">
        <v>110</v>
      </c>
      <c r="G181" s="157"/>
      <c r="H181" s="157">
        <v>126.5</v>
      </c>
      <c r="I181" s="159">
        <v>125</v>
      </c>
      <c r="J181" s="160" t="s">
        <v>629</v>
      </c>
      <c r="K181" s="161">
        <f t="shared" si="63"/>
        <v>16.5</v>
      </c>
      <c r="L181" s="162">
        <f t="shared" si="64"/>
        <v>0.15</v>
      </c>
      <c r="M181" s="157" t="s">
        <v>593</v>
      </c>
      <c r="N181" s="163">
        <v>42552</v>
      </c>
      <c r="O181" s="1"/>
      <c r="P181" s="1"/>
      <c r="Q181" s="239"/>
      <c r="R181" s="1"/>
      <c r="S181" s="6"/>
      <c r="T181" s="1"/>
      <c r="U181" s="1"/>
      <c r="V181" s="1"/>
      <c r="W181" s="1"/>
      <c r="X181" s="1"/>
      <c r="Y181" s="1"/>
      <c r="Z181" s="1"/>
      <c r="AA181" s="1"/>
    </row>
    <row r="182" spans="1:27" ht="12.75" customHeight="1">
      <c r="A182" s="154">
        <v>60</v>
      </c>
      <c r="B182" s="155">
        <v>42538</v>
      </c>
      <c r="C182" s="155"/>
      <c r="D182" s="156" t="s">
        <v>703</v>
      </c>
      <c r="E182" s="157" t="s">
        <v>590</v>
      </c>
      <c r="F182" s="158">
        <v>44</v>
      </c>
      <c r="G182" s="157"/>
      <c r="H182" s="157">
        <v>69.5</v>
      </c>
      <c r="I182" s="159">
        <v>69.5</v>
      </c>
      <c r="J182" s="160" t="s">
        <v>704</v>
      </c>
      <c r="K182" s="161">
        <f t="shared" si="63"/>
        <v>25.5</v>
      </c>
      <c r="L182" s="162">
        <f t="shared" si="64"/>
        <v>0.57954545454545459</v>
      </c>
      <c r="M182" s="157" t="s">
        <v>593</v>
      </c>
      <c r="N182" s="163">
        <v>42977</v>
      </c>
      <c r="O182" s="1"/>
      <c r="P182" s="1"/>
      <c r="Q182" s="239"/>
      <c r="R182" s="1"/>
      <c r="S182" s="6"/>
      <c r="T182" s="1"/>
      <c r="U182" s="1"/>
      <c r="V182" s="1"/>
      <c r="W182" s="1"/>
      <c r="X182" s="1"/>
      <c r="Y182" s="1"/>
      <c r="Z182" s="1"/>
      <c r="AA182" s="1"/>
    </row>
    <row r="183" spans="1:27" ht="12.75" customHeight="1">
      <c r="A183" s="154">
        <v>61</v>
      </c>
      <c r="B183" s="155">
        <v>42549</v>
      </c>
      <c r="C183" s="155"/>
      <c r="D183" s="156" t="s">
        <v>705</v>
      </c>
      <c r="E183" s="157" t="s">
        <v>590</v>
      </c>
      <c r="F183" s="158">
        <v>262.5</v>
      </c>
      <c r="G183" s="157"/>
      <c r="H183" s="157">
        <v>340</v>
      </c>
      <c r="I183" s="159">
        <v>333</v>
      </c>
      <c r="J183" s="160" t="s">
        <v>706</v>
      </c>
      <c r="K183" s="161">
        <v>77.5</v>
      </c>
      <c r="L183" s="162">
        <v>0.29523809523809502</v>
      </c>
      <c r="M183" s="157" t="s">
        <v>593</v>
      </c>
      <c r="N183" s="163">
        <v>43017</v>
      </c>
      <c r="O183" s="1"/>
      <c r="P183" s="1"/>
      <c r="Q183" s="239"/>
      <c r="R183" s="1"/>
      <c r="S183" s="6"/>
      <c r="T183" s="1"/>
      <c r="U183" s="1"/>
      <c r="V183" s="1"/>
      <c r="W183" s="1"/>
      <c r="X183" s="1"/>
      <c r="Y183" s="1"/>
      <c r="Z183" s="1"/>
      <c r="AA183" s="1"/>
    </row>
    <row r="184" spans="1:27" ht="12.75" customHeight="1">
      <c r="A184" s="154">
        <v>62</v>
      </c>
      <c r="B184" s="155">
        <v>42549</v>
      </c>
      <c r="C184" s="155"/>
      <c r="D184" s="156" t="s">
        <v>707</v>
      </c>
      <c r="E184" s="157" t="s">
        <v>590</v>
      </c>
      <c r="F184" s="158">
        <v>840</v>
      </c>
      <c r="G184" s="157"/>
      <c r="H184" s="157">
        <v>1230</v>
      </c>
      <c r="I184" s="159">
        <v>1230</v>
      </c>
      <c r="J184" s="160" t="s">
        <v>677</v>
      </c>
      <c r="K184" s="161">
        <v>390</v>
      </c>
      <c r="L184" s="162">
        <v>0.46428571428571402</v>
      </c>
      <c r="M184" s="157" t="s">
        <v>593</v>
      </c>
      <c r="N184" s="163">
        <v>42649</v>
      </c>
      <c r="O184" s="1"/>
      <c r="P184" s="1"/>
      <c r="Q184" s="239"/>
      <c r="R184" s="1"/>
      <c r="S184" s="6"/>
      <c r="T184" s="1"/>
      <c r="U184" s="1"/>
      <c r="V184" s="1"/>
      <c r="W184" s="1"/>
      <c r="X184" s="1"/>
      <c r="Y184" s="1"/>
      <c r="Z184" s="1"/>
      <c r="AA184" s="1"/>
    </row>
    <row r="185" spans="1:27" ht="12.75" customHeight="1">
      <c r="A185" s="177">
        <v>63</v>
      </c>
      <c r="B185" s="178">
        <v>42556</v>
      </c>
      <c r="C185" s="178"/>
      <c r="D185" s="179" t="s">
        <v>708</v>
      </c>
      <c r="E185" s="180" t="s">
        <v>590</v>
      </c>
      <c r="F185" s="180">
        <v>395</v>
      </c>
      <c r="G185" s="181"/>
      <c r="H185" s="181">
        <f>(468.5+342.5)/2</f>
        <v>405.5</v>
      </c>
      <c r="I185" s="181">
        <v>510</v>
      </c>
      <c r="J185" s="182" t="s">
        <v>709</v>
      </c>
      <c r="K185" s="183">
        <f t="shared" ref="K185:K191" si="65">H185-F185</f>
        <v>10.5</v>
      </c>
      <c r="L185" s="184">
        <f t="shared" ref="L185:L191" si="66">K185/F185</f>
        <v>2.6582278481012658E-2</v>
      </c>
      <c r="M185" s="180" t="s">
        <v>610</v>
      </c>
      <c r="N185" s="178">
        <v>43606</v>
      </c>
      <c r="O185" s="1"/>
      <c r="P185" s="1"/>
      <c r="Q185" s="239"/>
      <c r="R185" s="1"/>
      <c r="S185" s="6"/>
      <c r="T185" s="1"/>
      <c r="U185" s="1"/>
      <c r="V185" s="1"/>
      <c r="W185" s="1"/>
      <c r="X185" s="1"/>
      <c r="Y185" s="1"/>
      <c r="Z185" s="1"/>
      <c r="AA185" s="1"/>
    </row>
    <row r="186" spans="1:27" ht="12.75" customHeight="1">
      <c r="A186" s="164">
        <v>64</v>
      </c>
      <c r="B186" s="165">
        <v>42584</v>
      </c>
      <c r="C186" s="165"/>
      <c r="D186" s="166" t="s">
        <v>710</v>
      </c>
      <c r="E186" s="167" t="s">
        <v>602</v>
      </c>
      <c r="F186" s="168">
        <f>169.5-12.8</f>
        <v>156.69999999999999</v>
      </c>
      <c r="G186" s="168"/>
      <c r="H186" s="169">
        <v>77</v>
      </c>
      <c r="I186" s="169" t="s">
        <v>711</v>
      </c>
      <c r="J186" s="170" t="s">
        <v>712</v>
      </c>
      <c r="K186" s="171">
        <f t="shared" si="65"/>
        <v>-79.699999999999989</v>
      </c>
      <c r="L186" s="172">
        <f t="shared" si="66"/>
        <v>-0.50861518825781749</v>
      </c>
      <c r="M186" s="168" t="s">
        <v>603</v>
      </c>
      <c r="N186" s="165">
        <v>43522</v>
      </c>
      <c r="O186" s="1"/>
      <c r="P186" s="1"/>
      <c r="Q186" s="239"/>
      <c r="R186" s="1"/>
      <c r="S186" s="6"/>
      <c r="T186" s="1"/>
      <c r="U186" s="1"/>
      <c r="V186" s="1"/>
      <c r="W186" s="1"/>
      <c r="X186" s="1"/>
      <c r="Y186" s="1"/>
      <c r="Z186" s="1"/>
      <c r="AA186" s="1"/>
    </row>
    <row r="187" spans="1:27" ht="12.75" customHeight="1">
      <c r="A187" s="164">
        <v>65</v>
      </c>
      <c r="B187" s="165">
        <v>42586</v>
      </c>
      <c r="C187" s="165"/>
      <c r="D187" s="166" t="s">
        <v>713</v>
      </c>
      <c r="E187" s="167" t="s">
        <v>590</v>
      </c>
      <c r="F187" s="168">
        <v>400</v>
      </c>
      <c r="G187" s="168"/>
      <c r="H187" s="169">
        <v>305</v>
      </c>
      <c r="I187" s="169">
        <v>475</v>
      </c>
      <c r="J187" s="170" t="s">
        <v>714</v>
      </c>
      <c r="K187" s="171">
        <f t="shared" si="65"/>
        <v>-95</v>
      </c>
      <c r="L187" s="172">
        <f t="shared" si="66"/>
        <v>-0.23749999999999999</v>
      </c>
      <c r="M187" s="168" t="s">
        <v>603</v>
      </c>
      <c r="N187" s="165">
        <v>43606</v>
      </c>
      <c r="O187" s="1"/>
      <c r="P187" s="1"/>
      <c r="Q187" s="239"/>
      <c r="R187" s="1"/>
      <c r="S187" s="6"/>
      <c r="T187" s="1"/>
      <c r="U187" s="1"/>
      <c r="V187" s="1"/>
      <c r="W187" s="1"/>
      <c r="X187" s="1"/>
      <c r="Y187" s="1"/>
      <c r="Z187" s="1"/>
      <c r="AA187" s="1"/>
    </row>
    <row r="188" spans="1:27" ht="12.75" customHeight="1">
      <c r="A188" s="154">
        <v>66</v>
      </c>
      <c r="B188" s="155">
        <v>42593</v>
      </c>
      <c r="C188" s="155"/>
      <c r="D188" s="156" t="s">
        <v>715</v>
      </c>
      <c r="E188" s="157" t="s">
        <v>590</v>
      </c>
      <c r="F188" s="158">
        <v>86.5</v>
      </c>
      <c r="G188" s="157"/>
      <c r="H188" s="157">
        <v>130</v>
      </c>
      <c r="I188" s="159">
        <v>130</v>
      </c>
      <c r="J188" s="160" t="s">
        <v>716</v>
      </c>
      <c r="K188" s="161">
        <f t="shared" si="65"/>
        <v>43.5</v>
      </c>
      <c r="L188" s="162">
        <f t="shared" si="66"/>
        <v>0.50289017341040465</v>
      </c>
      <c r="M188" s="157" t="s">
        <v>593</v>
      </c>
      <c r="N188" s="163">
        <v>43091</v>
      </c>
      <c r="O188" s="1"/>
      <c r="P188" s="1"/>
      <c r="Q188" s="239"/>
      <c r="R188" s="1"/>
      <c r="S188" s="6"/>
      <c r="T188" s="1"/>
      <c r="U188" s="1"/>
      <c r="V188" s="1"/>
      <c r="W188" s="1"/>
      <c r="X188" s="1"/>
      <c r="Y188" s="1"/>
      <c r="Z188" s="1"/>
      <c r="AA188" s="1"/>
    </row>
    <row r="189" spans="1:27" ht="12.75" customHeight="1">
      <c r="A189" s="164">
        <v>67</v>
      </c>
      <c r="B189" s="165">
        <v>42600</v>
      </c>
      <c r="C189" s="165"/>
      <c r="D189" s="166" t="s">
        <v>122</v>
      </c>
      <c r="E189" s="167" t="s">
        <v>590</v>
      </c>
      <c r="F189" s="168">
        <v>133.5</v>
      </c>
      <c r="G189" s="168"/>
      <c r="H189" s="169">
        <v>126.5</v>
      </c>
      <c r="I189" s="169">
        <v>178</v>
      </c>
      <c r="J189" s="170" t="s">
        <v>717</v>
      </c>
      <c r="K189" s="171">
        <f t="shared" si="65"/>
        <v>-7</v>
      </c>
      <c r="L189" s="172">
        <f t="shared" si="66"/>
        <v>-5.2434456928838954E-2</v>
      </c>
      <c r="M189" s="168" t="s">
        <v>603</v>
      </c>
      <c r="N189" s="165">
        <v>42615</v>
      </c>
      <c r="O189" s="1"/>
      <c r="P189" s="1"/>
      <c r="Q189" s="239"/>
      <c r="R189" s="1"/>
      <c r="S189" s="6"/>
      <c r="T189" s="1"/>
      <c r="U189" s="1"/>
      <c r="V189" s="1"/>
      <c r="W189" s="1"/>
      <c r="X189" s="1"/>
      <c r="Y189" s="1"/>
      <c r="Z189" s="1"/>
      <c r="AA189" s="1"/>
    </row>
    <row r="190" spans="1:27" ht="12.75" customHeight="1">
      <c r="A190" s="154">
        <v>68</v>
      </c>
      <c r="B190" s="155">
        <v>42613</v>
      </c>
      <c r="C190" s="155"/>
      <c r="D190" s="156" t="s">
        <v>718</v>
      </c>
      <c r="E190" s="157" t="s">
        <v>590</v>
      </c>
      <c r="F190" s="158">
        <v>560</v>
      </c>
      <c r="G190" s="157"/>
      <c r="H190" s="157">
        <v>725</v>
      </c>
      <c r="I190" s="159">
        <v>725</v>
      </c>
      <c r="J190" s="160" t="s">
        <v>623</v>
      </c>
      <c r="K190" s="161">
        <f t="shared" si="65"/>
        <v>165</v>
      </c>
      <c r="L190" s="162">
        <f t="shared" si="66"/>
        <v>0.29464285714285715</v>
      </c>
      <c r="M190" s="157" t="s">
        <v>593</v>
      </c>
      <c r="N190" s="163">
        <v>42456</v>
      </c>
      <c r="O190" s="1"/>
      <c r="P190" s="1"/>
      <c r="Q190" s="239"/>
      <c r="R190" s="1"/>
      <c r="S190" s="6"/>
      <c r="T190" s="1"/>
      <c r="U190" s="1"/>
      <c r="V190" s="1"/>
      <c r="W190" s="1"/>
      <c r="X190" s="1"/>
      <c r="Y190" s="1"/>
      <c r="Z190" s="1"/>
      <c r="AA190" s="1"/>
    </row>
    <row r="191" spans="1:27" ht="12.75" customHeight="1">
      <c r="A191" s="154">
        <v>69</v>
      </c>
      <c r="B191" s="155">
        <v>42614</v>
      </c>
      <c r="C191" s="155"/>
      <c r="D191" s="156" t="s">
        <v>719</v>
      </c>
      <c r="E191" s="157" t="s">
        <v>590</v>
      </c>
      <c r="F191" s="158">
        <v>160.5</v>
      </c>
      <c r="G191" s="157"/>
      <c r="H191" s="157">
        <v>210</v>
      </c>
      <c r="I191" s="159">
        <v>210</v>
      </c>
      <c r="J191" s="160" t="s">
        <v>623</v>
      </c>
      <c r="K191" s="161">
        <f t="shared" si="65"/>
        <v>49.5</v>
      </c>
      <c r="L191" s="162">
        <f t="shared" si="66"/>
        <v>0.30841121495327101</v>
      </c>
      <c r="M191" s="157" t="s">
        <v>593</v>
      </c>
      <c r="N191" s="163">
        <v>42871</v>
      </c>
      <c r="O191" s="1"/>
      <c r="P191" s="1"/>
      <c r="Q191" s="239"/>
      <c r="R191" s="1"/>
      <c r="S191" s="6"/>
      <c r="T191" s="1"/>
      <c r="U191" s="1"/>
      <c r="V191" s="1"/>
      <c r="W191" s="1"/>
      <c r="X191" s="1"/>
      <c r="Y191" s="1"/>
      <c r="Z191" s="1"/>
      <c r="AA191" s="1"/>
    </row>
    <row r="192" spans="1:27" ht="12.75" customHeight="1">
      <c r="A192" s="154">
        <v>70</v>
      </c>
      <c r="B192" s="155">
        <v>42646</v>
      </c>
      <c r="C192" s="155"/>
      <c r="D192" s="156" t="s">
        <v>415</v>
      </c>
      <c r="E192" s="157" t="s">
        <v>590</v>
      </c>
      <c r="F192" s="158">
        <v>430</v>
      </c>
      <c r="G192" s="157"/>
      <c r="H192" s="157">
        <v>596</v>
      </c>
      <c r="I192" s="159">
        <v>575</v>
      </c>
      <c r="J192" s="160" t="s">
        <v>720</v>
      </c>
      <c r="K192" s="161">
        <v>166</v>
      </c>
      <c r="L192" s="162">
        <v>0.38604651162790699</v>
      </c>
      <c r="M192" s="157" t="s">
        <v>593</v>
      </c>
      <c r="N192" s="163">
        <v>42769</v>
      </c>
      <c r="O192" s="1"/>
      <c r="P192" s="1"/>
      <c r="Q192" s="239"/>
      <c r="R192" s="1"/>
      <c r="S192" s="6"/>
      <c r="T192" s="1"/>
      <c r="U192" s="1"/>
      <c r="V192" s="1"/>
      <c r="W192" s="1"/>
      <c r="X192" s="1"/>
      <c r="Y192" s="1"/>
      <c r="Z192" s="1"/>
      <c r="AA192" s="1"/>
    </row>
    <row r="193" spans="1:27" ht="12.75" customHeight="1">
      <c r="A193" s="154">
        <v>71</v>
      </c>
      <c r="B193" s="155">
        <v>42657</v>
      </c>
      <c r="C193" s="155"/>
      <c r="D193" s="156" t="s">
        <v>721</v>
      </c>
      <c r="E193" s="157" t="s">
        <v>590</v>
      </c>
      <c r="F193" s="158">
        <v>280</v>
      </c>
      <c r="G193" s="157"/>
      <c r="H193" s="157">
        <v>345</v>
      </c>
      <c r="I193" s="159">
        <v>345</v>
      </c>
      <c r="J193" s="160" t="s">
        <v>623</v>
      </c>
      <c r="K193" s="161">
        <f t="shared" ref="K193:K198" si="67">H193-F193</f>
        <v>65</v>
      </c>
      <c r="L193" s="162">
        <f t="shared" ref="L193:L194" si="68">K193/F193</f>
        <v>0.23214285714285715</v>
      </c>
      <c r="M193" s="157" t="s">
        <v>593</v>
      </c>
      <c r="N193" s="163">
        <v>42814</v>
      </c>
      <c r="O193" s="1"/>
      <c r="P193" s="1"/>
      <c r="Q193" s="239"/>
      <c r="R193" s="1"/>
      <c r="S193" s="6"/>
      <c r="T193" s="1"/>
      <c r="U193" s="1"/>
      <c r="V193" s="1"/>
      <c r="W193" s="1"/>
      <c r="X193" s="1"/>
      <c r="Y193" s="1"/>
      <c r="Z193" s="1"/>
      <c r="AA193" s="1"/>
    </row>
    <row r="194" spans="1:27" ht="12.75" customHeight="1">
      <c r="A194" s="154">
        <v>72</v>
      </c>
      <c r="B194" s="155">
        <v>42657</v>
      </c>
      <c r="C194" s="155"/>
      <c r="D194" s="156" t="s">
        <v>722</v>
      </c>
      <c r="E194" s="157" t="s">
        <v>590</v>
      </c>
      <c r="F194" s="158">
        <v>245</v>
      </c>
      <c r="G194" s="157"/>
      <c r="H194" s="157">
        <v>325.5</v>
      </c>
      <c r="I194" s="159">
        <v>330</v>
      </c>
      <c r="J194" s="160" t="s">
        <v>723</v>
      </c>
      <c r="K194" s="161">
        <f t="shared" si="67"/>
        <v>80.5</v>
      </c>
      <c r="L194" s="162">
        <f t="shared" si="68"/>
        <v>0.32857142857142857</v>
      </c>
      <c r="M194" s="157" t="s">
        <v>593</v>
      </c>
      <c r="N194" s="163">
        <v>42769</v>
      </c>
      <c r="O194" s="1"/>
      <c r="P194" s="1"/>
      <c r="Q194" s="239"/>
      <c r="R194" s="1"/>
      <c r="S194" s="6"/>
      <c r="T194" s="1"/>
      <c r="U194" s="1"/>
      <c r="V194" s="1"/>
      <c r="W194" s="1"/>
      <c r="X194" s="1"/>
      <c r="Y194" s="1"/>
      <c r="Z194" s="1"/>
      <c r="AA194" s="1"/>
    </row>
    <row r="195" spans="1:27" ht="12.75" customHeight="1">
      <c r="A195" s="154">
        <v>73</v>
      </c>
      <c r="B195" s="155">
        <v>42660</v>
      </c>
      <c r="C195" s="155"/>
      <c r="D195" s="156" t="s">
        <v>724</v>
      </c>
      <c r="E195" s="157" t="s">
        <v>590</v>
      </c>
      <c r="F195" s="158">
        <v>125</v>
      </c>
      <c r="G195" s="157"/>
      <c r="H195" s="157">
        <v>160</v>
      </c>
      <c r="I195" s="159">
        <v>160</v>
      </c>
      <c r="J195" s="160" t="s">
        <v>677</v>
      </c>
      <c r="K195" s="161">
        <f t="shared" si="67"/>
        <v>35</v>
      </c>
      <c r="L195" s="162">
        <v>0.28000000000000003</v>
      </c>
      <c r="M195" s="157" t="s">
        <v>593</v>
      </c>
      <c r="N195" s="163">
        <v>42803</v>
      </c>
      <c r="O195" s="1"/>
      <c r="P195" s="1"/>
      <c r="Q195" s="239"/>
      <c r="R195" s="1"/>
      <c r="S195" s="6"/>
      <c r="T195" s="1"/>
      <c r="U195" s="1"/>
      <c r="V195" s="1"/>
      <c r="W195" s="1"/>
      <c r="X195" s="1"/>
      <c r="Y195" s="1"/>
      <c r="Z195" s="1"/>
      <c r="AA195" s="1"/>
    </row>
    <row r="196" spans="1:27" ht="12.75" customHeight="1">
      <c r="A196" s="154">
        <v>74</v>
      </c>
      <c r="B196" s="155">
        <v>42660</v>
      </c>
      <c r="C196" s="155"/>
      <c r="D196" s="156" t="s">
        <v>725</v>
      </c>
      <c r="E196" s="157" t="s">
        <v>590</v>
      </c>
      <c r="F196" s="158">
        <v>114</v>
      </c>
      <c r="G196" s="157"/>
      <c r="H196" s="157">
        <v>145</v>
      </c>
      <c r="I196" s="159">
        <v>145</v>
      </c>
      <c r="J196" s="160" t="s">
        <v>677</v>
      </c>
      <c r="K196" s="161">
        <f t="shared" si="67"/>
        <v>31</v>
      </c>
      <c r="L196" s="162">
        <f t="shared" ref="L196:L198" si="69">K196/F196</f>
        <v>0.27192982456140352</v>
      </c>
      <c r="M196" s="157" t="s">
        <v>593</v>
      </c>
      <c r="N196" s="163">
        <v>42859</v>
      </c>
      <c r="O196" s="1"/>
      <c r="P196" s="1"/>
      <c r="Q196" s="239"/>
      <c r="R196" s="1"/>
      <c r="S196" s="6"/>
      <c r="T196" s="1"/>
      <c r="U196" s="1"/>
      <c r="V196" s="1"/>
      <c r="W196" s="1"/>
      <c r="X196" s="1"/>
      <c r="Y196" s="1"/>
      <c r="Z196" s="1"/>
      <c r="AA196" s="1"/>
    </row>
    <row r="197" spans="1:27" ht="12.75" customHeight="1">
      <c r="A197" s="154">
        <v>75</v>
      </c>
      <c r="B197" s="155">
        <v>42660</v>
      </c>
      <c r="C197" s="155"/>
      <c r="D197" s="156" t="s">
        <v>726</v>
      </c>
      <c r="E197" s="157" t="s">
        <v>590</v>
      </c>
      <c r="F197" s="158">
        <v>212</v>
      </c>
      <c r="G197" s="157"/>
      <c r="H197" s="157">
        <v>280</v>
      </c>
      <c r="I197" s="159">
        <v>276</v>
      </c>
      <c r="J197" s="160" t="s">
        <v>727</v>
      </c>
      <c r="K197" s="161">
        <f t="shared" si="67"/>
        <v>68</v>
      </c>
      <c r="L197" s="162">
        <f t="shared" si="69"/>
        <v>0.32075471698113206</v>
      </c>
      <c r="M197" s="157" t="s">
        <v>593</v>
      </c>
      <c r="N197" s="163">
        <v>42858</v>
      </c>
      <c r="O197" s="1"/>
      <c r="P197" s="1"/>
      <c r="Q197" s="239"/>
      <c r="R197" s="1"/>
      <c r="S197" s="6"/>
      <c r="T197" s="1"/>
      <c r="U197" s="1"/>
      <c r="V197" s="1"/>
      <c r="W197" s="1"/>
      <c r="X197" s="1"/>
      <c r="Y197" s="1"/>
      <c r="Z197" s="1"/>
      <c r="AA197" s="1"/>
    </row>
    <row r="198" spans="1:27" ht="12.75" customHeight="1">
      <c r="A198" s="154">
        <v>76</v>
      </c>
      <c r="B198" s="155">
        <v>42678</v>
      </c>
      <c r="C198" s="155"/>
      <c r="D198" s="156" t="s">
        <v>464</v>
      </c>
      <c r="E198" s="157" t="s">
        <v>590</v>
      </c>
      <c r="F198" s="158">
        <v>155</v>
      </c>
      <c r="G198" s="157"/>
      <c r="H198" s="157">
        <v>210</v>
      </c>
      <c r="I198" s="159">
        <v>210</v>
      </c>
      <c r="J198" s="160" t="s">
        <v>728</v>
      </c>
      <c r="K198" s="161">
        <f t="shared" si="67"/>
        <v>55</v>
      </c>
      <c r="L198" s="162">
        <f t="shared" si="69"/>
        <v>0.35483870967741937</v>
      </c>
      <c r="M198" s="157" t="s">
        <v>593</v>
      </c>
      <c r="N198" s="163">
        <v>42944</v>
      </c>
      <c r="O198" s="1"/>
      <c r="P198" s="1"/>
      <c r="Q198" s="239"/>
      <c r="R198" s="1"/>
      <c r="S198" s="6"/>
      <c r="T198" s="1"/>
      <c r="U198" s="1"/>
      <c r="V198" s="1"/>
      <c r="W198" s="1"/>
      <c r="X198" s="1"/>
      <c r="Y198" s="1"/>
      <c r="Z198" s="1"/>
      <c r="AA198" s="1"/>
    </row>
    <row r="199" spans="1:27" ht="12.75" customHeight="1">
      <c r="A199" s="164">
        <v>77</v>
      </c>
      <c r="B199" s="165">
        <v>42710</v>
      </c>
      <c r="C199" s="165"/>
      <c r="D199" s="166" t="s">
        <v>729</v>
      </c>
      <c r="E199" s="167" t="s">
        <v>590</v>
      </c>
      <c r="F199" s="168">
        <v>150.5</v>
      </c>
      <c r="G199" s="168"/>
      <c r="H199" s="169">
        <v>72.5</v>
      </c>
      <c r="I199" s="169">
        <v>174</v>
      </c>
      <c r="J199" s="170" t="s">
        <v>730</v>
      </c>
      <c r="K199" s="171">
        <v>-78</v>
      </c>
      <c r="L199" s="172">
        <v>-0.51827242524916906</v>
      </c>
      <c r="M199" s="168" t="s">
        <v>603</v>
      </c>
      <c r="N199" s="165">
        <v>43333</v>
      </c>
      <c r="O199" s="1"/>
      <c r="P199" s="1"/>
      <c r="Q199" s="239"/>
      <c r="R199" s="1"/>
      <c r="S199" s="6"/>
      <c r="T199" s="1"/>
      <c r="U199" s="1"/>
      <c r="V199" s="1"/>
      <c r="W199" s="1"/>
      <c r="X199" s="1"/>
      <c r="Y199" s="1"/>
      <c r="Z199" s="1"/>
      <c r="AA199" s="1"/>
    </row>
    <row r="200" spans="1:27" ht="12.75" customHeight="1">
      <c r="A200" s="154">
        <v>78</v>
      </c>
      <c r="B200" s="155">
        <v>42712</v>
      </c>
      <c r="C200" s="155"/>
      <c r="D200" s="156" t="s">
        <v>731</v>
      </c>
      <c r="E200" s="157" t="s">
        <v>590</v>
      </c>
      <c r="F200" s="158">
        <v>380</v>
      </c>
      <c r="G200" s="157"/>
      <c r="H200" s="157">
        <v>478</v>
      </c>
      <c r="I200" s="159">
        <v>468</v>
      </c>
      <c r="J200" s="160" t="s">
        <v>677</v>
      </c>
      <c r="K200" s="161">
        <f t="shared" ref="K200:K202" si="70">H200-F200</f>
        <v>98</v>
      </c>
      <c r="L200" s="162">
        <f t="shared" ref="L200:L202" si="71">K200/F200</f>
        <v>0.25789473684210529</v>
      </c>
      <c r="M200" s="157" t="s">
        <v>593</v>
      </c>
      <c r="N200" s="163">
        <v>43025</v>
      </c>
      <c r="O200" s="1"/>
      <c r="P200" s="1"/>
      <c r="Q200" s="239"/>
      <c r="R200" s="1"/>
      <c r="S200" s="6"/>
      <c r="T200" s="1"/>
      <c r="U200" s="1"/>
      <c r="V200" s="1"/>
      <c r="W200" s="1"/>
      <c r="X200" s="1"/>
      <c r="Y200" s="1"/>
      <c r="Z200" s="1"/>
      <c r="AA200" s="1"/>
    </row>
    <row r="201" spans="1:27" ht="12.75" customHeight="1">
      <c r="A201" s="154">
        <v>79</v>
      </c>
      <c r="B201" s="155">
        <v>42734</v>
      </c>
      <c r="C201" s="155"/>
      <c r="D201" s="156" t="s">
        <v>121</v>
      </c>
      <c r="E201" s="157" t="s">
        <v>590</v>
      </c>
      <c r="F201" s="158">
        <v>305</v>
      </c>
      <c r="G201" s="157"/>
      <c r="H201" s="157">
        <v>375</v>
      </c>
      <c r="I201" s="159">
        <v>375</v>
      </c>
      <c r="J201" s="160" t="s">
        <v>677</v>
      </c>
      <c r="K201" s="161">
        <f t="shared" si="70"/>
        <v>70</v>
      </c>
      <c r="L201" s="162">
        <f t="shared" si="71"/>
        <v>0.22950819672131148</v>
      </c>
      <c r="M201" s="157" t="s">
        <v>593</v>
      </c>
      <c r="N201" s="163">
        <v>42768</v>
      </c>
      <c r="O201" s="1"/>
      <c r="P201" s="1"/>
      <c r="Q201" s="239"/>
      <c r="R201" s="1"/>
      <c r="S201" s="6"/>
      <c r="T201" s="1"/>
      <c r="U201" s="1"/>
      <c r="V201" s="1"/>
      <c r="W201" s="1"/>
      <c r="X201" s="1"/>
      <c r="Y201" s="1"/>
      <c r="Z201" s="1"/>
      <c r="AA201" s="1"/>
    </row>
    <row r="202" spans="1:27" ht="12.75" customHeight="1">
      <c r="A202" s="154">
        <v>80</v>
      </c>
      <c r="B202" s="155">
        <v>42739</v>
      </c>
      <c r="C202" s="155"/>
      <c r="D202" s="156" t="s">
        <v>104</v>
      </c>
      <c r="E202" s="157" t="s">
        <v>590</v>
      </c>
      <c r="F202" s="158">
        <v>99.5</v>
      </c>
      <c r="G202" s="157"/>
      <c r="H202" s="157">
        <v>158</v>
      </c>
      <c r="I202" s="159">
        <v>158</v>
      </c>
      <c r="J202" s="160" t="s">
        <v>677</v>
      </c>
      <c r="K202" s="161">
        <f t="shared" si="70"/>
        <v>58.5</v>
      </c>
      <c r="L202" s="162">
        <f t="shared" si="71"/>
        <v>0.5879396984924623</v>
      </c>
      <c r="M202" s="157" t="s">
        <v>593</v>
      </c>
      <c r="N202" s="163">
        <v>42898</v>
      </c>
      <c r="O202" s="1"/>
      <c r="P202" s="1"/>
      <c r="Q202" s="239"/>
      <c r="R202" s="1"/>
      <c r="S202" s="6"/>
      <c r="T202" s="1"/>
      <c r="U202" s="1"/>
      <c r="V202" s="1"/>
      <c r="W202" s="1"/>
      <c r="X202" s="1"/>
      <c r="Y202" s="1"/>
      <c r="Z202" s="1"/>
      <c r="AA202" s="1"/>
    </row>
    <row r="203" spans="1:27" ht="12.75" customHeight="1">
      <c r="A203" s="154">
        <v>81</v>
      </c>
      <c r="B203" s="155">
        <v>42739</v>
      </c>
      <c r="C203" s="155"/>
      <c r="D203" s="156" t="s">
        <v>104</v>
      </c>
      <c r="E203" s="157" t="s">
        <v>590</v>
      </c>
      <c r="F203" s="158">
        <v>99.5</v>
      </c>
      <c r="G203" s="157"/>
      <c r="H203" s="157">
        <v>158</v>
      </c>
      <c r="I203" s="159">
        <v>158</v>
      </c>
      <c r="J203" s="160" t="s">
        <v>677</v>
      </c>
      <c r="K203" s="161">
        <v>58.5</v>
      </c>
      <c r="L203" s="162">
        <v>0.58793969849246197</v>
      </c>
      <c r="M203" s="157" t="s">
        <v>593</v>
      </c>
      <c r="N203" s="163">
        <v>42898</v>
      </c>
      <c r="O203" s="1"/>
      <c r="P203" s="1"/>
      <c r="Q203" s="239"/>
      <c r="R203" s="1"/>
      <c r="S203" s="6"/>
      <c r="T203" s="1"/>
      <c r="U203" s="1"/>
      <c r="V203" s="1"/>
      <c r="W203" s="1"/>
      <c r="X203" s="1"/>
      <c r="Y203" s="1"/>
      <c r="Z203" s="1"/>
      <c r="AA203" s="1"/>
    </row>
    <row r="204" spans="1:27" ht="12.75" customHeight="1">
      <c r="A204" s="154">
        <v>82</v>
      </c>
      <c r="B204" s="155">
        <v>42786</v>
      </c>
      <c r="C204" s="155"/>
      <c r="D204" s="156" t="s">
        <v>210</v>
      </c>
      <c r="E204" s="157" t="s">
        <v>590</v>
      </c>
      <c r="F204" s="158">
        <v>140.5</v>
      </c>
      <c r="G204" s="157"/>
      <c r="H204" s="157">
        <v>220</v>
      </c>
      <c r="I204" s="159">
        <v>220</v>
      </c>
      <c r="J204" s="160" t="s">
        <v>677</v>
      </c>
      <c r="K204" s="161">
        <f>H204-F204</f>
        <v>79.5</v>
      </c>
      <c r="L204" s="162">
        <f>K204/F204</f>
        <v>0.5658362989323843</v>
      </c>
      <c r="M204" s="157" t="s">
        <v>593</v>
      </c>
      <c r="N204" s="163">
        <v>42864</v>
      </c>
      <c r="O204" s="1"/>
      <c r="P204" s="1"/>
      <c r="Q204" s="239"/>
      <c r="R204" s="1"/>
      <c r="S204" s="6"/>
      <c r="T204" s="1"/>
      <c r="U204" s="1"/>
      <c r="V204" s="1"/>
      <c r="W204" s="1"/>
      <c r="X204" s="1"/>
      <c r="Y204" s="1"/>
      <c r="Z204" s="1"/>
      <c r="AA204" s="1"/>
    </row>
    <row r="205" spans="1:27" ht="12.75" customHeight="1">
      <c r="A205" s="154">
        <v>83</v>
      </c>
      <c r="B205" s="155">
        <v>42786</v>
      </c>
      <c r="C205" s="155"/>
      <c r="D205" s="156" t="s">
        <v>732</v>
      </c>
      <c r="E205" s="157" t="s">
        <v>590</v>
      </c>
      <c r="F205" s="158">
        <v>202.5</v>
      </c>
      <c r="G205" s="157"/>
      <c r="H205" s="157">
        <v>234</v>
      </c>
      <c r="I205" s="159">
        <v>234</v>
      </c>
      <c r="J205" s="160" t="s">
        <v>677</v>
      </c>
      <c r="K205" s="161">
        <v>31.5</v>
      </c>
      <c r="L205" s="162">
        <v>0.155555555555556</v>
      </c>
      <c r="M205" s="157" t="s">
        <v>593</v>
      </c>
      <c r="N205" s="163">
        <v>42836</v>
      </c>
      <c r="O205" s="1"/>
      <c r="P205" s="1"/>
      <c r="Q205" s="239"/>
      <c r="R205" s="1"/>
      <c r="S205" s="6"/>
      <c r="T205" s="1"/>
      <c r="U205" s="1"/>
      <c r="V205" s="1"/>
      <c r="W205" s="1"/>
      <c r="X205" s="1"/>
      <c r="Y205" s="1"/>
      <c r="Z205" s="1"/>
      <c r="AA205" s="1"/>
    </row>
    <row r="206" spans="1:27" ht="12.75" customHeight="1">
      <c r="A206" s="154">
        <v>84</v>
      </c>
      <c r="B206" s="155">
        <v>42818</v>
      </c>
      <c r="C206" s="155"/>
      <c r="D206" s="156" t="s">
        <v>733</v>
      </c>
      <c r="E206" s="157" t="s">
        <v>590</v>
      </c>
      <c r="F206" s="158">
        <v>300.5</v>
      </c>
      <c r="G206" s="157"/>
      <c r="H206" s="157">
        <v>417.5</v>
      </c>
      <c r="I206" s="159">
        <v>420</v>
      </c>
      <c r="J206" s="160" t="s">
        <v>734</v>
      </c>
      <c r="K206" s="161">
        <f>H206-F206</f>
        <v>117</v>
      </c>
      <c r="L206" s="162">
        <f>K206/F206</f>
        <v>0.38935108153078202</v>
      </c>
      <c r="M206" s="157" t="s">
        <v>593</v>
      </c>
      <c r="N206" s="163">
        <v>43070</v>
      </c>
      <c r="O206" s="1"/>
      <c r="P206" s="1"/>
      <c r="Q206" s="239"/>
      <c r="R206" s="1"/>
      <c r="S206" s="6"/>
      <c r="T206" s="1"/>
      <c r="U206" s="1"/>
      <c r="V206" s="1"/>
      <c r="W206" s="1"/>
      <c r="X206" s="1"/>
      <c r="Y206" s="1"/>
      <c r="Z206" s="1"/>
      <c r="AA206" s="1"/>
    </row>
    <row r="207" spans="1:27" ht="12.75" customHeight="1">
      <c r="A207" s="154">
        <v>85</v>
      </c>
      <c r="B207" s="155">
        <v>42818</v>
      </c>
      <c r="C207" s="155"/>
      <c r="D207" s="156" t="s">
        <v>707</v>
      </c>
      <c r="E207" s="157" t="s">
        <v>590</v>
      </c>
      <c r="F207" s="158">
        <v>850</v>
      </c>
      <c r="G207" s="157"/>
      <c r="H207" s="157">
        <v>1042.5</v>
      </c>
      <c r="I207" s="159">
        <v>1023</v>
      </c>
      <c r="J207" s="160" t="s">
        <v>735</v>
      </c>
      <c r="K207" s="161">
        <v>192.5</v>
      </c>
      <c r="L207" s="162">
        <v>0.22647058823529401</v>
      </c>
      <c r="M207" s="157" t="s">
        <v>593</v>
      </c>
      <c r="N207" s="163">
        <v>42830</v>
      </c>
      <c r="O207" s="1"/>
      <c r="P207" s="1"/>
      <c r="Q207" s="239"/>
      <c r="R207" s="1"/>
      <c r="S207" s="6"/>
      <c r="T207" s="1"/>
      <c r="U207" s="1"/>
      <c r="V207" s="1"/>
      <c r="W207" s="1"/>
      <c r="X207" s="1"/>
      <c r="Y207" s="1"/>
      <c r="Z207" s="1"/>
      <c r="AA207" s="1"/>
    </row>
    <row r="208" spans="1:27" ht="12.75" customHeight="1">
      <c r="A208" s="154">
        <v>86</v>
      </c>
      <c r="B208" s="155">
        <v>42830</v>
      </c>
      <c r="C208" s="155"/>
      <c r="D208" s="156" t="s">
        <v>495</v>
      </c>
      <c r="E208" s="157" t="s">
        <v>590</v>
      </c>
      <c r="F208" s="158">
        <v>785</v>
      </c>
      <c r="G208" s="157"/>
      <c r="H208" s="157">
        <v>930</v>
      </c>
      <c r="I208" s="159">
        <v>920</v>
      </c>
      <c r="J208" s="160" t="s">
        <v>736</v>
      </c>
      <c r="K208" s="161">
        <f>H208-F208</f>
        <v>145</v>
      </c>
      <c r="L208" s="162">
        <f>K208/F208</f>
        <v>0.18471337579617833</v>
      </c>
      <c r="M208" s="157" t="s">
        <v>593</v>
      </c>
      <c r="N208" s="163">
        <v>42976</v>
      </c>
      <c r="O208" s="1"/>
      <c r="P208" s="1"/>
      <c r="Q208" s="239"/>
      <c r="R208" s="1"/>
      <c r="S208" s="6"/>
      <c r="T208" s="1"/>
      <c r="U208" s="1"/>
      <c r="V208" s="1"/>
      <c r="W208" s="1"/>
      <c r="X208" s="1"/>
      <c r="Y208" s="1"/>
      <c r="Z208" s="1"/>
      <c r="AA208" s="1"/>
    </row>
    <row r="209" spans="1:27" ht="12.75" customHeight="1">
      <c r="A209" s="164">
        <v>87</v>
      </c>
      <c r="B209" s="165">
        <v>42831</v>
      </c>
      <c r="C209" s="165"/>
      <c r="D209" s="166" t="s">
        <v>737</v>
      </c>
      <c r="E209" s="167" t="s">
        <v>590</v>
      </c>
      <c r="F209" s="168">
        <v>40</v>
      </c>
      <c r="G209" s="168"/>
      <c r="H209" s="169">
        <v>13.1</v>
      </c>
      <c r="I209" s="169">
        <v>60</v>
      </c>
      <c r="J209" s="170" t="s">
        <v>738</v>
      </c>
      <c r="K209" s="171">
        <v>-26.9</v>
      </c>
      <c r="L209" s="172">
        <v>-0.67249999999999999</v>
      </c>
      <c r="M209" s="168" t="s">
        <v>603</v>
      </c>
      <c r="N209" s="165">
        <v>43138</v>
      </c>
      <c r="O209" s="1"/>
      <c r="P209" s="1"/>
      <c r="Q209" s="239"/>
      <c r="R209" s="1"/>
      <c r="S209" s="6"/>
      <c r="T209" s="1"/>
      <c r="U209" s="1"/>
      <c r="V209" s="1"/>
      <c r="W209" s="1"/>
      <c r="X209" s="1"/>
      <c r="Y209" s="1"/>
      <c r="Z209" s="1"/>
      <c r="AA209" s="1"/>
    </row>
    <row r="210" spans="1:27" ht="12.75" customHeight="1">
      <c r="A210" s="154">
        <v>88</v>
      </c>
      <c r="B210" s="155">
        <v>42837</v>
      </c>
      <c r="C210" s="155"/>
      <c r="D210" s="156" t="s">
        <v>102</v>
      </c>
      <c r="E210" s="157" t="s">
        <v>590</v>
      </c>
      <c r="F210" s="158">
        <v>289.5</v>
      </c>
      <c r="G210" s="157"/>
      <c r="H210" s="157">
        <v>354</v>
      </c>
      <c r="I210" s="159">
        <v>360</v>
      </c>
      <c r="J210" s="160" t="s">
        <v>739</v>
      </c>
      <c r="K210" s="161">
        <f t="shared" ref="K210:K218" si="72">H210-F210</f>
        <v>64.5</v>
      </c>
      <c r="L210" s="162">
        <f t="shared" ref="L210:L218" si="73">K210/F210</f>
        <v>0.22279792746113988</v>
      </c>
      <c r="M210" s="157" t="s">
        <v>593</v>
      </c>
      <c r="N210" s="163">
        <v>43040</v>
      </c>
      <c r="O210" s="1"/>
      <c r="P210" s="1"/>
      <c r="Q210" s="239"/>
      <c r="R210" s="1"/>
      <c r="S210" s="6"/>
      <c r="T210" s="1"/>
      <c r="U210" s="1"/>
      <c r="V210" s="1"/>
      <c r="W210" s="1"/>
      <c r="X210" s="1"/>
      <c r="Y210" s="1"/>
      <c r="Z210" s="1"/>
      <c r="AA210" s="1"/>
    </row>
    <row r="211" spans="1:27" ht="12.75" customHeight="1">
      <c r="A211" s="154">
        <v>89</v>
      </c>
      <c r="B211" s="155">
        <v>42845</v>
      </c>
      <c r="C211" s="155"/>
      <c r="D211" s="156" t="s">
        <v>435</v>
      </c>
      <c r="E211" s="157" t="s">
        <v>590</v>
      </c>
      <c r="F211" s="158">
        <v>700</v>
      </c>
      <c r="G211" s="157"/>
      <c r="H211" s="157">
        <v>840</v>
      </c>
      <c r="I211" s="159">
        <v>840</v>
      </c>
      <c r="J211" s="160" t="s">
        <v>740</v>
      </c>
      <c r="K211" s="161">
        <f t="shared" si="72"/>
        <v>140</v>
      </c>
      <c r="L211" s="162">
        <f t="shared" si="73"/>
        <v>0.2</v>
      </c>
      <c r="M211" s="157" t="s">
        <v>593</v>
      </c>
      <c r="N211" s="163">
        <v>42893</v>
      </c>
      <c r="O211" s="1"/>
      <c r="P211" s="1"/>
      <c r="Q211" s="239"/>
      <c r="R211" s="1"/>
      <c r="S211" s="6"/>
      <c r="T211" s="1"/>
      <c r="U211" s="1"/>
      <c r="V211" s="1"/>
      <c r="W211" s="1"/>
      <c r="X211" s="1"/>
      <c r="Y211" s="1"/>
      <c r="Z211" s="1"/>
      <c r="AA211" s="1"/>
    </row>
    <row r="212" spans="1:27" ht="12.75" customHeight="1">
      <c r="A212" s="154">
        <v>90</v>
      </c>
      <c r="B212" s="155">
        <v>42887</v>
      </c>
      <c r="C212" s="155"/>
      <c r="D212" s="156" t="s">
        <v>741</v>
      </c>
      <c r="E212" s="157" t="s">
        <v>590</v>
      </c>
      <c r="F212" s="158">
        <v>130</v>
      </c>
      <c r="G212" s="157"/>
      <c r="H212" s="157">
        <v>144.25</v>
      </c>
      <c r="I212" s="159">
        <v>170</v>
      </c>
      <c r="J212" s="160" t="s">
        <v>742</v>
      </c>
      <c r="K212" s="161">
        <f t="shared" si="72"/>
        <v>14.25</v>
      </c>
      <c r="L212" s="162">
        <f t="shared" si="73"/>
        <v>0.10961538461538461</v>
      </c>
      <c r="M212" s="157" t="s">
        <v>593</v>
      </c>
      <c r="N212" s="163">
        <v>43675</v>
      </c>
      <c r="O212" s="1"/>
      <c r="P212" s="1"/>
      <c r="Q212" s="239"/>
      <c r="R212" s="1"/>
      <c r="S212" s="6"/>
      <c r="T212" s="1"/>
      <c r="U212" s="1"/>
      <c r="V212" s="1"/>
      <c r="W212" s="1"/>
      <c r="X212" s="1"/>
      <c r="Y212" s="1"/>
      <c r="Z212" s="1"/>
      <c r="AA212" s="1"/>
    </row>
    <row r="213" spans="1:27" ht="12.75" customHeight="1">
      <c r="A213" s="154">
        <v>91</v>
      </c>
      <c r="B213" s="155">
        <v>42901</v>
      </c>
      <c r="C213" s="155"/>
      <c r="D213" s="156" t="s">
        <v>743</v>
      </c>
      <c r="E213" s="157" t="s">
        <v>590</v>
      </c>
      <c r="F213" s="158">
        <v>214.5</v>
      </c>
      <c r="G213" s="157"/>
      <c r="H213" s="157">
        <v>262</v>
      </c>
      <c r="I213" s="159">
        <v>262</v>
      </c>
      <c r="J213" s="160" t="s">
        <v>612</v>
      </c>
      <c r="K213" s="161">
        <f t="shared" si="72"/>
        <v>47.5</v>
      </c>
      <c r="L213" s="162">
        <f t="shared" si="73"/>
        <v>0.22144522144522144</v>
      </c>
      <c r="M213" s="157" t="s">
        <v>593</v>
      </c>
      <c r="N213" s="163">
        <v>42977</v>
      </c>
      <c r="O213" s="1"/>
      <c r="P213" s="1"/>
      <c r="Q213" s="239"/>
      <c r="R213" s="1"/>
      <c r="S213" s="6"/>
      <c r="T213" s="1"/>
      <c r="U213" s="1"/>
      <c r="V213" s="1"/>
      <c r="W213" s="1"/>
      <c r="X213" s="1"/>
      <c r="Y213" s="1"/>
      <c r="Z213" s="1"/>
      <c r="AA213" s="1"/>
    </row>
    <row r="214" spans="1:27" ht="12.75" customHeight="1">
      <c r="A214" s="185">
        <v>92</v>
      </c>
      <c r="B214" s="186">
        <v>42933</v>
      </c>
      <c r="C214" s="186"/>
      <c r="D214" s="187" t="s">
        <v>744</v>
      </c>
      <c r="E214" s="188" t="s">
        <v>590</v>
      </c>
      <c r="F214" s="189">
        <v>370</v>
      </c>
      <c r="G214" s="188"/>
      <c r="H214" s="188">
        <v>447.5</v>
      </c>
      <c r="I214" s="190">
        <v>450</v>
      </c>
      <c r="J214" s="191" t="s">
        <v>677</v>
      </c>
      <c r="K214" s="161">
        <f t="shared" si="72"/>
        <v>77.5</v>
      </c>
      <c r="L214" s="192">
        <f t="shared" si="73"/>
        <v>0.20945945945945946</v>
      </c>
      <c r="M214" s="188" t="s">
        <v>593</v>
      </c>
      <c r="N214" s="193">
        <v>43035</v>
      </c>
      <c r="O214" s="1"/>
      <c r="P214" s="1"/>
      <c r="Q214" s="239"/>
      <c r="R214" s="1"/>
      <c r="S214" s="6"/>
      <c r="T214" s="1"/>
      <c r="U214" s="1"/>
      <c r="V214" s="1"/>
      <c r="W214" s="1"/>
      <c r="X214" s="1"/>
      <c r="Y214" s="1"/>
      <c r="Z214" s="1"/>
      <c r="AA214" s="1"/>
    </row>
    <row r="215" spans="1:27" ht="12.75" customHeight="1">
      <c r="A215" s="185">
        <v>93</v>
      </c>
      <c r="B215" s="186">
        <v>42943</v>
      </c>
      <c r="C215" s="186"/>
      <c r="D215" s="187" t="s">
        <v>208</v>
      </c>
      <c r="E215" s="188" t="s">
        <v>590</v>
      </c>
      <c r="F215" s="189">
        <v>657.5</v>
      </c>
      <c r="G215" s="188"/>
      <c r="H215" s="188">
        <v>825</v>
      </c>
      <c r="I215" s="190">
        <v>820</v>
      </c>
      <c r="J215" s="191" t="s">
        <v>677</v>
      </c>
      <c r="K215" s="161">
        <f t="shared" si="72"/>
        <v>167.5</v>
      </c>
      <c r="L215" s="192">
        <f t="shared" si="73"/>
        <v>0.25475285171102663</v>
      </c>
      <c r="M215" s="188" t="s">
        <v>593</v>
      </c>
      <c r="N215" s="193">
        <v>43090</v>
      </c>
      <c r="O215" s="1"/>
      <c r="P215" s="1"/>
      <c r="Q215" s="239"/>
      <c r="R215" s="1"/>
      <c r="S215" s="6"/>
      <c r="T215" s="1"/>
      <c r="U215" s="1"/>
      <c r="V215" s="1"/>
      <c r="W215" s="1"/>
      <c r="X215" s="1"/>
      <c r="Y215" s="1"/>
      <c r="Z215" s="1"/>
      <c r="AA215" s="1"/>
    </row>
    <row r="216" spans="1:27" ht="12.75" customHeight="1">
      <c r="A216" s="154">
        <v>94</v>
      </c>
      <c r="B216" s="155">
        <v>42964</v>
      </c>
      <c r="C216" s="155"/>
      <c r="D216" s="156" t="s">
        <v>383</v>
      </c>
      <c r="E216" s="157" t="s">
        <v>590</v>
      </c>
      <c r="F216" s="158">
        <v>605</v>
      </c>
      <c r="G216" s="157"/>
      <c r="H216" s="157">
        <v>750</v>
      </c>
      <c r="I216" s="159">
        <v>750</v>
      </c>
      <c r="J216" s="160" t="s">
        <v>736</v>
      </c>
      <c r="K216" s="161">
        <f t="shared" si="72"/>
        <v>145</v>
      </c>
      <c r="L216" s="162">
        <f t="shared" si="73"/>
        <v>0.23966942148760331</v>
      </c>
      <c r="M216" s="157" t="s">
        <v>593</v>
      </c>
      <c r="N216" s="163">
        <v>43027</v>
      </c>
      <c r="O216" s="1"/>
      <c r="P216" s="1"/>
      <c r="Q216" s="239"/>
      <c r="R216" s="1"/>
      <c r="S216" s="6"/>
      <c r="T216" s="1"/>
      <c r="U216" s="1"/>
      <c r="V216" s="1"/>
      <c r="W216" s="1"/>
      <c r="X216" s="1"/>
      <c r="Y216" s="1"/>
      <c r="Z216" s="1"/>
      <c r="AA216" s="1"/>
    </row>
    <row r="217" spans="1:27" ht="12.75" customHeight="1">
      <c r="A217" s="164">
        <v>95</v>
      </c>
      <c r="B217" s="165">
        <v>42979</v>
      </c>
      <c r="C217" s="165"/>
      <c r="D217" s="173" t="s">
        <v>745</v>
      </c>
      <c r="E217" s="168" t="s">
        <v>590</v>
      </c>
      <c r="F217" s="168">
        <v>255</v>
      </c>
      <c r="G217" s="169"/>
      <c r="H217" s="169">
        <v>217.25</v>
      </c>
      <c r="I217" s="169">
        <v>320</v>
      </c>
      <c r="J217" s="170" t="s">
        <v>746</v>
      </c>
      <c r="K217" s="171">
        <f t="shared" si="72"/>
        <v>-37.75</v>
      </c>
      <c r="L217" s="174">
        <f t="shared" si="73"/>
        <v>-0.14803921568627451</v>
      </c>
      <c r="M217" s="168" t="s">
        <v>603</v>
      </c>
      <c r="N217" s="165">
        <v>43661</v>
      </c>
      <c r="O217" s="1"/>
      <c r="P217" s="1"/>
      <c r="Q217" s="239"/>
      <c r="R217" s="1"/>
      <c r="S217" s="6"/>
      <c r="T217" s="1"/>
      <c r="U217" s="1"/>
      <c r="V217" s="1"/>
      <c r="W217" s="1"/>
      <c r="X217" s="1"/>
      <c r="Y217" s="1"/>
      <c r="Z217" s="1"/>
      <c r="AA217" s="1"/>
    </row>
    <row r="218" spans="1:27" ht="12.75" customHeight="1">
      <c r="A218" s="154">
        <v>96</v>
      </c>
      <c r="B218" s="155">
        <v>42997</v>
      </c>
      <c r="C218" s="155"/>
      <c r="D218" s="156" t="s">
        <v>747</v>
      </c>
      <c r="E218" s="157" t="s">
        <v>590</v>
      </c>
      <c r="F218" s="158">
        <v>215</v>
      </c>
      <c r="G218" s="157"/>
      <c r="H218" s="157">
        <v>258</v>
      </c>
      <c r="I218" s="159">
        <v>258</v>
      </c>
      <c r="J218" s="160" t="s">
        <v>677</v>
      </c>
      <c r="K218" s="161">
        <f t="shared" si="72"/>
        <v>43</v>
      </c>
      <c r="L218" s="162">
        <f t="shared" si="73"/>
        <v>0.2</v>
      </c>
      <c r="M218" s="157" t="s">
        <v>593</v>
      </c>
      <c r="N218" s="163">
        <v>43040</v>
      </c>
      <c r="O218" s="1"/>
      <c r="P218" s="1"/>
      <c r="Q218" s="239"/>
      <c r="R218" s="1"/>
      <c r="S218" s="6"/>
      <c r="T218" s="1"/>
      <c r="U218" s="1"/>
      <c r="V218" s="1"/>
      <c r="W218" s="1"/>
      <c r="X218" s="1"/>
      <c r="Y218" s="1"/>
      <c r="Z218" s="1"/>
      <c r="AA218" s="1"/>
    </row>
    <row r="219" spans="1:27" ht="12.75" customHeight="1">
      <c r="A219" s="154">
        <v>97</v>
      </c>
      <c r="B219" s="155">
        <v>42997</v>
      </c>
      <c r="C219" s="155"/>
      <c r="D219" s="156" t="s">
        <v>747</v>
      </c>
      <c r="E219" s="157" t="s">
        <v>590</v>
      </c>
      <c r="F219" s="158">
        <v>215</v>
      </c>
      <c r="G219" s="157"/>
      <c r="H219" s="157">
        <v>258</v>
      </c>
      <c r="I219" s="159">
        <v>258</v>
      </c>
      <c r="J219" s="191" t="s">
        <v>677</v>
      </c>
      <c r="K219" s="161">
        <v>43</v>
      </c>
      <c r="L219" s="162">
        <v>0.2</v>
      </c>
      <c r="M219" s="157" t="s">
        <v>593</v>
      </c>
      <c r="N219" s="163">
        <v>43040</v>
      </c>
      <c r="O219" s="1"/>
      <c r="P219" s="1"/>
      <c r="Q219" s="239"/>
      <c r="R219" s="1"/>
      <c r="S219" s="6"/>
      <c r="T219" s="1"/>
      <c r="U219" s="1"/>
      <c r="V219" s="1"/>
      <c r="W219" s="1"/>
      <c r="X219" s="1"/>
      <c r="Y219" s="1"/>
      <c r="Z219" s="1"/>
      <c r="AA219" s="1"/>
    </row>
    <row r="220" spans="1:27" ht="12.75" customHeight="1">
      <c r="A220" s="185">
        <v>98</v>
      </c>
      <c r="B220" s="186">
        <v>42998</v>
      </c>
      <c r="C220" s="186"/>
      <c r="D220" s="187" t="s">
        <v>748</v>
      </c>
      <c r="E220" s="188" t="s">
        <v>590</v>
      </c>
      <c r="F220" s="158">
        <v>75</v>
      </c>
      <c r="G220" s="188"/>
      <c r="H220" s="188">
        <v>90</v>
      </c>
      <c r="I220" s="190">
        <v>90</v>
      </c>
      <c r="J220" s="160" t="s">
        <v>749</v>
      </c>
      <c r="K220" s="161">
        <f t="shared" ref="K220:K225" si="74">H220-F220</f>
        <v>15</v>
      </c>
      <c r="L220" s="162">
        <f t="shared" ref="L220:L225" si="75">K220/F220</f>
        <v>0.2</v>
      </c>
      <c r="M220" s="157" t="s">
        <v>593</v>
      </c>
      <c r="N220" s="163">
        <v>43019</v>
      </c>
      <c r="O220" s="1"/>
      <c r="P220" s="1"/>
      <c r="Q220" s="239"/>
      <c r="R220" s="1"/>
      <c r="S220" s="6"/>
      <c r="T220" s="1"/>
      <c r="U220" s="1"/>
      <c r="V220" s="1"/>
      <c r="W220" s="1"/>
      <c r="X220" s="1"/>
      <c r="Y220" s="1"/>
      <c r="Z220" s="1"/>
      <c r="AA220" s="1"/>
    </row>
    <row r="221" spans="1:27" ht="12.75" customHeight="1">
      <c r="A221" s="185">
        <v>99</v>
      </c>
      <c r="B221" s="186">
        <v>43011</v>
      </c>
      <c r="C221" s="186"/>
      <c r="D221" s="187" t="s">
        <v>750</v>
      </c>
      <c r="E221" s="188" t="s">
        <v>590</v>
      </c>
      <c r="F221" s="189">
        <v>315</v>
      </c>
      <c r="G221" s="188"/>
      <c r="H221" s="188">
        <v>392</v>
      </c>
      <c r="I221" s="190">
        <v>384</v>
      </c>
      <c r="J221" s="191" t="s">
        <v>751</v>
      </c>
      <c r="K221" s="161">
        <f t="shared" si="74"/>
        <v>77</v>
      </c>
      <c r="L221" s="192">
        <f t="shared" si="75"/>
        <v>0.24444444444444444</v>
      </c>
      <c r="M221" s="188" t="s">
        <v>593</v>
      </c>
      <c r="N221" s="193">
        <v>43017</v>
      </c>
      <c r="O221" s="1"/>
      <c r="P221" s="1"/>
      <c r="Q221" s="239"/>
      <c r="R221" s="1"/>
      <c r="S221" s="6"/>
      <c r="T221" s="1"/>
      <c r="U221" s="1"/>
      <c r="V221" s="1"/>
      <c r="W221" s="1"/>
      <c r="X221" s="1"/>
      <c r="Y221" s="1"/>
      <c r="Z221" s="1"/>
      <c r="AA221" s="1"/>
    </row>
    <row r="222" spans="1:27" ht="12.75" customHeight="1">
      <c r="A222" s="185">
        <v>100</v>
      </c>
      <c r="B222" s="186">
        <v>43013</v>
      </c>
      <c r="C222" s="186"/>
      <c r="D222" s="187" t="s">
        <v>468</v>
      </c>
      <c r="E222" s="188" t="s">
        <v>590</v>
      </c>
      <c r="F222" s="189">
        <v>145</v>
      </c>
      <c r="G222" s="188"/>
      <c r="H222" s="188">
        <v>179</v>
      </c>
      <c r="I222" s="190">
        <v>180</v>
      </c>
      <c r="J222" s="191" t="s">
        <v>752</v>
      </c>
      <c r="K222" s="161">
        <f t="shared" si="74"/>
        <v>34</v>
      </c>
      <c r="L222" s="192">
        <f t="shared" si="75"/>
        <v>0.23448275862068965</v>
      </c>
      <c r="M222" s="188" t="s">
        <v>593</v>
      </c>
      <c r="N222" s="193">
        <v>43025</v>
      </c>
      <c r="O222" s="1"/>
      <c r="P222" s="1"/>
      <c r="Q222" s="239"/>
      <c r="R222" s="1"/>
      <c r="S222" s="6"/>
      <c r="T222" s="1"/>
      <c r="U222" s="1"/>
      <c r="V222" s="1"/>
      <c r="W222" s="1"/>
      <c r="X222" s="1"/>
      <c r="Y222" s="1"/>
      <c r="Z222" s="1"/>
      <c r="AA222" s="1"/>
    </row>
    <row r="223" spans="1:27" ht="12.75" customHeight="1">
      <c r="A223" s="185">
        <v>101</v>
      </c>
      <c r="B223" s="186">
        <v>43014</v>
      </c>
      <c r="C223" s="186"/>
      <c r="D223" s="187" t="s">
        <v>358</v>
      </c>
      <c r="E223" s="188" t="s">
        <v>590</v>
      </c>
      <c r="F223" s="189">
        <v>256</v>
      </c>
      <c r="G223" s="188"/>
      <c r="H223" s="188">
        <v>323</v>
      </c>
      <c r="I223" s="190">
        <v>320</v>
      </c>
      <c r="J223" s="191" t="s">
        <v>677</v>
      </c>
      <c r="K223" s="161">
        <f t="shared" si="74"/>
        <v>67</v>
      </c>
      <c r="L223" s="192">
        <f t="shared" si="75"/>
        <v>0.26171875</v>
      </c>
      <c r="M223" s="188" t="s">
        <v>593</v>
      </c>
      <c r="N223" s="193">
        <v>43067</v>
      </c>
      <c r="O223" s="1"/>
      <c r="P223" s="1"/>
      <c r="Q223" s="239"/>
      <c r="R223" s="1"/>
      <c r="S223" s="6"/>
      <c r="T223" s="1"/>
      <c r="U223" s="1"/>
      <c r="V223" s="1"/>
      <c r="W223" s="1"/>
      <c r="X223" s="1"/>
      <c r="Y223" s="1"/>
      <c r="Z223" s="1"/>
      <c r="AA223" s="1"/>
    </row>
    <row r="224" spans="1:27" ht="12.75" customHeight="1">
      <c r="A224" s="185">
        <v>102</v>
      </c>
      <c r="B224" s="186">
        <v>43017</v>
      </c>
      <c r="C224" s="186"/>
      <c r="D224" s="187" t="s">
        <v>372</v>
      </c>
      <c r="E224" s="188" t="s">
        <v>590</v>
      </c>
      <c r="F224" s="189">
        <v>137.5</v>
      </c>
      <c r="G224" s="188"/>
      <c r="H224" s="188">
        <v>184</v>
      </c>
      <c r="I224" s="190">
        <v>183</v>
      </c>
      <c r="J224" s="191" t="s">
        <v>753</v>
      </c>
      <c r="K224" s="161">
        <f t="shared" si="74"/>
        <v>46.5</v>
      </c>
      <c r="L224" s="192">
        <f t="shared" si="75"/>
        <v>0.33818181818181819</v>
      </c>
      <c r="M224" s="188" t="s">
        <v>593</v>
      </c>
      <c r="N224" s="193">
        <v>43108</v>
      </c>
      <c r="O224" s="1"/>
      <c r="P224" s="1"/>
      <c r="Q224" s="239"/>
      <c r="R224" s="1"/>
      <c r="S224" s="6"/>
      <c r="T224" s="1"/>
      <c r="U224" s="1"/>
      <c r="V224" s="1"/>
      <c r="W224" s="1"/>
      <c r="X224" s="1"/>
      <c r="Y224" s="1"/>
      <c r="Z224" s="1"/>
      <c r="AA224" s="1"/>
    </row>
    <row r="225" spans="1:27" ht="12.75" customHeight="1">
      <c r="A225" s="185">
        <v>103</v>
      </c>
      <c r="B225" s="186">
        <v>43018</v>
      </c>
      <c r="C225" s="186"/>
      <c r="D225" s="187" t="s">
        <v>754</v>
      </c>
      <c r="E225" s="188" t="s">
        <v>590</v>
      </c>
      <c r="F225" s="189">
        <v>125.5</v>
      </c>
      <c r="G225" s="188"/>
      <c r="H225" s="188">
        <v>158</v>
      </c>
      <c r="I225" s="190">
        <v>155</v>
      </c>
      <c r="J225" s="191" t="s">
        <v>755</v>
      </c>
      <c r="K225" s="161">
        <f t="shared" si="74"/>
        <v>32.5</v>
      </c>
      <c r="L225" s="192">
        <f t="shared" si="75"/>
        <v>0.25896414342629481</v>
      </c>
      <c r="M225" s="188" t="s">
        <v>593</v>
      </c>
      <c r="N225" s="193">
        <v>43067</v>
      </c>
      <c r="O225" s="1"/>
      <c r="P225" s="1"/>
      <c r="Q225" s="239"/>
      <c r="R225" s="1"/>
      <c r="S225" s="6"/>
      <c r="T225" s="1"/>
      <c r="U225" s="1"/>
      <c r="V225" s="1"/>
      <c r="W225" s="1"/>
      <c r="X225" s="1"/>
      <c r="Y225" s="1"/>
      <c r="Z225" s="1"/>
      <c r="AA225" s="1"/>
    </row>
    <row r="226" spans="1:27" ht="12.75" customHeight="1">
      <c r="A226" s="185">
        <v>104</v>
      </c>
      <c r="B226" s="186">
        <v>43018</v>
      </c>
      <c r="C226" s="186"/>
      <c r="D226" s="187" t="s">
        <v>756</v>
      </c>
      <c r="E226" s="188" t="s">
        <v>590</v>
      </c>
      <c r="F226" s="189">
        <v>895</v>
      </c>
      <c r="G226" s="188"/>
      <c r="H226" s="188">
        <v>1122.5</v>
      </c>
      <c r="I226" s="190">
        <v>1078</v>
      </c>
      <c r="J226" s="191" t="s">
        <v>757</v>
      </c>
      <c r="K226" s="161">
        <v>227.5</v>
      </c>
      <c r="L226" s="192">
        <v>0.25418994413407803</v>
      </c>
      <c r="M226" s="188" t="s">
        <v>593</v>
      </c>
      <c r="N226" s="193">
        <v>43117</v>
      </c>
      <c r="O226" s="1"/>
      <c r="P226" s="1"/>
      <c r="Q226" s="239"/>
      <c r="R226" s="1"/>
      <c r="S226" s="6"/>
      <c r="T226" s="1"/>
      <c r="U226" s="1"/>
      <c r="V226" s="1"/>
      <c r="W226" s="1"/>
      <c r="X226" s="1"/>
      <c r="Y226" s="1"/>
      <c r="Z226" s="1"/>
      <c r="AA226" s="1"/>
    </row>
    <row r="227" spans="1:27" ht="12.75" customHeight="1">
      <c r="A227" s="185">
        <v>105</v>
      </c>
      <c r="B227" s="186">
        <v>43020</v>
      </c>
      <c r="C227" s="186"/>
      <c r="D227" s="187" t="s">
        <v>367</v>
      </c>
      <c r="E227" s="188" t="s">
        <v>590</v>
      </c>
      <c r="F227" s="189">
        <v>525</v>
      </c>
      <c r="G227" s="188"/>
      <c r="H227" s="188">
        <v>629</v>
      </c>
      <c r="I227" s="190">
        <v>629</v>
      </c>
      <c r="J227" s="191" t="s">
        <v>677</v>
      </c>
      <c r="K227" s="161">
        <v>104</v>
      </c>
      <c r="L227" s="192">
        <v>0.19809523809523799</v>
      </c>
      <c r="M227" s="188" t="s">
        <v>593</v>
      </c>
      <c r="N227" s="193">
        <v>43119</v>
      </c>
      <c r="O227" s="1"/>
      <c r="P227" s="1"/>
      <c r="Q227" s="239"/>
      <c r="R227" s="1"/>
      <c r="S227" s="6"/>
      <c r="T227" s="1"/>
      <c r="U227" s="1"/>
      <c r="V227" s="1"/>
      <c r="W227" s="1"/>
      <c r="X227" s="1"/>
      <c r="Y227" s="1"/>
      <c r="Z227" s="1"/>
      <c r="AA227" s="1"/>
    </row>
    <row r="228" spans="1:27" ht="12.75" customHeight="1">
      <c r="A228" s="185">
        <v>106</v>
      </c>
      <c r="B228" s="186">
        <v>43046</v>
      </c>
      <c r="C228" s="186"/>
      <c r="D228" s="187" t="s">
        <v>408</v>
      </c>
      <c r="E228" s="188" t="s">
        <v>590</v>
      </c>
      <c r="F228" s="189">
        <v>740</v>
      </c>
      <c r="G228" s="188"/>
      <c r="H228" s="188">
        <v>892.5</v>
      </c>
      <c r="I228" s="190">
        <v>900</v>
      </c>
      <c r="J228" s="191" t="s">
        <v>758</v>
      </c>
      <c r="K228" s="161">
        <f t="shared" ref="K228:K230" si="76">H228-F228</f>
        <v>152.5</v>
      </c>
      <c r="L228" s="192">
        <f t="shared" ref="L228:L230" si="77">K228/F228</f>
        <v>0.20608108108108109</v>
      </c>
      <c r="M228" s="188" t="s">
        <v>593</v>
      </c>
      <c r="N228" s="193">
        <v>43052</v>
      </c>
      <c r="O228" s="1"/>
      <c r="P228" s="1"/>
      <c r="Q228" s="239"/>
      <c r="R228" s="1"/>
      <c r="S228" s="6"/>
      <c r="T228" s="1"/>
      <c r="U228" s="1"/>
      <c r="V228" s="1"/>
      <c r="W228" s="1"/>
      <c r="X228" s="1"/>
      <c r="Y228" s="1"/>
      <c r="Z228" s="1"/>
      <c r="AA228" s="1"/>
    </row>
    <row r="229" spans="1:27" ht="12.75" customHeight="1">
      <c r="A229" s="154">
        <v>107</v>
      </c>
      <c r="B229" s="155">
        <v>43073</v>
      </c>
      <c r="C229" s="155"/>
      <c r="D229" s="156" t="s">
        <v>759</v>
      </c>
      <c r="E229" s="157" t="s">
        <v>590</v>
      </c>
      <c r="F229" s="158">
        <v>118.5</v>
      </c>
      <c r="G229" s="157"/>
      <c r="H229" s="157">
        <v>143.5</v>
      </c>
      <c r="I229" s="159">
        <v>145</v>
      </c>
      <c r="J229" s="160" t="s">
        <v>760</v>
      </c>
      <c r="K229" s="161">
        <f t="shared" si="76"/>
        <v>25</v>
      </c>
      <c r="L229" s="162">
        <f t="shared" si="77"/>
        <v>0.2109704641350211</v>
      </c>
      <c r="M229" s="157" t="s">
        <v>593</v>
      </c>
      <c r="N229" s="163">
        <v>43097</v>
      </c>
      <c r="O229" s="1"/>
      <c r="P229" s="1"/>
      <c r="Q229" s="239"/>
      <c r="R229" s="1"/>
      <c r="S229" s="6"/>
      <c r="T229" s="1"/>
      <c r="U229" s="1"/>
      <c r="V229" s="1"/>
      <c r="W229" s="1"/>
      <c r="X229" s="1"/>
      <c r="Y229" s="1"/>
      <c r="Z229" s="1"/>
      <c r="AA229" s="1"/>
    </row>
    <row r="230" spans="1:27" ht="12.75" customHeight="1">
      <c r="A230" s="164">
        <v>108</v>
      </c>
      <c r="B230" s="165">
        <v>43090</v>
      </c>
      <c r="C230" s="165"/>
      <c r="D230" s="166" t="s">
        <v>440</v>
      </c>
      <c r="E230" s="167" t="s">
        <v>590</v>
      </c>
      <c r="F230" s="168">
        <v>715</v>
      </c>
      <c r="G230" s="168"/>
      <c r="H230" s="169">
        <v>500</v>
      </c>
      <c r="I230" s="169">
        <v>872</v>
      </c>
      <c r="J230" s="170" t="s">
        <v>761</v>
      </c>
      <c r="K230" s="171">
        <f t="shared" si="76"/>
        <v>-215</v>
      </c>
      <c r="L230" s="172">
        <f t="shared" si="77"/>
        <v>-0.30069930069930068</v>
      </c>
      <c r="M230" s="168" t="s">
        <v>603</v>
      </c>
      <c r="N230" s="165">
        <v>43670</v>
      </c>
      <c r="O230" s="1"/>
      <c r="P230" s="1"/>
      <c r="Q230" s="239"/>
      <c r="R230" s="1"/>
      <c r="S230" s="6"/>
      <c r="T230" s="1"/>
      <c r="U230" s="1"/>
      <c r="V230" s="1"/>
      <c r="W230" s="1"/>
      <c r="X230" s="1"/>
      <c r="Y230" s="1"/>
      <c r="Z230" s="1"/>
      <c r="AA230" s="1"/>
    </row>
    <row r="231" spans="1:27" ht="12.75" customHeight="1">
      <c r="A231" s="154">
        <v>109</v>
      </c>
      <c r="B231" s="155">
        <v>43098</v>
      </c>
      <c r="C231" s="155"/>
      <c r="D231" s="156" t="s">
        <v>750</v>
      </c>
      <c r="E231" s="157" t="s">
        <v>590</v>
      </c>
      <c r="F231" s="158">
        <v>435</v>
      </c>
      <c r="G231" s="157"/>
      <c r="H231" s="157">
        <v>542.5</v>
      </c>
      <c r="I231" s="159">
        <v>539</v>
      </c>
      <c r="J231" s="160" t="s">
        <v>677</v>
      </c>
      <c r="K231" s="161">
        <v>107.5</v>
      </c>
      <c r="L231" s="162">
        <v>0.247126436781609</v>
      </c>
      <c r="M231" s="157" t="s">
        <v>593</v>
      </c>
      <c r="N231" s="163">
        <v>43206</v>
      </c>
      <c r="O231" s="1"/>
      <c r="P231" s="1"/>
      <c r="Q231" s="239"/>
      <c r="R231" s="1"/>
      <c r="S231" s="6"/>
      <c r="T231" s="1"/>
      <c r="U231" s="1"/>
      <c r="V231" s="1"/>
      <c r="W231" s="1"/>
      <c r="X231" s="1"/>
      <c r="Y231" s="1"/>
      <c r="Z231" s="1"/>
      <c r="AA231" s="1"/>
    </row>
    <row r="232" spans="1:27" ht="12.75" customHeight="1">
      <c r="A232" s="154">
        <v>110</v>
      </c>
      <c r="B232" s="155">
        <v>43098</v>
      </c>
      <c r="C232" s="155"/>
      <c r="D232" s="156" t="s">
        <v>559</v>
      </c>
      <c r="E232" s="157" t="s">
        <v>590</v>
      </c>
      <c r="F232" s="158">
        <v>885</v>
      </c>
      <c r="G232" s="157"/>
      <c r="H232" s="157">
        <v>1090</v>
      </c>
      <c r="I232" s="159">
        <v>1084</v>
      </c>
      <c r="J232" s="160" t="s">
        <v>677</v>
      </c>
      <c r="K232" s="161">
        <v>205</v>
      </c>
      <c r="L232" s="162">
        <v>0.23163841807909599</v>
      </c>
      <c r="M232" s="157" t="s">
        <v>593</v>
      </c>
      <c r="N232" s="163">
        <v>43213</v>
      </c>
      <c r="O232" s="1"/>
      <c r="P232" s="1"/>
      <c r="Q232" s="239"/>
      <c r="R232" s="1"/>
      <c r="S232" s="6"/>
      <c r="T232" s="1"/>
      <c r="U232" s="1"/>
      <c r="V232" s="1"/>
      <c r="W232" s="1"/>
      <c r="X232" s="1"/>
      <c r="Y232" s="1"/>
      <c r="Z232" s="1"/>
      <c r="AA232" s="1"/>
    </row>
    <row r="233" spans="1:27" ht="12.75" customHeight="1">
      <c r="A233" s="194">
        <v>111</v>
      </c>
      <c r="B233" s="195">
        <v>43192</v>
      </c>
      <c r="C233" s="195"/>
      <c r="D233" s="173" t="s">
        <v>762</v>
      </c>
      <c r="E233" s="168" t="s">
        <v>590</v>
      </c>
      <c r="F233" s="196">
        <v>478.5</v>
      </c>
      <c r="G233" s="168"/>
      <c r="H233" s="168">
        <v>442</v>
      </c>
      <c r="I233" s="169">
        <v>613</v>
      </c>
      <c r="J233" s="170" t="s">
        <v>763</v>
      </c>
      <c r="K233" s="171">
        <f t="shared" ref="K233:K236" si="78">H233-F233</f>
        <v>-36.5</v>
      </c>
      <c r="L233" s="172">
        <f t="shared" ref="L233:L236" si="79">K233/F233</f>
        <v>-7.6280041797283177E-2</v>
      </c>
      <c r="M233" s="168" t="s">
        <v>603</v>
      </c>
      <c r="N233" s="165">
        <v>43762</v>
      </c>
      <c r="O233" s="1"/>
      <c r="P233" s="1"/>
      <c r="Q233" s="239"/>
      <c r="R233" s="1"/>
      <c r="S233" s="6"/>
      <c r="T233" s="1"/>
      <c r="U233" s="1"/>
      <c r="V233" s="1"/>
      <c r="W233" s="1"/>
      <c r="X233" s="1"/>
      <c r="Y233" s="1"/>
      <c r="Z233" s="1"/>
      <c r="AA233" s="1"/>
    </row>
    <row r="234" spans="1:27" ht="12.75" customHeight="1">
      <c r="A234" s="164">
        <v>112</v>
      </c>
      <c r="B234" s="165">
        <v>43194</v>
      </c>
      <c r="C234" s="165"/>
      <c r="D234" s="166" t="s">
        <v>764</v>
      </c>
      <c r="E234" s="167" t="s">
        <v>590</v>
      </c>
      <c r="F234" s="168">
        <f>141.5-7.3</f>
        <v>134.19999999999999</v>
      </c>
      <c r="G234" s="168"/>
      <c r="H234" s="169">
        <v>77</v>
      </c>
      <c r="I234" s="169">
        <v>180</v>
      </c>
      <c r="J234" s="170" t="s">
        <v>765</v>
      </c>
      <c r="K234" s="171">
        <f t="shared" si="78"/>
        <v>-57.199999999999989</v>
      </c>
      <c r="L234" s="172">
        <f t="shared" si="79"/>
        <v>-0.42622950819672129</v>
      </c>
      <c r="M234" s="168" t="s">
        <v>603</v>
      </c>
      <c r="N234" s="165">
        <v>43522</v>
      </c>
      <c r="O234" s="1"/>
      <c r="P234" s="1"/>
      <c r="Q234" s="239"/>
      <c r="R234" s="1"/>
      <c r="S234" s="6"/>
      <c r="T234" s="1"/>
      <c r="U234" s="1"/>
      <c r="V234" s="1"/>
      <c r="W234" s="1"/>
      <c r="X234" s="1"/>
      <c r="Y234" s="1"/>
      <c r="Z234" s="1"/>
      <c r="AA234" s="1"/>
    </row>
    <row r="235" spans="1:27" ht="12.75" customHeight="1">
      <c r="A235" s="164">
        <v>113</v>
      </c>
      <c r="B235" s="165">
        <v>43209</v>
      </c>
      <c r="C235" s="165"/>
      <c r="D235" s="166" t="s">
        <v>766</v>
      </c>
      <c r="E235" s="167" t="s">
        <v>590</v>
      </c>
      <c r="F235" s="168">
        <v>430</v>
      </c>
      <c r="G235" s="168"/>
      <c r="H235" s="169">
        <v>220</v>
      </c>
      <c r="I235" s="169">
        <v>537</v>
      </c>
      <c r="J235" s="170" t="s">
        <v>767</v>
      </c>
      <c r="K235" s="171">
        <f t="shared" si="78"/>
        <v>-210</v>
      </c>
      <c r="L235" s="172">
        <f t="shared" si="79"/>
        <v>-0.48837209302325579</v>
      </c>
      <c r="M235" s="168" t="s">
        <v>603</v>
      </c>
      <c r="N235" s="165">
        <v>43252</v>
      </c>
      <c r="O235" s="1"/>
      <c r="P235" s="1"/>
      <c r="Q235" s="239"/>
      <c r="R235" s="1"/>
      <c r="S235" s="6"/>
      <c r="T235" s="1"/>
      <c r="U235" s="1"/>
      <c r="V235" s="1"/>
      <c r="W235" s="1"/>
      <c r="X235" s="1"/>
      <c r="Y235" s="1"/>
      <c r="Z235" s="1"/>
      <c r="AA235" s="1"/>
    </row>
    <row r="236" spans="1:27" ht="12.75" customHeight="1">
      <c r="A236" s="185">
        <v>114</v>
      </c>
      <c r="B236" s="186">
        <v>43220</v>
      </c>
      <c r="C236" s="186"/>
      <c r="D236" s="187" t="s">
        <v>768</v>
      </c>
      <c r="E236" s="188" t="s">
        <v>590</v>
      </c>
      <c r="F236" s="188">
        <v>153.5</v>
      </c>
      <c r="G236" s="188"/>
      <c r="H236" s="188">
        <v>196</v>
      </c>
      <c r="I236" s="190">
        <v>196</v>
      </c>
      <c r="J236" s="160" t="s">
        <v>769</v>
      </c>
      <c r="K236" s="161">
        <f t="shared" si="78"/>
        <v>42.5</v>
      </c>
      <c r="L236" s="162">
        <f t="shared" si="79"/>
        <v>0.27687296416938112</v>
      </c>
      <c r="M236" s="157" t="s">
        <v>593</v>
      </c>
      <c r="N236" s="163">
        <v>43605</v>
      </c>
      <c r="O236" s="1"/>
      <c r="P236" s="1"/>
      <c r="Q236" s="239"/>
      <c r="R236" s="1"/>
      <c r="S236" s="6"/>
      <c r="T236" s="1"/>
      <c r="U236" s="1"/>
      <c r="V236" s="1"/>
      <c r="W236" s="1"/>
      <c r="X236" s="1"/>
      <c r="Y236" s="1"/>
      <c r="Z236" s="1"/>
      <c r="AA236" s="1"/>
    </row>
    <row r="237" spans="1:27" ht="12.75" customHeight="1">
      <c r="A237" s="164">
        <v>115</v>
      </c>
      <c r="B237" s="165">
        <v>43306</v>
      </c>
      <c r="C237" s="165"/>
      <c r="D237" s="166" t="s">
        <v>737</v>
      </c>
      <c r="E237" s="167" t="s">
        <v>590</v>
      </c>
      <c r="F237" s="168">
        <v>27.5</v>
      </c>
      <c r="G237" s="168"/>
      <c r="H237" s="169">
        <v>13.1</v>
      </c>
      <c r="I237" s="169">
        <v>60</v>
      </c>
      <c r="J237" s="170" t="s">
        <v>770</v>
      </c>
      <c r="K237" s="171">
        <v>-14.4</v>
      </c>
      <c r="L237" s="172">
        <v>-0.52363636363636401</v>
      </c>
      <c r="M237" s="168" t="s">
        <v>603</v>
      </c>
      <c r="N237" s="165">
        <v>43138</v>
      </c>
      <c r="O237" s="1"/>
      <c r="P237" s="1"/>
      <c r="Q237" s="239"/>
      <c r="R237" s="1"/>
      <c r="S237" s="6"/>
      <c r="T237" s="1"/>
      <c r="U237" s="1"/>
      <c r="V237" s="1"/>
      <c r="W237" s="1"/>
      <c r="X237" s="1"/>
      <c r="Y237" s="1"/>
      <c r="Z237" s="1"/>
      <c r="AA237" s="1"/>
    </row>
    <row r="238" spans="1:27" ht="12.75" customHeight="1">
      <c r="A238" s="194">
        <v>116</v>
      </c>
      <c r="B238" s="195">
        <v>43318</v>
      </c>
      <c r="C238" s="195"/>
      <c r="D238" s="173" t="s">
        <v>771</v>
      </c>
      <c r="E238" s="168" t="s">
        <v>590</v>
      </c>
      <c r="F238" s="168">
        <v>148.5</v>
      </c>
      <c r="G238" s="168"/>
      <c r="H238" s="168">
        <v>102</v>
      </c>
      <c r="I238" s="169">
        <v>182</v>
      </c>
      <c r="J238" s="170" t="s">
        <v>772</v>
      </c>
      <c r="K238" s="171">
        <f>H238-F238</f>
        <v>-46.5</v>
      </c>
      <c r="L238" s="172">
        <f>K238/F238</f>
        <v>-0.31313131313131315</v>
      </c>
      <c r="M238" s="168" t="s">
        <v>603</v>
      </c>
      <c r="N238" s="165">
        <v>43661</v>
      </c>
      <c r="O238" s="1"/>
      <c r="P238" s="1"/>
      <c r="Q238" s="239"/>
      <c r="R238" s="1"/>
      <c r="S238" s="6"/>
      <c r="T238" s="1"/>
      <c r="U238" s="1"/>
      <c r="V238" s="1"/>
      <c r="W238" s="1"/>
      <c r="X238" s="1"/>
      <c r="Y238" s="1"/>
      <c r="Z238" s="1"/>
      <c r="AA238" s="1"/>
    </row>
    <row r="239" spans="1:27" ht="12.75" customHeight="1">
      <c r="A239" s="154">
        <v>117</v>
      </c>
      <c r="B239" s="155">
        <v>43335</v>
      </c>
      <c r="C239" s="155"/>
      <c r="D239" s="156" t="s">
        <v>773</v>
      </c>
      <c r="E239" s="157" t="s">
        <v>590</v>
      </c>
      <c r="F239" s="188">
        <v>285</v>
      </c>
      <c r="G239" s="157"/>
      <c r="H239" s="157">
        <v>355</v>
      </c>
      <c r="I239" s="159">
        <v>364</v>
      </c>
      <c r="J239" s="160" t="s">
        <v>774</v>
      </c>
      <c r="K239" s="161">
        <v>70</v>
      </c>
      <c r="L239" s="162">
        <v>0.24561403508771901</v>
      </c>
      <c r="M239" s="157" t="s">
        <v>593</v>
      </c>
      <c r="N239" s="163">
        <v>43455</v>
      </c>
      <c r="O239" s="1"/>
      <c r="P239" s="1"/>
      <c r="Q239" s="239"/>
      <c r="R239" s="1"/>
      <c r="S239" s="6"/>
      <c r="T239" s="1"/>
      <c r="U239" s="1"/>
      <c r="V239" s="1"/>
      <c r="W239" s="1"/>
      <c r="X239" s="1"/>
      <c r="Y239" s="1"/>
      <c r="Z239" s="1"/>
      <c r="AA239" s="1"/>
    </row>
    <row r="240" spans="1:27" ht="12.75" customHeight="1">
      <c r="A240" s="154">
        <v>118</v>
      </c>
      <c r="B240" s="155">
        <v>43341</v>
      </c>
      <c r="C240" s="155"/>
      <c r="D240" s="156" t="s">
        <v>398</v>
      </c>
      <c r="E240" s="157" t="s">
        <v>590</v>
      </c>
      <c r="F240" s="188">
        <v>525</v>
      </c>
      <c r="G240" s="157"/>
      <c r="H240" s="157">
        <v>585</v>
      </c>
      <c r="I240" s="159">
        <v>635</v>
      </c>
      <c r="J240" s="160" t="s">
        <v>775</v>
      </c>
      <c r="K240" s="161">
        <f t="shared" ref="K240:K291" si="80">H240-F240</f>
        <v>60</v>
      </c>
      <c r="L240" s="162">
        <f t="shared" ref="L240:L291" si="81">K240/F240</f>
        <v>0.11428571428571428</v>
      </c>
      <c r="M240" s="157" t="s">
        <v>593</v>
      </c>
      <c r="N240" s="163">
        <v>43662</v>
      </c>
      <c r="O240" s="1"/>
      <c r="P240" s="1"/>
      <c r="Q240" s="239"/>
      <c r="R240" s="1"/>
      <c r="S240" s="6"/>
      <c r="T240" s="1"/>
      <c r="U240" s="1"/>
      <c r="V240" s="1"/>
      <c r="W240" s="1"/>
      <c r="X240" s="1"/>
      <c r="Y240" s="1"/>
      <c r="Z240" s="1"/>
      <c r="AA240" s="1"/>
    </row>
    <row r="241" spans="1:27" ht="12.75" customHeight="1">
      <c r="A241" s="154">
        <v>119</v>
      </c>
      <c r="B241" s="155">
        <v>43395</v>
      </c>
      <c r="C241" s="155"/>
      <c r="D241" s="156" t="s">
        <v>383</v>
      </c>
      <c r="E241" s="157" t="s">
        <v>590</v>
      </c>
      <c r="F241" s="188">
        <v>475</v>
      </c>
      <c r="G241" s="157"/>
      <c r="H241" s="157">
        <v>574</v>
      </c>
      <c r="I241" s="159">
        <v>570</v>
      </c>
      <c r="J241" s="160" t="s">
        <v>677</v>
      </c>
      <c r="K241" s="161">
        <f t="shared" si="80"/>
        <v>99</v>
      </c>
      <c r="L241" s="162">
        <f t="shared" si="81"/>
        <v>0.20842105263157895</v>
      </c>
      <c r="M241" s="157" t="s">
        <v>593</v>
      </c>
      <c r="N241" s="163">
        <v>43403</v>
      </c>
      <c r="O241" s="1"/>
      <c r="P241" s="1"/>
      <c r="Q241" s="239"/>
      <c r="R241" s="1"/>
      <c r="S241" s="6"/>
      <c r="T241" s="1"/>
      <c r="U241" s="1"/>
      <c r="V241" s="1"/>
      <c r="W241" s="1"/>
      <c r="X241" s="1"/>
      <c r="Y241" s="1"/>
      <c r="Z241" s="1"/>
      <c r="AA241" s="1"/>
    </row>
    <row r="242" spans="1:27" ht="12.75" customHeight="1">
      <c r="A242" s="185">
        <v>120</v>
      </c>
      <c r="B242" s="186">
        <v>43397</v>
      </c>
      <c r="C242" s="186"/>
      <c r="D242" s="187" t="s">
        <v>776</v>
      </c>
      <c r="E242" s="188" t="s">
        <v>590</v>
      </c>
      <c r="F242" s="188">
        <v>707.5</v>
      </c>
      <c r="G242" s="188"/>
      <c r="H242" s="188">
        <v>872</v>
      </c>
      <c r="I242" s="190">
        <v>872</v>
      </c>
      <c r="J242" s="191" t="s">
        <v>677</v>
      </c>
      <c r="K242" s="161">
        <f t="shared" si="80"/>
        <v>164.5</v>
      </c>
      <c r="L242" s="192">
        <f t="shared" si="81"/>
        <v>0.23250883392226149</v>
      </c>
      <c r="M242" s="188" t="s">
        <v>593</v>
      </c>
      <c r="N242" s="193">
        <v>43482</v>
      </c>
      <c r="O242" s="1"/>
      <c r="P242" s="1"/>
      <c r="Q242" s="239"/>
      <c r="R242" s="1"/>
      <c r="S242" s="6"/>
      <c r="T242" s="1"/>
      <c r="U242" s="1"/>
      <c r="V242" s="1"/>
      <c r="W242" s="1"/>
      <c r="X242" s="1"/>
      <c r="Y242" s="1"/>
      <c r="Z242" s="1"/>
      <c r="AA242" s="1"/>
    </row>
    <row r="243" spans="1:27" ht="12.75" customHeight="1">
      <c r="A243" s="185">
        <v>121</v>
      </c>
      <c r="B243" s="186">
        <v>43398</v>
      </c>
      <c r="C243" s="186"/>
      <c r="D243" s="187" t="s">
        <v>777</v>
      </c>
      <c r="E243" s="188" t="s">
        <v>590</v>
      </c>
      <c r="F243" s="188">
        <v>162</v>
      </c>
      <c r="G243" s="188"/>
      <c r="H243" s="188">
        <v>204</v>
      </c>
      <c r="I243" s="190">
        <v>209</v>
      </c>
      <c r="J243" s="191" t="s">
        <v>778</v>
      </c>
      <c r="K243" s="161">
        <f t="shared" si="80"/>
        <v>42</v>
      </c>
      <c r="L243" s="192">
        <f t="shared" si="81"/>
        <v>0.25925925925925924</v>
      </c>
      <c r="M243" s="188" t="s">
        <v>593</v>
      </c>
      <c r="N243" s="193">
        <v>43539</v>
      </c>
      <c r="O243" s="1"/>
      <c r="P243" s="1"/>
      <c r="Q243" s="239"/>
      <c r="R243" s="1"/>
      <c r="S243" s="6"/>
      <c r="T243" s="1"/>
      <c r="U243" s="1"/>
      <c r="V243" s="1"/>
      <c r="W243" s="1"/>
      <c r="X243" s="1"/>
      <c r="Y243" s="1"/>
      <c r="Z243" s="1"/>
      <c r="AA243" s="1"/>
    </row>
    <row r="244" spans="1:27" ht="12.75" customHeight="1">
      <c r="A244" s="185">
        <v>122</v>
      </c>
      <c r="B244" s="186">
        <v>43399</v>
      </c>
      <c r="C244" s="186"/>
      <c r="D244" s="187" t="s">
        <v>488</v>
      </c>
      <c r="E244" s="188" t="s">
        <v>590</v>
      </c>
      <c r="F244" s="188">
        <v>240</v>
      </c>
      <c r="G244" s="188"/>
      <c r="H244" s="188">
        <v>297</v>
      </c>
      <c r="I244" s="190">
        <v>297</v>
      </c>
      <c r="J244" s="191" t="s">
        <v>677</v>
      </c>
      <c r="K244" s="197">
        <f t="shared" si="80"/>
        <v>57</v>
      </c>
      <c r="L244" s="192">
        <f t="shared" si="81"/>
        <v>0.23749999999999999</v>
      </c>
      <c r="M244" s="188" t="s">
        <v>593</v>
      </c>
      <c r="N244" s="193">
        <v>43417</v>
      </c>
      <c r="O244" s="1"/>
      <c r="P244" s="1"/>
      <c r="Q244" s="239"/>
      <c r="R244" s="1"/>
      <c r="S244" s="6"/>
      <c r="T244" s="1"/>
      <c r="U244" s="1"/>
      <c r="V244" s="1"/>
      <c r="W244" s="1"/>
      <c r="X244" s="1"/>
      <c r="Y244" s="1"/>
      <c r="Z244" s="1"/>
      <c r="AA244" s="1"/>
    </row>
    <row r="245" spans="1:27" ht="12.75" customHeight="1">
      <c r="A245" s="154">
        <v>123</v>
      </c>
      <c r="B245" s="155">
        <v>43439</v>
      </c>
      <c r="C245" s="155"/>
      <c r="D245" s="156" t="s">
        <v>779</v>
      </c>
      <c r="E245" s="157" t="s">
        <v>590</v>
      </c>
      <c r="F245" s="157">
        <v>202.5</v>
      </c>
      <c r="G245" s="157"/>
      <c r="H245" s="157">
        <v>255</v>
      </c>
      <c r="I245" s="159">
        <v>252</v>
      </c>
      <c r="J245" s="160" t="s">
        <v>677</v>
      </c>
      <c r="K245" s="161">
        <f t="shared" si="80"/>
        <v>52.5</v>
      </c>
      <c r="L245" s="162">
        <f t="shared" si="81"/>
        <v>0.25925925925925924</v>
      </c>
      <c r="M245" s="157" t="s">
        <v>593</v>
      </c>
      <c r="N245" s="163">
        <v>43542</v>
      </c>
      <c r="O245" s="1"/>
      <c r="P245" s="1"/>
      <c r="Q245" s="239"/>
      <c r="R245" s="1"/>
      <c r="S245" s="6" t="s">
        <v>780</v>
      </c>
      <c r="T245" s="1"/>
      <c r="U245" s="1"/>
      <c r="V245" s="1"/>
      <c r="W245" s="1"/>
      <c r="X245" s="1"/>
      <c r="Y245" s="1"/>
      <c r="Z245" s="1"/>
      <c r="AA245" s="1"/>
    </row>
    <row r="246" spans="1:27" ht="12.75" customHeight="1">
      <c r="A246" s="185">
        <v>124</v>
      </c>
      <c r="B246" s="186">
        <v>43465</v>
      </c>
      <c r="C246" s="155"/>
      <c r="D246" s="187" t="s">
        <v>159</v>
      </c>
      <c r="E246" s="188" t="s">
        <v>590</v>
      </c>
      <c r="F246" s="188">
        <v>710</v>
      </c>
      <c r="G246" s="188"/>
      <c r="H246" s="188">
        <v>866</v>
      </c>
      <c r="I246" s="190">
        <v>866</v>
      </c>
      <c r="J246" s="191" t="s">
        <v>677</v>
      </c>
      <c r="K246" s="161">
        <f t="shared" si="80"/>
        <v>156</v>
      </c>
      <c r="L246" s="162">
        <f t="shared" si="81"/>
        <v>0.21971830985915494</v>
      </c>
      <c r="M246" s="157" t="s">
        <v>593</v>
      </c>
      <c r="N246" s="163">
        <v>43553</v>
      </c>
      <c r="O246" s="1"/>
      <c r="P246" s="1"/>
      <c r="Q246" s="239"/>
      <c r="R246" s="1"/>
      <c r="S246" s="6" t="s">
        <v>780</v>
      </c>
      <c r="T246" s="1"/>
      <c r="U246" s="1"/>
      <c r="V246" s="1"/>
      <c r="W246" s="1"/>
      <c r="X246" s="1"/>
      <c r="Y246" s="1"/>
      <c r="Z246" s="1"/>
      <c r="AA246" s="1"/>
    </row>
    <row r="247" spans="1:27" ht="12.75" customHeight="1">
      <c r="A247" s="185">
        <v>125</v>
      </c>
      <c r="B247" s="186">
        <v>43522</v>
      </c>
      <c r="C247" s="186"/>
      <c r="D247" s="187" t="s">
        <v>174</v>
      </c>
      <c r="E247" s="188" t="s">
        <v>590</v>
      </c>
      <c r="F247" s="188">
        <v>337.25</v>
      </c>
      <c r="G247" s="188"/>
      <c r="H247" s="188">
        <v>398.5</v>
      </c>
      <c r="I247" s="190">
        <v>411</v>
      </c>
      <c r="J247" s="160" t="s">
        <v>781</v>
      </c>
      <c r="K247" s="161">
        <f t="shared" si="80"/>
        <v>61.25</v>
      </c>
      <c r="L247" s="162">
        <f t="shared" si="81"/>
        <v>0.1816160118606375</v>
      </c>
      <c r="M247" s="157" t="s">
        <v>593</v>
      </c>
      <c r="N247" s="163">
        <v>43760</v>
      </c>
      <c r="O247" s="1"/>
      <c r="P247" s="1"/>
      <c r="Q247" s="239"/>
      <c r="R247" s="1"/>
      <c r="S247" s="6" t="s">
        <v>780</v>
      </c>
      <c r="T247" s="1"/>
      <c r="U247" s="1"/>
      <c r="V247" s="1"/>
      <c r="W247" s="1"/>
      <c r="X247" s="1"/>
      <c r="Y247" s="1"/>
      <c r="Z247" s="1"/>
      <c r="AA247" s="1"/>
    </row>
    <row r="248" spans="1:27" ht="12.75" customHeight="1">
      <c r="A248" s="198">
        <v>126</v>
      </c>
      <c r="B248" s="199">
        <v>43559</v>
      </c>
      <c r="C248" s="199"/>
      <c r="D248" s="200" t="s">
        <v>782</v>
      </c>
      <c r="E248" s="201" t="s">
        <v>590</v>
      </c>
      <c r="F248" s="201">
        <v>130</v>
      </c>
      <c r="G248" s="201"/>
      <c r="H248" s="201">
        <v>65</v>
      </c>
      <c r="I248" s="202">
        <v>158</v>
      </c>
      <c r="J248" s="170" t="s">
        <v>783</v>
      </c>
      <c r="K248" s="171">
        <f t="shared" si="80"/>
        <v>-65</v>
      </c>
      <c r="L248" s="172">
        <f t="shared" si="81"/>
        <v>-0.5</v>
      </c>
      <c r="M248" s="168" t="s">
        <v>603</v>
      </c>
      <c r="N248" s="165">
        <v>43726</v>
      </c>
      <c r="O248" s="1"/>
      <c r="P248" s="1"/>
      <c r="Q248" s="239"/>
      <c r="R248" s="1"/>
      <c r="S248" s="6" t="s">
        <v>784</v>
      </c>
      <c r="T248" s="1"/>
      <c r="U248" s="1"/>
      <c r="V248" s="1"/>
      <c r="W248" s="1"/>
      <c r="X248" s="1"/>
      <c r="Y248" s="1"/>
      <c r="Z248" s="1"/>
      <c r="AA248" s="1"/>
    </row>
    <row r="249" spans="1:27" ht="12.75" customHeight="1">
      <c r="A249" s="185">
        <v>127</v>
      </c>
      <c r="B249" s="186">
        <v>43017</v>
      </c>
      <c r="C249" s="186"/>
      <c r="D249" s="187" t="s">
        <v>210</v>
      </c>
      <c r="E249" s="188" t="s">
        <v>590</v>
      </c>
      <c r="F249" s="188">
        <v>141.5</v>
      </c>
      <c r="G249" s="188"/>
      <c r="H249" s="188">
        <v>183.5</v>
      </c>
      <c r="I249" s="190">
        <v>210</v>
      </c>
      <c r="J249" s="160" t="s">
        <v>778</v>
      </c>
      <c r="K249" s="161">
        <f t="shared" si="80"/>
        <v>42</v>
      </c>
      <c r="L249" s="162">
        <f t="shared" si="81"/>
        <v>0.29681978798586572</v>
      </c>
      <c r="M249" s="157" t="s">
        <v>593</v>
      </c>
      <c r="N249" s="163">
        <v>43042</v>
      </c>
      <c r="O249" s="1"/>
      <c r="P249" s="1"/>
      <c r="Q249" s="239"/>
      <c r="R249" s="1"/>
      <c r="S249" s="6" t="s">
        <v>784</v>
      </c>
      <c r="T249" s="1"/>
      <c r="U249" s="1"/>
      <c r="V249" s="1"/>
      <c r="W249" s="1"/>
      <c r="X249" s="1"/>
      <c r="Y249" s="1"/>
      <c r="Z249" s="1"/>
      <c r="AA249" s="1"/>
    </row>
    <row r="250" spans="1:27" ht="12.75" customHeight="1">
      <c r="A250" s="198">
        <v>128</v>
      </c>
      <c r="B250" s="199">
        <v>43074</v>
      </c>
      <c r="C250" s="199"/>
      <c r="D250" s="200" t="s">
        <v>785</v>
      </c>
      <c r="E250" s="201" t="s">
        <v>590</v>
      </c>
      <c r="F250" s="196">
        <v>172</v>
      </c>
      <c r="G250" s="201"/>
      <c r="H250" s="201">
        <v>155.25</v>
      </c>
      <c r="I250" s="202">
        <v>230</v>
      </c>
      <c r="J250" s="170" t="s">
        <v>786</v>
      </c>
      <c r="K250" s="171">
        <f t="shared" si="80"/>
        <v>-16.75</v>
      </c>
      <c r="L250" s="172">
        <f t="shared" si="81"/>
        <v>-9.7383720930232565E-2</v>
      </c>
      <c r="M250" s="168" t="s">
        <v>603</v>
      </c>
      <c r="N250" s="165">
        <v>43787</v>
      </c>
      <c r="O250" s="1"/>
      <c r="P250" s="1"/>
      <c r="Q250" s="239"/>
      <c r="R250" s="1"/>
      <c r="S250" s="6" t="s">
        <v>784</v>
      </c>
      <c r="T250" s="1"/>
      <c r="U250" s="1"/>
      <c r="V250" s="1"/>
      <c r="W250" s="1"/>
      <c r="X250" s="1"/>
      <c r="Y250" s="1"/>
      <c r="Z250" s="1"/>
      <c r="AA250" s="1"/>
    </row>
    <row r="251" spans="1:27" ht="12.75" customHeight="1">
      <c r="A251" s="185">
        <v>129</v>
      </c>
      <c r="B251" s="186">
        <v>43398</v>
      </c>
      <c r="C251" s="186"/>
      <c r="D251" s="187" t="s">
        <v>120</v>
      </c>
      <c r="E251" s="188" t="s">
        <v>590</v>
      </c>
      <c r="F251" s="188">
        <v>698.5</v>
      </c>
      <c r="G251" s="188"/>
      <c r="H251" s="188">
        <v>890</v>
      </c>
      <c r="I251" s="190">
        <v>890</v>
      </c>
      <c r="J251" s="160" t="s">
        <v>787</v>
      </c>
      <c r="K251" s="161">
        <f t="shared" si="80"/>
        <v>191.5</v>
      </c>
      <c r="L251" s="162">
        <f t="shared" si="81"/>
        <v>0.27415891195418757</v>
      </c>
      <c r="M251" s="157" t="s">
        <v>593</v>
      </c>
      <c r="N251" s="163">
        <v>44328</v>
      </c>
      <c r="O251" s="1"/>
      <c r="P251" s="1"/>
      <c r="Q251" s="239"/>
      <c r="R251" s="1"/>
      <c r="S251" s="6" t="s">
        <v>780</v>
      </c>
      <c r="T251" s="1"/>
      <c r="U251" s="1"/>
      <c r="V251" s="1"/>
      <c r="W251" s="1"/>
      <c r="X251" s="1"/>
      <c r="Y251" s="1"/>
      <c r="Z251" s="1"/>
      <c r="AA251" s="1"/>
    </row>
    <row r="252" spans="1:27" ht="12.75" customHeight="1">
      <c r="A252" s="185">
        <v>130</v>
      </c>
      <c r="B252" s="186">
        <v>42877</v>
      </c>
      <c r="C252" s="186"/>
      <c r="D252" s="187" t="s">
        <v>788</v>
      </c>
      <c r="E252" s="188" t="s">
        <v>590</v>
      </c>
      <c r="F252" s="188">
        <v>127.6</v>
      </c>
      <c r="G252" s="188"/>
      <c r="H252" s="188">
        <v>138</v>
      </c>
      <c r="I252" s="190">
        <v>190</v>
      </c>
      <c r="J252" s="160" t="s">
        <v>789</v>
      </c>
      <c r="K252" s="161">
        <f t="shared" si="80"/>
        <v>10.400000000000006</v>
      </c>
      <c r="L252" s="162">
        <f t="shared" si="81"/>
        <v>8.1504702194357417E-2</v>
      </c>
      <c r="M252" s="157" t="s">
        <v>593</v>
      </c>
      <c r="N252" s="163">
        <v>43774</v>
      </c>
      <c r="O252" s="1"/>
      <c r="P252" s="1"/>
      <c r="Q252" s="239"/>
      <c r="R252" s="1"/>
      <c r="S252" s="6" t="s">
        <v>784</v>
      </c>
      <c r="T252" s="1"/>
      <c r="U252" s="1"/>
      <c r="V252" s="1"/>
      <c r="W252" s="1"/>
      <c r="X252" s="1"/>
      <c r="Y252" s="1"/>
      <c r="Z252" s="1"/>
      <c r="AA252" s="1"/>
    </row>
    <row r="253" spans="1:27" ht="12.75" customHeight="1">
      <c r="A253" s="185">
        <v>131</v>
      </c>
      <c r="B253" s="186">
        <v>43158</v>
      </c>
      <c r="C253" s="186"/>
      <c r="D253" s="187" t="s">
        <v>790</v>
      </c>
      <c r="E253" s="188" t="s">
        <v>590</v>
      </c>
      <c r="F253" s="188">
        <v>317</v>
      </c>
      <c r="G253" s="188"/>
      <c r="H253" s="188">
        <v>382.5</v>
      </c>
      <c r="I253" s="190">
        <v>398</v>
      </c>
      <c r="J253" s="160" t="s">
        <v>791</v>
      </c>
      <c r="K253" s="161">
        <f t="shared" si="80"/>
        <v>65.5</v>
      </c>
      <c r="L253" s="162">
        <f t="shared" si="81"/>
        <v>0.20662460567823343</v>
      </c>
      <c r="M253" s="157" t="s">
        <v>593</v>
      </c>
      <c r="N253" s="163">
        <v>44238</v>
      </c>
      <c r="O253" s="1"/>
      <c r="P253" s="1"/>
      <c r="Q253" s="239"/>
      <c r="R253" s="1"/>
      <c r="S253" s="6" t="s">
        <v>784</v>
      </c>
      <c r="T253" s="1"/>
      <c r="U253" s="1"/>
      <c r="V253" s="1"/>
      <c r="W253" s="1"/>
      <c r="X253" s="1"/>
      <c r="Y253" s="1"/>
      <c r="Z253" s="1"/>
      <c r="AA253" s="1"/>
    </row>
    <row r="254" spans="1:27" ht="12.75" customHeight="1">
      <c r="A254" s="198">
        <v>132</v>
      </c>
      <c r="B254" s="199">
        <v>43164</v>
      </c>
      <c r="C254" s="199"/>
      <c r="D254" s="200" t="s">
        <v>166</v>
      </c>
      <c r="E254" s="201" t="s">
        <v>590</v>
      </c>
      <c r="F254" s="196">
        <f>510-14.4</f>
        <v>495.6</v>
      </c>
      <c r="G254" s="201"/>
      <c r="H254" s="201">
        <v>350</v>
      </c>
      <c r="I254" s="202">
        <v>672</v>
      </c>
      <c r="J254" s="170" t="s">
        <v>792</v>
      </c>
      <c r="K254" s="171">
        <f t="shared" si="80"/>
        <v>-145.60000000000002</v>
      </c>
      <c r="L254" s="172">
        <f t="shared" si="81"/>
        <v>-0.29378531073446329</v>
      </c>
      <c r="M254" s="168" t="s">
        <v>603</v>
      </c>
      <c r="N254" s="165">
        <v>43887</v>
      </c>
      <c r="O254" s="1"/>
      <c r="P254" s="1"/>
      <c r="Q254" s="239"/>
      <c r="R254" s="1"/>
      <c r="S254" s="6" t="s">
        <v>780</v>
      </c>
      <c r="T254" s="1"/>
      <c r="U254" s="1"/>
      <c r="V254" s="1"/>
      <c r="W254" s="1"/>
      <c r="X254" s="1"/>
      <c r="Y254" s="1"/>
      <c r="Z254" s="1"/>
      <c r="AA254" s="1"/>
    </row>
    <row r="255" spans="1:27" ht="12.75" customHeight="1">
      <c r="A255" s="198">
        <v>133</v>
      </c>
      <c r="B255" s="199">
        <v>43237</v>
      </c>
      <c r="C255" s="199"/>
      <c r="D255" s="200" t="s">
        <v>793</v>
      </c>
      <c r="E255" s="201" t="s">
        <v>590</v>
      </c>
      <c r="F255" s="196">
        <v>230.3</v>
      </c>
      <c r="G255" s="201"/>
      <c r="H255" s="201">
        <v>102.5</v>
      </c>
      <c r="I255" s="202">
        <v>348</v>
      </c>
      <c r="J255" s="170" t="s">
        <v>794</v>
      </c>
      <c r="K255" s="171">
        <f t="shared" si="80"/>
        <v>-127.80000000000001</v>
      </c>
      <c r="L255" s="172">
        <f t="shared" si="81"/>
        <v>-0.55492835432045162</v>
      </c>
      <c r="M255" s="168" t="s">
        <v>603</v>
      </c>
      <c r="N255" s="165">
        <v>43896</v>
      </c>
      <c r="O255" s="1"/>
      <c r="P255" s="1"/>
      <c r="Q255" s="239"/>
      <c r="R255" s="1"/>
      <c r="S255" s="6" t="s">
        <v>780</v>
      </c>
      <c r="T255" s="1"/>
      <c r="U255" s="1"/>
      <c r="V255" s="1"/>
      <c r="W255" s="1"/>
      <c r="X255" s="1"/>
      <c r="Y255" s="1"/>
      <c r="Z255" s="1"/>
      <c r="AA255" s="1"/>
    </row>
    <row r="256" spans="1:27" ht="12.75" customHeight="1">
      <c r="A256" s="185">
        <v>134</v>
      </c>
      <c r="B256" s="186">
        <v>43258</v>
      </c>
      <c r="C256" s="186"/>
      <c r="D256" s="187" t="s">
        <v>444</v>
      </c>
      <c r="E256" s="188" t="s">
        <v>590</v>
      </c>
      <c r="F256" s="188">
        <f>342.5-5.1</f>
        <v>337.4</v>
      </c>
      <c r="G256" s="188"/>
      <c r="H256" s="188">
        <v>412.5</v>
      </c>
      <c r="I256" s="190">
        <v>439</v>
      </c>
      <c r="J256" s="160" t="s">
        <v>795</v>
      </c>
      <c r="K256" s="161">
        <f t="shared" si="80"/>
        <v>75.100000000000023</v>
      </c>
      <c r="L256" s="162">
        <f t="shared" si="81"/>
        <v>0.22258446947243635</v>
      </c>
      <c r="M256" s="157" t="s">
        <v>593</v>
      </c>
      <c r="N256" s="163">
        <v>44230</v>
      </c>
      <c r="O256" s="1"/>
      <c r="P256" s="1"/>
      <c r="Q256" s="239"/>
      <c r="R256" s="1"/>
      <c r="S256" s="6" t="s">
        <v>784</v>
      </c>
      <c r="T256" s="1"/>
      <c r="U256" s="1"/>
      <c r="V256" s="1"/>
      <c r="W256" s="1"/>
      <c r="X256" s="1"/>
      <c r="Y256" s="1"/>
      <c r="Z256" s="1"/>
      <c r="AA256" s="1"/>
    </row>
    <row r="257" spans="1:27" ht="12.75" customHeight="1">
      <c r="A257" s="179">
        <v>135</v>
      </c>
      <c r="B257" s="178">
        <v>43285</v>
      </c>
      <c r="C257" s="178"/>
      <c r="D257" s="179" t="s">
        <v>58</v>
      </c>
      <c r="E257" s="180" t="s">
        <v>590</v>
      </c>
      <c r="F257" s="180">
        <f>127.5-5.53</f>
        <v>121.97</v>
      </c>
      <c r="G257" s="181"/>
      <c r="H257" s="181">
        <v>122.5</v>
      </c>
      <c r="I257" s="181">
        <v>170</v>
      </c>
      <c r="J257" s="182" t="s">
        <v>796</v>
      </c>
      <c r="K257" s="183">
        <f t="shared" si="80"/>
        <v>0.53000000000000114</v>
      </c>
      <c r="L257" s="184">
        <f t="shared" si="81"/>
        <v>4.3453308190538747E-3</v>
      </c>
      <c r="M257" s="180" t="s">
        <v>610</v>
      </c>
      <c r="N257" s="178">
        <v>44431</v>
      </c>
      <c r="O257" s="1"/>
      <c r="P257" s="1"/>
      <c r="Q257" s="239"/>
      <c r="R257" s="1"/>
      <c r="S257" s="6" t="s">
        <v>780</v>
      </c>
      <c r="T257" s="1"/>
      <c r="U257" s="1"/>
      <c r="V257" s="1"/>
      <c r="W257" s="1"/>
      <c r="X257" s="1"/>
      <c r="Y257" s="1"/>
      <c r="Z257" s="1"/>
      <c r="AA257" s="1"/>
    </row>
    <row r="258" spans="1:27" ht="12.75" customHeight="1">
      <c r="A258" s="198">
        <v>136</v>
      </c>
      <c r="B258" s="199">
        <v>43294</v>
      </c>
      <c r="C258" s="199"/>
      <c r="D258" s="200" t="s">
        <v>797</v>
      </c>
      <c r="E258" s="201" t="s">
        <v>590</v>
      </c>
      <c r="F258" s="196">
        <v>46.5</v>
      </c>
      <c r="G258" s="201"/>
      <c r="H258" s="201">
        <v>17</v>
      </c>
      <c r="I258" s="202">
        <v>59</v>
      </c>
      <c r="J258" s="170" t="s">
        <v>798</v>
      </c>
      <c r="K258" s="171">
        <f t="shared" si="80"/>
        <v>-29.5</v>
      </c>
      <c r="L258" s="172">
        <f t="shared" si="81"/>
        <v>-0.63440860215053763</v>
      </c>
      <c r="M258" s="168" t="s">
        <v>603</v>
      </c>
      <c r="N258" s="165">
        <v>43887</v>
      </c>
      <c r="O258" s="1"/>
      <c r="P258" s="1"/>
      <c r="Q258" s="239"/>
      <c r="R258" s="1"/>
      <c r="S258" s="6" t="s">
        <v>780</v>
      </c>
      <c r="T258" s="1"/>
      <c r="U258" s="1"/>
      <c r="V258" s="1"/>
      <c r="W258" s="1"/>
      <c r="X258" s="1"/>
      <c r="Y258" s="1"/>
      <c r="Z258" s="1"/>
      <c r="AA258" s="1"/>
    </row>
    <row r="259" spans="1:27" ht="12.75" customHeight="1">
      <c r="A259" s="185">
        <v>137</v>
      </c>
      <c r="B259" s="186">
        <v>43396</v>
      </c>
      <c r="C259" s="186"/>
      <c r="D259" s="187" t="s">
        <v>427</v>
      </c>
      <c r="E259" s="188" t="s">
        <v>590</v>
      </c>
      <c r="F259" s="188">
        <v>156.5</v>
      </c>
      <c r="G259" s="188"/>
      <c r="H259" s="188">
        <v>207.5</v>
      </c>
      <c r="I259" s="190">
        <v>191</v>
      </c>
      <c r="J259" s="160" t="s">
        <v>677</v>
      </c>
      <c r="K259" s="161">
        <f t="shared" si="80"/>
        <v>51</v>
      </c>
      <c r="L259" s="162">
        <f t="shared" si="81"/>
        <v>0.32587859424920129</v>
      </c>
      <c r="M259" s="157" t="s">
        <v>593</v>
      </c>
      <c r="N259" s="163">
        <v>44369</v>
      </c>
      <c r="O259" s="1"/>
      <c r="P259" s="1"/>
      <c r="Q259" s="239"/>
      <c r="R259" s="1"/>
      <c r="S259" s="6" t="s">
        <v>780</v>
      </c>
      <c r="T259" s="1"/>
      <c r="U259" s="1"/>
      <c r="V259" s="1"/>
      <c r="W259" s="1"/>
      <c r="X259" s="1"/>
      <c r="Y259" s="1"/>
      <c r="Z259" s="1"/>
      <c r="AA259" s="1"/>
    </row>
    <row r="260" spans="1:27" ht="12.75" customHeight="1">
      <c r="A260" s="185">
        <v>138</v>
      </c>
      <c r="B260" s="186">
        <v>43439</v>
      </c>
      <c r="C260" s="186"/>
      <c r="D260" s="187" t="s">
        <v>346</v>
      </c>
      <c r="E260" s="188" t="s">
        <v>590</v>
      </c>
      <c r="F260" s="188">
        <v>259.5</v>
      </c>
      <c r="G260" s="188"/>
      <c r="H260" s="188">
        <v>320</v>
      </c>
      <c r="I260" s="190">
        <v>320</v>
      </c>
      <c r="J260" s="160" t="s">
        <v>677</v>
      </c>
      <c r="K260" s="161">
        <f t="shared" si="80"/>
        <v>60.5</v>
      </c>
      <c r="L260" s="162">
        <f t="shared" si="81"/>
        <v>0.23314065510597304</v>
      </c>
      <c r="M260" s="157" t="s">
        <v>593</v>
      </c>
      <c r="N260" s="163">
        <v>44323</v>
      </c>
      <c r="O260" s="1"/>
      <c r="P260" s="1"/>
      <c r="Q260" s="239"/>
      <c r="R260" s="1"/>
      <c r="S260" s="6" t="s">
        <v>780</v>
      </c>
      <c r="T260" s="1"/>
      <c r="U260" s="1"/>
      <c r="V260" s="1"/>
      <c r="W260" s="1"/>
      <c r="X260" s="1"/>
      <c r="Y260" s="1"/>
      <c r="Z260" s="1"/>
      <c r="AA260" s="1"/>
    </row>
    <row r="261" spans="1:27" ht="12.75" customHeight="1">
      <c r="A261" s="198">
        <v>139</v>
      </c>
      <c r="B261" s="199">
        <v>43439</v>
      </c>
      <c r="C261" s="199"/>
      <c r="D261" s="200" t="s">
        <v>799</v>
      </c>
      <c r="E261" s="201" t="s">
        <v>590</v>
      </c>
      <c r="F261" s="201">
        <v>715</v>
      </c>
      <c r="G261" s="201"/>
      <c r="H261" s="201">
        <v>445</v>
      </c>
      <c r="I261" s="202">
        <v>840</v>
      </c>
      <c r="J261" s="170" t="s">
        <v>800</v>
      </c>
      <c r="K261" s="171">
        <f t="shared" si="80"/>
        <v>-270</v>
      </c>
      <c r="L261" s="172">
        <f t="shared" si="81"/>
        <v>-0.3776223776223776</v>
      </c>
      <c r="M261" s="168" t="s">
        <v>603</v>
      </c>
      <c r="N261" s="165">
        <v>43800</v>
      </c>
      <c r="O261" s="1"/>
      <c r="P261" s="1"/>
      <c r="Q261" s="239"/>
      <c r="R261" s="1"/>
      <c r="S261" s="6" t="s">
        <v>780</v>
      </c>
      <c r="T261" s="1"/>
      <c r="U261" s="1"/>
      <c r="V261" s="1"/>
      <c r="W261" s="1"/>
      <c r="X261" s="1"/>
      <c r="Y261" s="1"/>
      <c r="Z261" s="1"/>
      <c r="AA261" s="1"/>
    </row>
    <row r="262" spans="1:27" ht="12.75" customHeight="1">
      <c r="A262" s="185">
        <v>140</v>
      </c>
      <c r="B262" s="186">
        <v>43469</v>
      </c>
      <c r="C262" s="186"/>
      <c r="D262" s="187" t="s">
        <v>180</v>
      </c>
      <c r="E262" s="188" t="s">
        <v>590</v>
      </c>
      <c r="F262" s="188">
        <v>875</v>
      </c>
      <c r="G262" s="188"/>
      <c r="H262" s="188">
        <v>1165</v>
      </c>
      <c r="I262" s="190">
        <v>1185</v>
      </c>
      <c r="J262" s="160" t="s">
        <v>801</v>
      </c>
      <c r="K262" s="161">
        <f t="shared" si="80"/>
        <v>290</v>
      </c>
      <c r="L262" s="162">
        <f t="shared" si="81"/>
        <v>0.33142857142857141</v>
      </c>
      <c r="M262" s="157" t="s">
        <v>593</v>
      </c>
      <c r="N262" s="163">
        <v>43847</v>
      </c>
      <c r="O262" s="1"/>
      <c r="P262" s="1"/>
      <c r="Q262" s="239"/>
      <c r="R262" s="1"/>
      <c r="S262" s="6" t="s">
        <v>780</v>
      </c>
      <c r="T262" s="1"/>
      <c r="U262" s="1"/>
      <c r="V262" s="1"/>
      <c r="W262" s="1"/>
      <c r="X262" s="1"/>
      <c r="Y262" s="1"/>
      <c r="Z262" s="1"/>
      <c r="AA262" s="1"/>
    </row>
    <row r="263" spans="1:27" ht="12.75" customHeight="1">
      <c r="A263" s="185">
        <v>141</v>
      </c>
      <c r="B263" s="186">
        <v>43559</v>
      </c>
      <c r="C263" s="186"/>
      <c r="D263" s="187" t="s">
        <v>364</v>
      </c>
      <c r="E263" s="188" t="s">
        <v>590</v>
      </c>
      <c r="F263" s="188">
        <f>387-14.63</f>
        <v>372.37</v>
      </c>
      <c r="G263" s="188"/>
      <c r="H263" s="188">
        <v>490</v>
      </c>
      <c r="I263" s="190">
        <v>490</v>
      </c>
      <c r="J263" s="160" t="s">
        <v>677</v>
      </c>
      <c r="K263" s="161">
        <f t="shared" si="80"/>
        <v>117.63</v>
      </c>
      <c r="L263" s="162">
        <f t="shared" si="81"/>
        <v>0.31589548030185027</v>
      </c>
      <c r="M263" s="157" t="s">
        <v>593</v>
      </c>
      <c r="N263" s="163">
        <v>43850</v>
      </c>
      <c r="O263" s="1"/>
      <c r="P263" s="1"/>
      <c r="Q263" s="239"/>
      <c r="R263" s="1"/>
      <c r="S263" s="6" t="s">
        <v>780</v>
      </c>
      <c r="T263" s="1"/>
      <c r="U263" s="1"/>
      <c r="V263" s="1"/>
      <c r="W263" s="1"/>
      <c r="X263" s="1"/>
      <c r="Y263" s="1"/>
      <c r="Z263" s="1"/>
      <c r="AA263" s="1"/>
    </row>
    <row r="264" spans="1:27" ht="12.75" customHeight="1">
      <c r="A264" s="198">
        <v>142</v>
      </c>
      <c r="B264" s="199">
        <v>43578</v>
      </c>
      <c r="C264" s="199"/>
      <c r="D264" s="200" t="s">
        <v>802</v>
      </c>
      <c r="E264" s="201" t="s">
        <v>602</v>
      </c>
      <c r="F264" s="201">
        <v>220</v>
      </c>
      <c r="G264" s="201"/>
      <c r="H264" s="201">
        <v>127.5</v>
      </c>
      <c r="I264" s="202">
        <v>284</v>
      </c>
      <c r="J264" s="170" t="s">
        <v>803</v>
      </c>
      <c r="K264" s="171">
        <f t="shared" si="80"/>
        <v>-92.5</v>
      </c>
      <c r="L264" s="172">
        <f t="shared" si="81"/>
        <v>-0.42045454545454547</v>
      </c>
      <c r="M264" s="168" t="s">
        <v>603</v>
      </c>
      <c r="N264" s="165">
        <v>43896</v>
      </c>
      <c r="O264" s="1"/>
      <c r="P264" s="1"/>
      <c r="Q264" s="239"/>
      <c r="R264" s="1"/>
      <c r="S264" s="6" t="s">
        <v>780</v>
      </c>
      <c r="T264" s="1"/>
      <c r="U264" s="1"/>
      <c r="V264" s="1"/>
      <c r="W264" s="1"/>
      <c r="X264" s="1"/>
      <c r="Y264" s="1"/>
      <c r="Z264" s="1"/>
      <c r="AA264" s="1"/>
    </row>
    <row r="265" spans="1:27" ht="12.75" customHeight="1">
      <c r="A265" s="185">
        <v>143</v>
      </c>
      <c r="B265" s="186">
        <v>43622</v>
      </c>
      <c r="C265" s="186"/>
      <c r="D265" s="187" t="s">
        <v>489</v>
      </c>
      <c r="E265" s="188" t="s">
        <v>602</v>
      </c>
      <c r="F265" s="188">
        <v>332.8</v>
      </c>
      <c r="G265" s="188"/>
      <c r="H265" s="188">
        <v>405</v>
      </c>
      <c r="I265" s="190">
        <v>419</v>
      </c>
      <c r="J265" s="160" t="s">
        <v>804</v>
      </c>
      <c r="K265" s="161">
        <f t="shared" si="80"/>
        <v>72.199999999999989</v>
      </c>
      <c r="L265" s="162">
        <f t="shared" si="81"/>
        <v>0.21694711538461534</v>
      </c>
      <c r="M265" s="157" t="s">
        <v>593</v>
      </c>
      <c r="N265" s="163">
        <v>43860</v>
      </c>
      <c r="O265" s="1"/>
      <c r="P265" s="1"/>
      <c r="Q265" s="239"/>
      <c r="R265" s="1"/>
      <c r="S265" s="6" t="s">
        <v>784</v>
      </c>
      <c r="T265" s="1"/>
      <c r="U265" s="1"/>
      <c r="V265" s="1"/>
      <c r="W265" s="1"/>
      <c r="X265" s="1"/>
      <c r="Y265" s="1"/>
      <c r="Z265" s="1"/>
      <c r="AA265" s="1"/>
    </row>
    <row r="266" spans="1:27" ht="12.75" customHeight="1">
      <c r="A266" s="179">
        <v>144</v>
      </c>
      <c r="B266" s="178">
        <v>43641</v>
      </c>
      <c r="C266" s="178"/>
      <c r="D266" s="179" t="s">
        <v>172</v>
      </c>
      <c r="E266" s="180" t="s">
        <v>590</v>
      </c>
      <c r="F266" s="180">
        <v>386</v>
      </c>
      <c r="G266" s="181"/>
      <c r="H266" s="181">
        <v>395</v>
      </c>
      <c r="I266" s="181">
        <v>452</v>
      </c>
      <c r="J266" s="182" t="s">
        <v>805</v>
      </c>
      <c r="K266" s="183">
        <f t="shared" si="80"/>
        <v>9</v>
      </c>
      <c r="L266" s="184">
        <f t="shared" si="81"/>
        <v>2.3316062176165803E-2</v>
      </c>
      <c r="M266" s="180" t="s">
        <v>610</v>
      </c>
      <c r="N266" s="178">
        <v>43868</v>
      </c>
      <c r="O266" s="1"/>
      <c r="P266" s="1"/>
      <c r="Q266" s="239"/>
      <c r="R266" s="1"/>
      <c r="S266" s="6" t="s">
        <v>784</v>
      </c>
      <c r="T266" s="1"/>
      <c r="U266" s="1"/>
      <c r="V266" s="1"/>
      <c r="W266" s="1"/>
      <c r="X266" s="1"/>
      <c r="Y266" s="1"/>
      <c r="Z266" s="1"/>
      <c r="AA266" s="1"/>
    </row>
    <row r="267" spans="1:27" ht="12.75" customHeight="1">
      <c r="A267" s="179">
        <v>145</v>
      </c>
      <c r="B267" s="178">
        <v>43707</v>
      </c>
      <c r="C267" s="178"/>
      <c r="D267" s="179" t="s">
        <v>146</v>
      </c>
      <c r="E267" s="180" t="s">
        <v>590</v>
      </c>
      <c r="F267" s="180">
        <v>137.5</v>
      </c>
      <c r="G267" s="181"/>
      <c r="H267" s="181">
        <v>138.5</v>
      </c>
      <c r="I267" s="181">
        <v>190</v>
      </c>
      <c r="J267" s="182" t="s">
        <v>806</v>
      </c>
      <c r="K267" s="183">
        <f t="shared" si="80"/>
        <v>1</v>
      </c>
      <c r="L267" s="184">
        <f t="shared" si="81"/>
        <v>7.2727272727272727E-3</v>
      </c>
      <c r="M267" s="180" t="s">
        <v>610</v>
      </c>
      <c r="N267" s="178">
        <v>44432</v>
      </c>
      <c r="O267" s="1"/>
      <c r="P267" s="1"/>
      <c r="Q267" s="239"/>
      <c r="R267" s="1"/>
      <c r="S267" s="6" t="s">
        <v>780</v>
      </c>
      <c r="T267" s="1"/>
      <c r="U267" s="1"/>
      <c r="V267" s="1"/>
      <c r="W267" s="1"/>
      <c r="X267" s="1"/>
      <c r="Y267" s="1"/>
      <c r="Z267" s="1"/>
      <c r="AA267" s="1"/>
    </row>
    <row r="268" spans="1:27" ht="12.75" customHeight="1">
      <c r="A268" s="185">
        <v>146</v>
      </c>
      <c r="B268" s="186">
        <v>43731</v>
      </c>
      <c r="C268" s="186"/>
      <c r="D268" s="187" t="s">
        <v>437</v>
      </c>
      <c r="E268" s="188" t="s">
        <v>590</v>
      </c>
      <c r="F268" s="188">
        <v>235</v>
      </c>
      <c r="G268" s="188"/>
      <c r="H268" s="188">
        <v>295</v>
      </c>
      <c r="I268" s="190">
        <v>296</v>
      </c>
      <c r="J268" s="160" t="s">
        <v>807</v>
      </c>
      <c r="K268" s="161">
        <f t="shared" si="80"/>
        <v>60</v>
      </c>
      <c r="L268" s="162">
        <f t="shared" si="81"/>
        <v>0.25531914893617019</v>
      </c>
      <c r="M268" s="157" t="s">
        <v>593</v>
      </c>
      <c r="N268" s="163">
        <v>43844</v>
      </c>
      <c r="O268" s="1"/>
      <c r="P268" s="1"/>
      <c r="Q268" s="239"/>
      <c r="R268" s="1"/>
      <c r="S268" s="6" t="s">
        <v>784</v>
      </c>
      <c r="T268" s="1"/>
      <c r="U268" s="1"/>
      <c r="V268" s="1"/>
      <c r="W268" s="1"/>
      <c r="X268" s="1"/>
      <c r="Y268" s="1"/>
      <c r="Z268" s="1"/>
      <c r="AA268" s="1"/>
    </row>
    <row r="269" spans="1:27" ht="12.75" customHeight="1">
      <c r="A269" s="185">
        <v>147</v>
      </c>
      <c r="B269" s="186">
        <v>43752</v>
      </c>
      <c r="C269" s="186"/>
      <c r="D269" s="187" t="s">
        <v>808</v>
      </c>
      <c r="E269" s="188" t="s">
        <v>590</v>
      </c>
      <c r="F269" s="188">
        <v>277.5</v>
      </c>
      <c r="G269" s="188"/>
      <c r="H269" s="188">
        <v>333</v>
      </c>
      <c r="I269" s="190">
        <v>333</v>
      </c>
      <c r="J269" s="160" t="s">
        <v>809</v>
      </c>
      <c r="K269" s="161">
        <f t="shared" si="80"/>
        <v>55.5</v>
      </c>
      <c r="L269" s="162">
        <f t="shared" si="81"/>
        <v>0.2</v>
      </c>
      <c r="M269" s="157" t="s">
        <v>593</v>
      </c>
      <c r="N269" s="163">
        <v>43846</v>
      </c>
      <c r="O269" s="1"/>
      <c r="P269" s="1"/>
      <c r="Q269" s="239"/>
      <c r="R269" s="1"/>
      <c r="S269" s="6" t="s">
        <v>780</v>
      </c>
      <c r="T269" s="1"/>
      <c r="U269" s="1"/>
      <c r="V269" s="1"/>
      <c r="W269" s="1"/>
      <c r="X269" s="1"/>
      <c r="Y269" s="1"/>
      <c r="Z269" s="1"/>
      <c r="AA269" s="1"/>
    </row>
    <row r="270" spans="1:27" ht="12.75" customHeight="1">
      <c r="A270" s="185">
        <v>148</v>
      </c>
      <c r="B270" s="186">
        <v>43752</v>
      </c>
      <c r="C270" s="186"/>
      <c r="D270" s="187" t="s">
        <v>810</v>
      </c>
      <c r="E270" s="188" t="s">
        <v>590</v>
      </c>
      <c r="F270" s="188">
        <v>930</v>
      </c>
      <c r="G270" s="188"/>
      <c r="H270" s="188">
        <v>1165</v>
      </c>
      <c r="I270" s="190">
        <v>1200</v>
      </c>
      <c r="J270" s="160" t="s">
        <v>811</v>
      </c>
      <c r="K270" s="161">
        <f t="shared" si="80"/>
        <v>235</v>
      </c>
      <c r="L270" s="162">
        <f t="shared" si="81"/>
        <v>0.25268817204301075</v>
      </c>
      <c r="M270" s="157" t="s">
        <v>593</v>
      </c>
      <c r="N270" s="163">
        <v>43847</v>
      </c>
      <c r="O270" s="1"/>
      <c r="P270" s="1"/>
      <c r="Q270" s="239"/>
      <c r="R270" s="1"/>
      <c r="S270" s="6" t="s">
        <v>784</v>
      </c>
      <c r="T270" s="1"/>
      <c r="U270" s="1"/>
      <c r="V270" s="1"/>
      <c r="W270" s="1"/>
      <c r="X270" s="1"/>
      <c r="Y270" s="1"/>
      <c r="Z270" s="1"/>
      <c r="AA270" s="1"/>
    </row>
    <row r="271" spans="1:27" ht="12.75" customHeight="1">
      <c r="A271" s="185">
        <v>149</v>
      </c>
      <c r="B271" s="186">
        <v>43753</v>
      </c>
      <c r="C271" s="186"/>
      <c r="D271" s="187" t="s">
        <v>812</v>
      </c>
      <c r="E271" s="188" t="s">
        <v>590</v>
      </c>
      <c r="F271" s="158">
        <v>111</v>
      </c>
      <c r="G271" s="188"/>
      <c r="H271" s="188">
        <v>141</v>
      </c>
      <c r="I271" s="190">
        <v>141</v>
      </c>
      <c r="J271" s="160" t="s">
        <v>813</v>
      </c>
      <c r="K271" s="161">
        <f t="shared" si="80"/>
        <v>30</v>
      </c>
      <c r="L271" s="162">
        <f t="shared" si="81"/>
        <v>0.27027027027027029</v>
      </c>
      <c r="M271" s="157" t="s">
        <v>593</v>
      </c>
      <c r="N271" s="163">
        <v>44328</v>
      </c>
      <c r="O271" s="1"/>
      <c r="P271" s="1"/>
      <c r="Q271" s="239"/>
      <c r="R271" s="1"/>
      <c r="S271" s="6" t="s">
        <v>784</v>
      </c>
      <c r="T271" s="1"/>
      <c r="U271" s="1"/>
      <c r="V271" s="1"/>
      <c r="W271" s="1"/>
      <c r="X271" s="1"/>
      <c r="Y271" s="1"/>
      <c r="Z271" s="1"/>
      <c r="AA271" s="1"/>
    </row>
    <row r="272" spans="1:27" ht="12.75" customHeight="1">
      <c r="A272" s="185">
        <v>150</v>
      </c>
      <c r="B272" s="186">
        <v>43753</v>
      </c>
      <c r="C272" s="186"/>
      <c r="D272" s="187" t="s">
        <v>814</v>
      </c>
      <c r="E272" s="188" t="s">
        <v>590</v>
      </c>
      <c r="F272" s="158">
        <v>296</v>
      </c>
      <c r="G272" s="188"/>
      <c r="H272" s="188">
        <v>370</v>
      </c>
      <c r="I272" s="190">
        <v>370</v>
      </c>
      <c r="J272" s="160" t="s">
        <v>677</v>
      </c>
      <c r="K272" s="161">
        <f t="shared" si="80"/>
        <v>74</v>
      </c>
      <c r="L272" s="162">
        <f t="shared" si="81"/>
        <v>0.25</v>
      </c>
      <c r="M272" s="157" t="s">
        <v>593</v>
      </c>
      <c r="N272" s="163">
        <v>43853</v>
      </c>
      <c r="O272" s="1"/>
      <c r="P272" s="1"/>
      <c r="Q272" s="239"/>
      <c r="R272" s="1"/>
      <c r="S272" s="6" t="s">
        <v>784</v>
      </c>
      <c r="T272" s="1"/>
      <c r="U272" s="1"/>
      <c r="V272" s="1"/>
      <c r="W272" s="1"/>
      <c r="X272" s="1"/>
      <c r="Y272" s="1"/>
      <c r="Z272" s="1"/>
      <c r="AA272" s="1"/>
    </row>
    <row r="273" spans="1:27" ht="12.75" customHeight="1">
      <c r="A273" s="185">
        <v>151</v>
      </c>
      <c r="B273" s="186">
        <v>43754</v>
      </c>
      <c r="C273" s="186"/>
      <c r="D273" s="187" t="s">
        <v>815</v>
      </c>
      <c r="E273" s="188" t="s">
        <v>590</v>
      </c>
      <c r="F273" s="158">
        <v>300</v>
      </c>
      <c r="G273" s="188"/>
      <c r="H273" s="188">
        <v>382.5</v>
      </c>
      <c r="I273" s="190">
        <v>344</v>
      </c>
      <c r="J273" s="160" t="s">
        <v>816</v>
      </c>
      <c r="K273" s="161">
        <f t="shared" si="80"/>
        <v>82.5</v>
      </c>
      <c r="L273" s="162">
        <f t="shared" si="81"/>
        <v>0.27500000000000002</v>
      </c>
      <c r="M273" s="157" t="s">
        <v>593</v>
      </c>
      <c r="N273" s="163">
        <v>44238</v>
      </c>
      <c r="O273" s="1"/>
      <c r="P273" s="1"/>
      <c r="Q273" s="239"/>
      <c r="R273" s="1"/>
      <c r="S273" s="6" t="s">
        <v>784</v>
      </c>
      <c r="T273" s="1"/>
      <c r="U273" s="1"/>
      <c r="V273" s="1"/>
      <c r="W273" s="1"/>
      <c r="X273" s="1"/>
      <c r="Y273" s="1"/>
      <c r="Z273" s="1"/>
      <c r="AA273" s="1"/>
    </row>
    <row r="274" spans="1:27" ht="12.75" customHeight="1">
      <c r="A274" s="185">
        <v>152</v>
      </c>
      <c r="B274" s="186">
        <v>43832</v>
      </c>
      <c r="C274" s="186"/>
      <c r="D274" s="187" t="s">
        <v>817</v>
      </c>
      <c r="E274" s="188" t="s">
        <v>590</v>
      </c>
      <c r="F274" s="158">
        <v>495</v>
      </c>
      <c r="G274" s="188"/>
      <c r="H274" s="188">
        <v>595</v>
      </c>
      <c r="I274" s="190">
        <v>590</v>
      </c>
      <c r="J274" s="160" t="s">
        <v>613</v>
      </c>
      <c r="K274" s="161">
        <f t="shared" si="80"/>
        <v>100</v>
      </c>
      <c r="L274" s="162">
        <f t="shared" si="81"/>
        <v>0.20202020202020202</v>
      </c>
      <c r="M274" s="157" t="s">
        <v>593</v>
      </c>
      <c r="N274" s="163">
        <v>44589</v>
      </c>
      <c r="O274" s="1"/>
      <c r="P274" s="1"/>
      <c r="Q274" s="239"/>
      <c r="R274" s="1"/>
      <c r="S274" s="6" t="s">
        <v>784</v>
      </c>
      <c r="T274" s="1"/>
      <c r="U274" s="1"/>
      <c r="V274" s="1"/>
      <c r="W274" s="1"/>
      <c r="X274" s="1"/>
      <c r="Y274" s="1"/>
      <c r="Z274" s="1"/>
      <c r="AA274" s="1"/>
    </row>
    <row r="275" spans="1:27" ht="12.75" customHeight="1">
      <c r="A275" s="185">
        <v>153</v>
      </c>
      <c r="B275" s="186">
        <v>43966</v>
      </c>
      <c r="C275" s="186"/>
      <c r="D275" s="187" t="s">
        <v>76</v>
      </c>
      <c r="E275" s="188" t="s">
        <v>590</v>
      </c>
      <c r="F275" s="158">
        <v>67.5</v>
      </c>
      <c r="G275" s="188"/>
      <c r="H275" s="188">
        <v>86</v>
      </c>
      <c r="I275" s="190">
        <v>86</v>
      </c>
      <c r="J275" s="160" t="s">
        <v>818</v>
      </c>
      <c r="K275" s="161">
        <f t="shared" si="80"/>
        <v>18.5</v>
      </c>
      <c r="L275" s="162">
        <f t="shared" si="81"/>
        <v>0.27407407407407408</v>
      </c>
      <c r="M275" s="157" t="s">
        <v>593</v>
      </c>
      <c r="N275" s="163">
        <v>44008</v>
      </c>
      <c r="O275" s="1"/>
      <c r="P275" s="1"/>
      <c r="Q275" s="239"/>
      <c r="R275" s="1"/>
      <c r="S275" s="6" t="s">
        <v>784</v>
      </c>
      <c r="T275" s="1"/>
      <c r="U275" s="1"/>
      <c r="V275" s="1"/>
      <c r="W275" s="1"/>
      <c r="X275" s="1"/>
      <c r="Y275" s="1"/>
      <c r="Z275" s="1"/>
      <c r="AA275" s="1"/>
    </row>
    <row r="276" spans="1:27" ht="12.75" customHeight="1">
      <c r="A276" s="185">
        <v>154</v>
      </c>
      <c r="B276" s="186">
        <v>44035</v>
      </c>
      <c r="C276" s="186"/>
      <c r="D276" s="187" t="s">
        <v>488</v>
      </c>
      <c r="E276" s="188" t="s">
        <v>590</v>
      </c>
      <c r="F276" s="158">
        <v>231</v>
      </c>
      <c r="G276" s="188"/>
      <c r="H276" s="188">
        <v>281</v>
      </c>
      <c r="I276" s="190">
        <v>281</v>
      </c>
      <c r="J276" s="160" t="s">
        <v>677</v>
      </c>
      <c r="K276" s="161">
        <f t="shared" si="80"/>
        <v>50</v>
      </c>
      <c r="L276" s="162">
        <f t="shared" si="81"/>
        <v>0.21645021645021645</v>
      </c>
      <c r="M276" s="157" t="s">
        <v>593</v>
      </c>
      <c r="N276" s="163">
        <v>44358</v>
      </c>
      <c r="O276" s="1"/>
      <c r="P276" s="1"/>
      <c r="Q276" s="239"/>
      <c r="R276" s="1"/>
      <c r="S276" s="6" t="s">
        <v>784</v>
      </c>
      <c r="T276" s="1"/>
      <c r="U276" s="1"/>
      <c r="V276" s="1"/>
      <c r="W276" s="1"/>
      <c r="X276" s="1"/>
      <c r="Y276" s="1"/>
      <c r="Z276" s="1"/>
      <c r="AA276" s="1"/>
    </row>
    <row r="277" spans="1:27" ht="12.75" customHeight="1">
      <c r="A277" s="185">
        <v>155</v>
      </c>
      <c r="B277" s="186">
        <v>44092</v>
      </c>
      <c r="C277" s="186"/>
      <c r="D277" s="187" t="s">
        <v>144</v>
      </c>
      <c r="E277" s="188" t="s">
        <v>590</v>
      </c>
      <c r="F277" s="188">
        <v>206</v>
      </c>
      <c r="G277" s="188"/>
      <c r="H277" s="188">
        <v>248</v>
      </c>
      <c r="I277" s="190">
        <v>248</v>
      </c>
      <c r="J277" s="160" t="s">
        <v>677</v>
      </c>
      <c r="K277" s="161">
        <f t="shared" si="80"/>
        <v>42</v>
      </c>
      <c r="L277" s="162">
        <f t="shared" si="81"/>
        <v>0.20388349514563106</v>
      </c>
      <c r="M277" s="157" t="s">
        <v>593</v>
      </c>
      <c r="N277" s="163">
        <v>44214</v>
      </c>
      <c r="O277" s="1"/>
      <c r="P277" s="1"/>
      <c r="Q277" s="239"/>
      <c r="R277" s="1"/>
      <c r="S277" s="6" t="s">
        <v>784</v>
      </c>
      <c r="T277" s="1"/>
      <c r="U277" s="1"/>
      <c r="V277" s="1"/>
      <c r="W277" s="1"/>
      <c r="X277" s="1"/>
      <c r="Y277" s="1"/>
      <c r="Z277" s="1"/>
      <c r="AA277" s="1"/>
    </row>
    <row r="278" spans="1:27" ht="12.75" customHeight="1">
      <c r="A278" s="185">
        <v>156</v>
      </c>
      <c r="B278" s="186">
        <v>44140</v>
      </c>
      <c r="C278" s="186"/>
      <c r="D278" s="187" t="s">
        <v>144</v>
      </c>
      <c r="E278" s="188" t="s">
        <v>590</v>
      </c>
      <c r="F278" s="188">
        <v>182.5</v>
      </c>
      <c r="G278" s="188"/>
      <c r="H278" s="188">
        <v>248</v>
      </c>
      <c r="I278" s="190">
        <v>248</v>
      </c>
      <c r="J278" s="160" t="s">
        <v>677</v>
      </c>
      <c r="K278" s="161">
        <f t="shared" si="80"/>
        <v>65.5</v>
      </c>
      <c r="L278" s="162">
        <f t="shared" si="81"/>
        <v>0.35890410958904112</v>
      </c>
      <c r="M278" s="157" t="s">
        <v>593</v>
      </c>
      <c r="N278" s="163">
        <v>44214</v>
      </c>
      <c r="O278" s="1"/>
      <c r="P278" s="1"/>
      <c r="Q278" s="239"/>
      <c r="R278" s="1"/>
      <c r="S278" s="6" t="s">
        <v>784</v>
      </c>
      <c r="T278" s="1"/>
      <c r="U278" s="1"/>
      <c r="V278" s="1"/>
      <c r="W278" s="1"/>
      <c r="X278" s="1"/>
      <c r="Y278" s="1"/>
      <c r="Z278" s="1"/>
      <c r="AA278" s="1"/>
    </row>
    <row r="279" spans="1:27" ht="12.75" customHeight="1">
      <c r="A279" s="185">
        <v>157</v>
      </c>
      <c r="B279" s="186">
        <v>44140</v>
      </c>
      <c r="C279" s="186"/>
      <c r="D279" s="187" t="s">
        <v>346</v>
      </c>
      <c r="E279" s="188" t="s">
        <v>590</v>
      </c>
      <c r="F279" s="188">
        <v>247.5</v>
      </c>
      <c r="G279" s="188"/>
      <c r="H279" s="188">
        <v>320</v>
      </c>
      <c r="I279" s="190">
        <v>320</v>
      </c>
      <c r="J279" s="160" t="s">
        <v>677</v>
      </c>
      <c r="K279" s="161">
        <f t="shared" si="80"/>
        <v>72.5</v>
      </c>
      <c r="L279" s="162">
        <f t="shared" si="81"/>
        <v>0.29292929292929293</v>
      </c>
      <c r="M279" s="157" t="s">
        <v>593</v>
      </c>
      <c r="N279" s="163">
        <v>44323</v>
      </c>
      <c r="O279" s="1"/>
      <c r="P279" s="1"/>
      <c r="Q279" s="239"/>
      <c r="R279" s="1"/>
      <c r="S279" s="6" t="s">
        <v>784</v>
      </c>
      <c r="T279" s="1"/>
      <c r="U279" s="1"/>
      <c r="V279" s="1"/>
      <c r="W279" s="1"/>
      <c r="X279" s="1"/>
      <c r="Y279" s="1"/>
      <c r="Z279" s="1"/>
      <c r="AA279" s="1"/>
    </row>
    <row r="280" spans="1:27" ht="12.75" customHeight="1">
      <c r="A280" s="185">
        <v>158</v>
      </c>
      <c r="B280" s="186">
        <v>44140</v>
      </c>
      <c r="C280" s="186"/>
      <c r="D280" s="187" t="s">
        <v>203</v>
      </c>
      <c r="E280" s="188" t="s">
        <v>590</v>
      </c>
      <c r="F280" s="158">
        <v>925</v>
      </c>
      <c r="G280" s="188"/>
      <c r="H280" s="188">
        <v>1095</v>
      </c>
      <c r="I280" s="190">
        <v>1093</v>
      </c>
      <c r="J280" s="160" t="s">
        <v>819</v>
      </c>
      <c r="K280" s="161">
        <f t="shared" si="80"/>
        <v>170</v>
      </c>
      <c r="L280" s="162">
        <f t="shared" si="81"/>
        <v>0.18378378378378379</v>
      </c>
      <c r="M280" s="157" t="s">
        <v>593</v>
      </c>
      <c r="N280" s="163">
        <v>44201</v>
      </c>
      <c r="O280" s="1"/>
      <c r="P280" s="1"/>
      <c r="Q280" s="239"/>
      <c r="R280" s="1"/>
      <c r="S280" s="6" t="s">
        <v>784</v>
      </c>
      <c r="T280" s="1"/>
      <c r="U280" s="1"/>
      <c r="V280" s="1"/>
      <c r="W280" s="1"/>
      <c r="X280" s="1"/>
      <c r="Y280" s="1"/>
      <c r="Z280" s="1"/>
      <c r="AA280" s="1"/>
    </row>
    <row r="281" spans="1:27" ht="12.75" customHeight="1">
      <c r="A281" s="185">
        <v>159</v>
      </c>
      <c r="B281" s="186">
        <v>44140</v>
      </c>
      <c r="C281" s="186"/>
      <c r="D281" s="187" t="s">
        <v>364</v>
      </c>
      <c r="E281" s="188" t="s">
        <v>590</v>
      </c>
      <c r="F281" s="158">
        <v>332.5</v>
      </c>
      <c r="G281" s="188"/>
      <c r="H281" s="188">
        <v>393</v>
      </c>
      <c r="I281" s="190">
        <v>406</v>
      </c>
      <c r="J281" s="160" t="s">
        <v>820</v>
      </c>
      <c r="K281" s="161">
        <f t="shared" si="80"/>
        <v>60.5</v>
      </c>
      <c r="L281" s="162">
        <f t="shared" si="81"/>
        <v>0.18195488721804512</v>
      </c>
      <c r="M281" s="157" t="s">
        <v>593</v>
      </c>
      <c r="N281" s="163">
        <v>44256</v>
      </c>
      <c r="O281" s="1"/>
      <c r="P281" s="1"/>
      <c r="Q281" s="239"/>
      <c r="R281" s="1"/>
      <c r="S281" s="6" t="s">
        <v>784</v>
      </c>
      <c r="T281" s="1"/>
      <c r="U281" s="1"/>
      <c r="V281" s="1"/>
      <c r="W281" s="1"/>
      <c r="X281" s="1"/>
      <c r="Y281" s="1"/>
      <c r="Z281" s="1"/>
      <c r="AA281" s="1"/>
    </row>
    <row r="282" spans="1:27" ht="12.75" customHeight="1">
      <c r="A282" s="185">
        <v>160</v>
      </c>
      <c r="B282" s="186">
        <v>44141</v>
      </c>
      <c r="C282" s="186"/>
      <c r="D282" s="187" t="s">
        <v>488</v>
      </c>
      <c r="E282" s="188" t="s">
        <v>590</v>
      </c>
      <c r="F282" s="158">
        <v>231</v>
      </c>
      <c r="G282" s="188"/>
      <c r="H282" s="188">
        <v>281</v>
      </c>
      <c r="I282" s="190">
        <v>281</v>
      </c>
      <c r="J282" s="160" t="s">
        <v>677</v>
      </c>
      <c r="K282" s="161">
        <f t="shared" si="80"/>
        <v>50</v>
      </c>
      <c r="L282" s="162">
        <f t="shared" si="81"/>
        <v>0.21645021645021645</v>
      </c>
      <c r="M282" s="157" t="s">
        <v>593</v>
      </c>
      <c r="N282" s="163">
        <v>44358</v>
      </c>
      <c r="O282" s="1"/>
      <c r="P282" s="1"/>
      <c r="Q282" s="239"/>
      <c r="R282" s="1"/>
      <c r="S282" s="6" t="s">
        <v>784</v>
      </c>
      <c r="T282" s="1"/>
      <c r="U282" s="1"/>
      <c r="V282" s="1"/>
      <c r="W282" s="1"/>
      <c r="X282" s="1"/>
      <c r="Y282" s="1"/>
      <c r="Z282" s="1"/>
      <c r="AA282" s="1"/>
    </row>
    <row r="283" spans="1:27" ht="12.75" customHeight="1">
      <c r="A283" s="185">
        <v>161</v>
      </c>
      <c r="B283" s="186">
        <v>44187</v>
      </c>
      <c r="C283" s="186"/>
      <c r="D283" s="187" t="s">
        <v>821</v>
      </c>
      <c r="E283" s="188" t="s">
        <v>590</v>
      </c>
      <c r="F283" s="158">
        <v>190</v>
      </c>
      <c r="G283" s="188"/>
      <c r="H283" s="188">
        <v>239</v>
      </c>
      <c r="I283" s="190">
        <v>239</v>
      </c>
      <c r="J283" s="160" t="s">
        <v>822</v>
      </c>
      <c r="K283" s="161">
        <f t="shared" si="80"/>
        <v>49</v>
      </c>
      <c r="L283" s="162">
        <f t="shared" si="81"/>
        <v>0.25789473684210529</v>
      </c>
      <c r="M283" s="157" t="s">
        <v>593</v>
      </c>
      <c r="N283" s="163">
        <v>44844</v>
      </c>
      <c r="O283" s="1"/>
      <c r="P283" s="1"/>
      <c r="Q283" s="239"/>
      <c r="R283" s="1"/>
      <c r="S283" s="6" t="s">
        <v>784</v>
      </c>
    </row>
    <row r="284" spans="1:27" ht="12.75" customHeight="1">
      <c r="A284" s="185">
        <v>162</v>
      </c>
      <c r="B284" s="186">
        <v>44258</v>
      </c>
      <c r="C284" s="186"/>
      <c r="D284" s="187" t="s">
        <v>817</v>
      </c>
      <c r="E284" s="188" t="s">
        <v>590</v>
      </c>
      <c r="F284" s="158">
        <v>495</v>
      </c>
      <c r="G284" s="188"/>
      <c r="H284" s="188">
        <v>595</v>
      </c>
      <c r="I284" s="190">
        <v>590</v>
      </c>
      <c r="J284" s="160" t="s">
        <v>613</v>
      </c>
      <c r="K284" s="161">
        <f t="shared" si="80"/>
        <v>100</v>
      </c>
      <c r="L284" s="162">
        <f t="shared" si="81"/>
        <v>0.20202020202020202</v>
      </c>
      <c r="M284" s="157" t="s">
        <v>593</v>
      </c>
      <c r="N284" s="163">
        <v>44589</v>
      </c>
      <c r="O284" s="1"/>
      <c r="P284" s="1"/>
      <c r="Q284" s="239"/>
      <c r="S284" s="6" t="s">
        <v>784</v>
      </c>
    </row>
    <row r="285" spans="1:27" ht="12.75" customHeight="1">
      <c r="A285" s="185">
        <v>163</v>
      </c>
      <c r="B285" s="186">
        <v>44274</v>
      </c>
      <c r="C285" s="186"/>
      <c r="D285" s="187" t="s">
        <v>364</v>
      </c>
      <c r="E285" s="188" t="s">
        <v>590</v>
      </c>
      <c r="F285" s="158">
        <v>355</v>
      </c>
      <c r="G285" s="188"/>
      <c r="H285" s="188">
        <v>422.5</v>
      </c>
      <c r="I285" s="190">
        <v>420</v>
      </c>
      <c r="J285" s="160" t="s">
        <v>823</v>
      </c>
      <c r="K285" s="161">
        <f t="shared" si="80"/>
        <v>67.5</v>
      </c>
      <c r="L285" s="162">
        <f t="shared" si="81"/>
        <v>0.19014084507042253</v>
      </c>
      <c r="M285" s="157" t="s">
        <v>593</v>
      </c>
      <c r="N285" s="163">
        <v>44361</v>
      </c>
      <c r="O285" s="1"/>
      <c r="S285" s="203" t="s">
        <v>784</v>
      </c>
      <c r="T285" s="1"/>
      <c r="U285" s="1"/>
      <c r="V285" s="1"/>
      <c r="W285" s="1"/>
      <c r="X285" s="1"/>
      <c r="Y285" s="1"/>
      <c r="Z285" s="1"/>
      <c r="AA285" s="1"/>
    </row>
    <row r="286" spans="1:27" ht="12.75" customHeight="1">
      <c r="A286" s="185">
        <v>164</v>
      </c>
      <c r="B286" s="186">
        <v>44295</v>
      </c>
      <c r="C286" s="186"/>
      <c r="D286" s="187" t="s">
        <v>326</v>
      </c>
      <c r="E286" s="188" t="s">
        <v>590</v>
      </c>
      <c r="F286" s="158">
        <v>555</v>
      </c>
      <c r="G286" s="188"/>
      <c r="H286" s="188">
        <v>663</v>
      </c>
      <c r="I286" s="190">
        <v>663</v>
      </c>
      <c r="J286" s="160" t="s">
        <v>824</v>
      </c>
      <c r="K286" s="161">
        <f t="shared" si="80"/>
        <v>108</v>
      </c>
      <c r="L286" s="162">
        <f t="shared" si="81"/>
        <v>0.19459459459459461</v>
      </c>
      <c r="M286" s="157" t="s">
        <v>593</v>
      </c>
      <c r="N286" s="163">
        <v>44321</v>
      </c>
      <c r="O286" s="1"/>
      <c r="P286" s="1"/>
      <c r="Q286" s="239"/>
      <c r="R286" s="1"/>
      <c r="S286" s="203" t="s">
        <v>784</v>
      </c>
    </row>
    <row r="287" spans="1:27" ht="12.75" customHeight="1">
      <c r="A287" s="185">
        <v>165</v>
      </c>
      <c r="B287" s="186">
        <v>44308</v>
      </c>
      <c r="C287" s="186"/>
      <c r="D287" s="187" t="s">
        <v>788</v>
      </c>
      <c r="E287" s="188" t="s">
        <v>590</v>
      </c>
      <c r="F287" s="158">
        <v>126.5</v>
      </c>
      <c r="G287" s="188"/>
      <c r="H287" s="188">
        <v>155</v>
      </c>
      <c r="I287" s="190">
        <v>155</v>
      </c>
      <c r="J287" s="160" t="s">
        <v>677</v>
      </c>
      <c r="K287" s="161">
        <f t="shared" si="80"/>
        <v>28.5</v>
      </c>
      <c r="L287" s="162">
        <f t="shared" si="81"/>
        <v>0.22529644268774704</v>
      </c>
      <c r="M287" s="157" t="s">
        <v>593</v>
      </c>
      <c r="N287" s="163">
        <v>44362</v>
      </c>
      <c r="O287" s="1"/>
      <c r="S287" s="203" t="s">
        <v>784</v>
      </c>
    </row>
    <row r="288" spans="1:27" ht="12.75" customHeight="1">
      <c r="A288" s="164">
        <v>166</v>
      </c>
      <c r="B288" s="195">
        <v>44368</v>
      </c>
      <c r="C288" s="195"/>
      <c r="D288" s="166" t="s">
        <v>825</v>
      </c>
      <c r="E288" s="168" t="s">
        <v>590</v>
      </c>
      <c r="F288" s="196">
        <v>287.5</v>
      </c>
      <c r="G288" s="168"/>
      <c r="H288" s="168">
        <v>245</v>
      </c>
      <c r="I288" s="169">
        <v>344</v>
      </c>
      <c r="J288" s="170" t="s">
        <v>826</v>
      </c>
      <c r="K288" s="171">
        <f t="shared" si="80"/>
        <v>-42.5</v>
      </c>
      <c r="L288" s="172">
        <f t="shared" si="81"/>
        <v>-0.14782608695652175</v>
      </c>
      <c r="M288" s="168" t="s">
        <v>603</v>
      </c>
      <c r="N288" s="165">
        <v>44508</v>
      </c>
      <c r="O288" s="1"/>
      <c r="S288" s="203" t="s">
        <v>784</v>
      </c>
    </row>
    <row r="289" spans="1:19" ht="12.75" customHeight="1">
      <c r="A289" s="185">
        <v>167</v>
      </c>
      <c r="B289" s="186">
        <v>44368</v>
      </c>
      <c r="C289" s="186"/>
      <c r="D289" s="187" t="s">
        <v>488</v>
      </c>
      <c r="E289" s="188" t="s">
        <v>590</v>
      </c>
      <c r="F289" s="158">
        <v>241</v>
      </c>
      <c r="G289" s="188"/>
      <c r="H289" s="188">
        <v>298</v>
      </c>
      <c r="I289" s="190">
        <v>320</v>
      </c>
      <c r="J289" s="160" t="s">
        <v>677</v>
      </c>
      <c r="K289" s="161">
        <f t="shared" si="80"/>
        <v>57</v>
      </c>
      <c r="L289" s="162">
        <f t="shared" si="81"/>
        <v>0.23651452282157676</v>
      </c>
      <c r="M289" s="157" t="s">
        <v>593</v>
      </c>
      <c r="N289" s="163">
        <v>44802</v>
      </c>
      <c r="O289" s="37"/>
      <c r="S289" s="203" t="s">
        <v>784</v>
      </c>
    </row>
    <row r="290" spans="1:19" ht="12.75" customHeight="1">
      <c r="A290" s="185">
        <v>168</v>
      </c>
      <c r="B290" s="186">
        <v>44406</v>
      </c>
      <c r="C290" s="186"/>
      <c r="D290" s="187" t="s">
        <v>788</v>
      </c>
      <c r="E290" s="188" t="s">
        <v>590</v>
      </c>
      <c r="F290" s="158">
        <v>162.5</v>
      </c>
      <c r="G290" s="188"/>
      <c r="H290" s="188">
        <v>200</v>
      </c>
      <c r="I290" s="190">
        <v>200</v>
      </c>
      <c r="J290" s="160" t="s">
        <v>677</v>
      </c>
      <c r="K290" s="161">
        <f t="shared" si="80"/>
        <v>37.5</v>
      </c>
      <c r="L290" s="162">
        <f t="shared" si="81"/>
        <v>0.23076923076923078</v>
      </c>
      <c r="M290" s="157" t="s">
        <v>593</v>
      </c>
      <c r="N290" s="163">
        <v>44802</v>
      </c>
      <c r="O290" s="1"/>
      <c r="S290" s="203" t="s">
        <v>784</v>
      </c>
    </row>
    <row r="291" spans="1:19" ht="12.75" customHeight="1">
      <c r="A291" s="185">
        <v>169</v>
      </c>
      <c r="B291" s="186">
        <v>44462</v>
      </c>
      <c r="C291" s="186"/>
      <c r="D291" s="187" t="s">
        <v>445</v>
      </c>
      <c r="E291" s="188" t="s">
        <v>590</v>
      </c>
      <c r="F291" s="158">
        <v>1235</v>
      </c>
      <c r="G291" s="188"/>
      <c r="H291" s="188">
        <v>1505</v>
      </c>
      <c r="I291" s="190">
        <v>1500</v>
      </c>
      <c r="J291" s="160" t="s">
        <v>677</v>
      </c>
      <c r="K291" s="161">
        <f t="shared" si="80"/>
        <v>270</v>
      </c>
      <c r="L291" s="162">
        <f t="shared" si="81"/>
        <v>0.21862348178137653</v>
      </c>
      <c r="M291" s="157" t="s">
        <v>593</v>
      </c>
      <c r="N291" s="163">
        <v>44564</v>
      </c>
      <c r="O291" s="1"/>
      <c r="S291" s="203" t="s">
        <v>784</v>
      </c>
    </row>
    <row r="292" spans="1:19" ht="12.75" customHeight="1">
      <c r="A292" s="204">
        <v>170</v>
      </c>
      <c r="B292" s="205">
        <v>44480</v>
      </c>
      <c r="C292" s="205"/>
      <c r="D292" s="206" t="s">
        <v>827</v>
      </c>
      <c r="E292" s="207" t="s">
        <v>590</v>
      </c>
      <c r="F292" s="55">
        <v>58.75</v>
      </c>
      <c r="G292" s="207"/>
      <c r="H292" s="208"/>
      <c r="I292" s="51"/>
      <c r="J292" s="209" t="s">
        <v>591</v>
      </c>
      <c r="K292" s="204"/>
      <c r="L292" s="205"/>
      <c r="M292" s="205"/>
      <c r="N292" s="206"/>
      <c r="O292" s="37"/>
      <c r="S292" s="203" t="s">
        <v>784</v>
      </c>
    </row>
    <row r="293" spans="1:19" ht="12.75" customHeight="1">
      <c r="A293" s="154">
        <v>171</v>
      </c>
      <c r="B293" s="155">
        <v>44481</v>
      </c>
      <c r="C293" s="155"/>
      <c r="D293" s="156" t="s">
        <v>278</v>
      </c>
      <c r="E293" s="157" t="s">
        <v>590</v>
      </c>
      <c r="F293" s="158">
        <v>315</v>
      </c>
      <c r="G293" s="157"/>
      <c r="H293" s="157">
        <v>335</v>
      </c>
      <c r="I293" s="159">
        <v>380</v>
      </c>
      <c r="J293" s="160" t="s">
        <v>941</v>
      </c>
      <c r="K293" s="161">
        <f t="shared" ref="K293" si="82">H293-F293</f>
        <v>20</v>
      </c>
      <c r="L293" s="162">
        <f t="shared" ref="L293" si="83">K293/F293</f>
        <v>6.3492063492063489E-2</v>
      </c>
      <c r="M293" s="157" t="s">
        <v>593</v>
      </c>
      <c r="N293" s="163">
        <v>45297</v>
      </c>
      <c r="O293" s="37"/>
      <c r="S293" s="203" t="s">
        <v>784</v>
      </c>
    </row>
    <row r="294" spans="1:19" ht="12.75" customHeight="1">
      <c r="A294" s="154">
        <v>172</v>
      </c>
      <c r="B294" s="155">
        <v>44481</v>
      </c>
      <c r="C294" s="155"/>
      <c r="D294" s="156" t="s">
        <v>828</v>
      </c>
      <c r="E294" s="157" t="s">
        <v>590</v>
      </c>
      <c r="F294" s="158">
        <v>45.5</v>
      </c>
      <c r="G294" s="157"/>
      <c r="H294" s="157">
        <v>56.5</v>
      </c>
      <c r="I294" s="159">
        <v>56</v>
      </c>
      <c r="J294" s="160" t="s">
        <v>677</v>
      </c>
      <c r="K294" s="161">
        <f t="shared" ref="K294:K295" si="84">H294-F294</f>
        <v>11</v>
      </c>
      <c r="L294" s="162">
        <f t="shared" ref="L294:L295" si="85">K294/F294</f>
        <v>0.24175824175824176</v>
      </c>
      <c r="M294" s="157" t="s">
        <v>593</v>
      </c>
      <c r="N294" s="163">
        <v>44881</v>
      </c>
      <c r="O294" s="37"/>
      <c r="S294" s="203"/>
    </row>
    <row r="295" spans="1:19" ht="12.75" customHeight="1">
      <c r="A295" s="154">
        <v>173</v>
      </c>
      <c r="B295" s="155">
        <v>44551</v>
      </c>
      <c r="C295" s="155"/>
      <c r="D295" s="156" t="s">
        <v>131</v>
      </c>
      <c r="E295" s="157" t="s">
        <v>590</v>
      </c>
      <c r="F295" s="158">
        <v>2300</v>
      </c>
      <c r="G295" s="157"/>
      <c r="H295" s="157">
        <f>(2820+2200)/2</f>
        <v>2510</v>
      </c>
      <c r="I295" s="159">
        <v>3000</v>
      </c>
      <c r="J295" s="160" t="s">
        <v>829</v>
      </c>
      <c r="K295" s="161">
        <f t="shared" si="84"/>
        <v>210</v>
      </c>
      <c r="L295" s="162">
        <f t="shared" si="85"/>
        <v>9.1304347826086957E-2</v>
      </c>
      <c r="M295" s="157" t="s">
        <v>593</v>
      </c>
      <c r="N295" s="163">
        <v>44649</v>
      </c>
      <c r="O295" s="1"/>
      <c r="S295" s="203"/>
    </row>
    <row r="296" spans="1:19" ht="12.75" customHeight="1">
      <c r="A296" s="154">
        <v>174</v>
      </c>
      <c r="B296" s="155">
        <v>44606</v>
      </c>
      <c r="C296" s="155"/>
      <c r="D296" s="156" t="s">
        <v>435</v>
      </c>
      <c r="E296" s="157" t="s">
        <v>590</v>
      </c>
      <c r="F296" s="158">
        <v>635</v>
      </c>
      <c r="G296" s="157"/>
      <c r="H296" s="157">
        <v>700</v>
      </c>
      <c r="I296" s="159">
        <v>764</v>
      </c>
      <c r="J296" s="160" t="s">
        <v>863</v>
      </c>
      <c r="K296" s="161">
        <f t="shared" ref="K296" si="86">H296-F296</f>
        <v>65</v>
      </c>
      <c r="L296" s="162">
        <f t="shared" ref="L296" si="87">K296/F296</f>
        <v>0.10236220472440945</v>
      </c>
      <c r="M296" s="157" t="s">
        <v>593</v>
      </c>
      <c r="N296" s="163">
        <v>45159</v>
      </c>
      <c r="O296" s="37"/>
      <c r="S296" s="203"/>
    </row>
    <row r="297" spans="1:19" ht="12.75" customHeight="1">
      <c r="A297" s="154">
        <v>175</v>
      </c>
      <c r="B297" s="155">
        <v>44613</v>
      </c>
      <c r="C297" s="155"/>
      <c r="D297" s="156" t="s">
        <v>445</v>
      </c>
      <c r="E297" s="157" t="s">
        <v>590</v>
      </c>
      <c r="F297" s="158">
        <v>1255</v>
      </c>
      <c r="G297" s="157"/>
      <c r="H297" s="157">
        <v>1515</v>
      </c>
      <c r="I297" s="159">
        <v>1510</v>
      </c>
      <c r="J297" s="160" t="s">
        <v>677</v>
      </c>
      <c r="K297" s="161">
        <f>H297-F297</f>
        <v>260</v>
      </c>
      <c r="L297" s="162">
        <f>K297/F297</f>
        <v>0.20717131474103587</v>
      </c>
      <c r="M297" s="157" t="s">
        <v>593</v>
      </c>
      <c r="N297" s="163">
        <v>44834</v>
      </c>
      <c r="O297" s="37"/>
      <c r="S297" s="203"/>
    </row>
    <row r="298" spans="1:19" ht="12.75" customHeight="1">
      <c r="A298">
        <v>176</v>
      </c>
      <c r="B298" s="211">
        <v>44670</v>
      </c>
      <c r="C298" s="211"/>
      <c r="D298" s="53" t="s">
        <v>551</v>
      </c>
      <c r="E298" s="212" t="s">
        <v>590</v>
      </c>
      <c r="F298" s="51" t="s">
        <v>830</v>
      </c>
      <c r="G298" s="51"/>
      <c r="H298" s="51"/>
      <c r="I298" s="51">
        <v>553</v>
      </c>
      <c r="J298" s="51" t="s">
        <v>591</v>
      </c>
      <c r="K298" s="51"/>
      <c r="L298" s="51"/>
      <c r="M298" s="51"/>
      <c r="N298" s="51"/>
      <c r="O298" s="37"/>
      <c r="S298" s="203"/>
    </row>
    <row r="299" spans="1:19" ht="12.75" customHeight="1">
      <c r="A299" s="185">
        <v>177</v>
      </c>
      <c r="B299" s="186">
        <v>44746</v>
      </c>
      <c r="C299" s="186"/>
      <c r="D299" s="187" t="s">
        <v>831</v>
      </c>
      <c r="E299" s="188" t="s">
        <v>590</v>
      </c>
      <c r="F299" s="188">
        <v>207.5</v>
      </c>
      <c r="G299" s="188"/>
      <c r="H299" s="188">
        <v>254</v>
      </c>
      <c r="I299" s="190">
        <v>254</v>
      </c>
      <c r="J299" s="160" t="s">
        <v>677</v>
      </c>
      <c r="K299" s="161">
        <f t="shared" ref="K299:K301" si="88">H299-F299</f>
        <v>46.5</v>
      </c>
      <c r="L299" s="162">
        <f t="shared" ref="L299:L301" si="89">K299/F299</f>
        <v>0.22409638554216868</v>
      </c>
      <c r="M299" s="157" t="s">
        <v>593</v>
      </c>
      <c r="N299" s="163">
        <v>44792</v>
      </c>
      <c r="O299" s="1"/>
      <c r="S299" s="203"/>
    </row>
    <row r="300" spans="1:19" ht="12.75" customHeight="1">
      <c r="A300" s="185">
        <v>178</v>
      </c>
      <c r="B300" s="186">
        <v>44775</v>
      </c>
      <c r="C300" s="186"/>
      <c r="D300" s="187" t="s">
        <v>490</v>
      </c>
      <c r="E300" s="188" t="s">
        <v>590</v>
      </c>
      <c r="F300" s="188">
        <v>31.25</v>
      </c>
      <c r="G300" s="188"/>
      <c r="H300" s="188">
        <v>38.75</v>
      </c>
      <c r="I300" s="190">
        <v>38</v>
      </c>
      <c r="J300" s="160" t="s">
        <v>677</v>
      </c>
      <c r="K300" s="161">
        <f t="shared" si="88"/>
        <v>7.5</v>
      </c>
      <c r="L300" s="162">
        <f t="shared" si="89"/>
        <v>0.24</v>
      </c>
      <c r="M300" s="157" t="s">
        <v>593</v>
      </c>
      <c r="N300" s="163">
        <v>44844</v>
      </c>
      <c r="O300" s="37"/>
      <c r="S300" s="55"/>
    </row>
    <row r="301" spans="1:19" ht="12.75" customHeight="1">
      <c r="A301" s="185">
        <v>179</v>
      </c>
      <c r="B301" s="186">
        <v>44841</v>
      </c>
      <c r="C301" s="186"/>
      <c r="D301" s="187" t="s">
        <v>832</v>
      </c>
      <c r="E301" s="188" t="s">
        <v>590</v>
      </c>
      <c r="F301" s="158">
        <v>665</v>
      </c>
      <c r="G301" s="188"/>
      <c r="H301" s="188">
        <v>807.5</v>
      </c>
      <c r="I301" s="190">
        <v>840</v>
      </c>
      <c r="J301" s="160" t="s">
        <v>829</v>
      </c>
      <c r="K301" s="161">
        <f t="shared" si="88"/>
        <v>142.5</v>
      </c>
      <c r="L301" s="162">
        <f t="shared" si="89"/>
        <v>0.21428571428571427</v>
      </c>
      <c r="M301" s="157" t="s">
        <v>593</v>
      </c>
      <c r="N301" s="163">
        <v>45097</v>
      </c>
      <c r="O301" s="37"/>
      <c r="S301" s="55"/>
    </row>
    <row r="302" spans="1:19" ht="12.75" customHeight="1">
      <c r="A302" s="185">
        <v>180</v>
      </c>
      <c r="B302" s="186">
        <v>44844</v>
      </c>
      <c r="C302" s="186"/>
      <c r="D302" s="187" t="s">
        <v>437</v>
      </c>
      <c r="E302" s="188" t="s">
        <v>590</v>
      </c>
      <c r="F302" s="158">
        <v>227.5</v>
      </c>
      <c r="G302" s="188"/>
      <c r="H302" s="188">
        <v>270</v>
      </c>
      <c r="I302" s="190">
        <v>291</v>
      </c>
      <c r="J302" s="160" t="s">
        <v>865</v>
      </c>
      <c r="K302" s="161">
        <f t="shared" ref="K302" si="90">H302-F302</f>
        <v>42.5</v>
      </c>
      <c r="L302" s="162">
        <f t="shared" ref="L302" si="91">K302/F302</f>
        <v>0.18681318681318682</v>
      </c>
      <c r="M302" s="157" t="s">
        <v>593</v>
      </c>
      <c r="N302" s="163">
        <v>45160</v>
      </c>
      <c r="O302" s="37"/>
      <c r="R302" s="37"/>
      <c r="S302" s="55"/>
    </row>
    <row r="303" spans="1:19" ht="12.75" customHeight="1">
      <c r="A303" s="185">
        <v>181</v>
      </c>
      <c r="B303" s="186">
        <v>44845</v>
      </c>
      <c r="C303" s="186"/>
      <c r="D303" s="187" t="s">
        <v>435</v>
      </c>
      <c r="E303" s="188" t="s">
        <v>590</v>
      </c>
      <c r="F303" s="158">
        <v>555</v>
      </c>
      <c r="G303" s="188"/>
      <c r="H303" s="188">
        <v>700</v>
      </c>
      <c r="I303" s="190">
        <v>765</v>
      </c>
      <c r="J303" s="160" t="s">
        <v>864</v>
      </c>
      <c r="K303" s="161">
        <f t="shared" ref="K303" si="92">H303-F303</f>
        <v>145</v>
      </c>
      <c r="L303" s="162">
        <f t="shared" ref="L303" si="93">K303/F303</f>
        <v>0.26126126126126126</v>
      </c>
      <c r="M303" s="157" t="s">
        <v>593</v>
      </c>
      <c r="N303" s="163">
        <v>45159</v>
      </c>
      <c r="O303" s="37"/>
      <c r="R303" s="37"/>
      <c r="S303" s="55"/>
    </row>
    <row r="304" spans="1:19" ht="12.75" customHeight="1">
      <c r="A304" s="185">
        <v>182</v>
      </c>
      <c r="B304" s="186">
        <v>44981</v>
      </c>
      <c r="C304" s="186"/>
      <c r="D304" s="187" t="s">
        <v>452</v>
      </c>
      <c r="E304" s="188" t="s">
        <v>590</v>
      </c>
      <c r="F304" s="158">
        <v>1675</v>
      </c>
      <c r="G304" s="188"/>
      <c r="H304" s="188">
        <v>2080</v>
      </c>
      <c r="I304" s="190">
        <v>2080</v>
      </c>
      <c r="J304" s="160" t="s">
        <v>677</v>
      </c>
      <c r="K304" s="161">
        <f>H304-F304</f>
        <v>405</v>
      </c>
      <c r="L304" s="162">
        <f>K304/F304</f>
        <v>0.2417910447761194</v>
      </c>
      <c r="M304" s="157" t="s">
        <v>593</v>
      </c>
      <c r="N304" s="163">
        <v>45119</v>
      </c>
      <c r="O304" s="37"/>
      <c r="S304" s="55" t="s">
        <v>861</v>
      </c>
    </row>
    <row r="305" spans="1:39" ht="12.75" customHeight="1">
      <c r="A305" s="185">
        <v>183</v>
      </c>
      <c r="B305" s="186">
        <v>44986</v>
      </c>
      <c r="C305" s="186"/>
      <c r="D305" s="187" t="s">
        <v>490</v>
      </c>
      <c r="E305" s="188" t="s">
        <v>590</v>
      </c>
      <c r="F305" s="158">
        <v>57.5</v>
      </c>
      <c r="G305" s="188"/>
      <c r="H305" s="188">
        <v>120</v>
      </c>
      <c r="I305" s="190">
        <v>120</v>
      </c>
      <c r="J305" s="160" t="s">
        <v>677</v>
      </c>
      <c r="K305" s="161">
        <f>H305-F305</f>
        <v>62.5</v>
      </c>
      <c r="L305" s="162">
        <f>K305/F305</f>
        <v>1.0869565217391304</v>
      </c>
      <c r="M305" s="157" t="s">
        <v>593</v>
      </c>
      <c r="N305" s="163">
        <v>45049</v>
      </c>
      <c r="O305" s="37"/>
      <c r="S305" s="55" t="s">
        <v>861</v>
      </c>
    </row>
    <row r="306" spans="1:39" ht="12.75" customHeight="1">
      <c r="A306" s="185">
        <v>184</v>
      </c>
      <c r="B306" s="186">
        <v>45008</v>
      </c>
      <c r="C306" s="186"/>
      <c r="D306" s="187" t="s">
        <v>507</v>
      </c>
      <c r="E306" s="188" t="s">
        <v>590</v>
      </c>
      <c r="F306" s="158">
        <v>2765</v>
      </c>
      <c r="G306" s="188"/>
      <c r="H306" s="188">
        <v>3547.5</v>
      </c>
      <c r="I306" s="190">
        <v>3523</v>
      </c>
      <c r="J306" s="160" t="s">
        <v>677</v>
      </c>
      <c r="K306" s="161">
        <f>H306-F306</f>
        <v>782.5</v>
      </c>
      <c r="L306" s="162">
        <f>K306/F306</f>
        <v>0.28300180831826399</v>
      </c>
      <c r="M306" s="157" t="s">
        <v>593</v>
      </c>
      <c r="N306" s="163">
        <v>45177</v>
      </c>
      <c r="O306" s="37"/>
      <c r="S306" s="55" t="s">
        <v>861</v>
      </c>
    </row>
    <row r="307" spans="1:39" ht="12.75" customHeight="1">
      <c r="A307" s="185">
        <v>185</v>
      </c>
      <c r="B307" s="186">
        <v>45027</v>
      </c>
      <c r="C307" s="186"/>
      <c r="D307" s="187" t="s">
        <v>833</v>
      </c>
      <c r="E307" s="188" t="s">
        <v>590</v>
      </c>
      <c r="F307" s="188">
        <v>460</v>
      </c>
      <c r="G307" s="188"/>
      <c r="H307" s="188">
        <v>825</v>
      </c>
      <c r="I307" s="190">
        <v>810</v>
      </c>
      <c r="J307" s="160" t="s">
        <v>677</v>
      </c>
      <c r="K307" s="161">
        <f>H307-F307</f>
        <v>365</v>
      </c>
      <c r="L307" s="162">
        <f>K307/F307</f>
        <v>0.79347826086956519</v>
      </c>
      <c r="M307" s="157" t="s">
        <v>593</v>
      </c>
      <c r="N307" s="163">
        <v>45155</v>
      </c>
      <c r="O307" s="37"/>
      <c r="S307" s="55" t="s">
        <v>861</v>
      </c>
    </row>
    <row r="308" spans="1:39" ht="12.75" customHeight="1">
      <c r="A308" s="210">
        <v>186</v>
      </c>
      <c r="B308" s="211">
        <v>45050</v>
      </c>
      <c r="C308" s="53"/>
      <c r="D308" s="53" t="s">
        <v>42</v>
      </c>
      <c r="E308" s="212" t="s">
        <v>590</v>
      </c>
      <c r="F308" s="51" t="s">
        <v>834</v>
      </c>
      <c r="G308" s="51"/>
      <c r="H308" s="51"/>
      <c r="I308" s="51">
        <v>5040</v>
      </c>
      <c r="J308" s="51" t="s">
        <v>591</v>
      </c>
      <c r="K308" s="51"/>
      <c r="L308" s="51"/>
      <c r="M308" s="51"/>
      <c r="N308" s="51"/>
      <c r="O308" s="37"/>
      <c r="S308" s="55" t="s">
        <v>861</v>
      </c>
    </row>
    <row r="309" spans="1:39" ht="12.75" customHeight="1">
      <c r="A309" s="185">
        <v>187</v>
      </c>
      <c r="B309" s="186">
        <v>45075</v>
      </c>
      <c r="C309" s="186"/>
      <c r="D309" s="187" t="s">
        <v>835</v>
      </c>
      <c r="E309" s="188" t="s">
        <v>590</v>
      </c>
      <c r="F309" s="158">
        <v>585</v>
      </c>
      <c r="G309" s="188"/>
      <c r="H309" s="188">
        <v>732</v>
      </c>
      <c r="I309" s="190">
        <v>732</v>
      </c>
      <c r="J309" s="160" t="s">
        <v>677</v>
      </c>
      <c r="K309" s="161">
        <f>H309-F309</f>
        <v>147</v>
      </c>
      <c r="L309" s="162">
        <f>K309/F309</f>
        <v>0.25128205128205128</v>
      </c>
      <c r="M309" s="157" t="s">
        <v>593</v>
      </c>
      <c r="N309" s="163">
        <v>45152</v>
      </c>
      <c r="O309" s="37"/>
      <c r="R309" s="37"/>
      <c r="S309" s="55" t="s">
        <v>861</v>
      </c>
      <c r="U309" s="37"/>
      <c r="W309" s="37"/>
      <c r="X309" s="55"/>
      <c r="Z309" s="37"/>
      <c r="AB309" s="37"/>
      <c r="AC309" s="55"/>
      <c r="AE309" s="37"/>
      <c r="AG309" s="37"/>
      <c r="AH309" s="55"/>
      <c r="AJ309" s="37"/>
      <c r="AL309" s="37"/>
      <c r="AM309" s="55"/>
    </row>
    <row r="310" spans="1:39" ht="12.75" customHeight="1">
      <c r="A310" s="210">
        <v>188</v>
      </c>
      <c r="B310" s="211">
        <v>45078</v>
      </c>
      <c r="C310" s="53"/>
      <c r="D310" s="53" t="s">
        <v>539</v>
      </c>
      <c r="E310" s="212" t="s">
        <v>590</v>
      </c>
      <c r="F310" s="51" t="s">
        <v>836</v>
      </c>
      <c r="G310" s="51"/>
      <c r="H310" s="51"/>
      <c r="I310" s="51">
        <v>4300</v>
      </c>
      <c r="J310" s="51" t="s">
        <v>591</v>
      </c>
      <c r="K310" s="51"/>
      <c r="L310" s="51"/>
      <c r="M310" s="51"/>
      <c r="N310" s="51"/>
      <c r="O310" s="37"/>
      <c r="R310" s="37"/>
      <c r="S310" s="55" t="s">
        <v>861</v>
      </c>
      <c r="U310" s="37"/>
      <c r="W310" s="37"/>
      <c r="X310" s="55"/>
      <c r="Z310" s="37"/>
      <c r="AB310" s="37"/>
      <c r="AC310" s="55"/>
      <c r="AE310" s="37"/>
      <c r="AG310" s="37"/>
      <c r="AH310" s="55"/>
      <c r="AJ310" s="37"/>
      <c r="AL310" s="37"/>
      <c r="AM310" s="55"/>
    </row>
    <row r="311" spans="1:39" ht="12.75" customHeight="1">
      <c r="A311" s="185">
        <v>189</v>
      </c>
      <c r="B311" s="186">
        <v>45103</v>
      </c>
      <c r="C311" s="186"/>
      <c r="D311" s="187" t="s">
        <v>858</v>
      </c>
      <c r="E311" s="188" t="s">
        <v>590</v>
      </c>
      <c r="F311" s="158">
        <v>282.5</v>
      </c>
      <c r="G311" s="188"/>
      <c r="H311" s="188">
        <v>383</v>
      </c>
      <c r="I311" s="190">
        <v>383</v>
      </c>
      <c r="J311" s="160" t="s">
        <v>677</v>
      </c>
      <c r="K311" s="161">
        <f>H311-F311</f>
        <v>100.5</v>
      </c>
      <c r="L311" s="162">
        <f>K311/F311</f>
        <v>0.35575221238938054</v>
      </c>
      <c r="M311" s="157" t="s">
        <v>593</v>
      </c>
      <c r="N311" s="163">
        <v>45265</v>
      </c>
      <c r="O311" s="37"/>
      <c r="R311" s="37"/>
      <c r="S311" s="55" t="s">
        <v>861</v>
      </c>
      <c r="U311" s="37"/>
      <c r="W311" s="37"/>
      <c r="X311" s="55"/>
      <c r="Z311" s="37"/>
      <c r="AB311" s="37"/>
      <c r="AC311" s="55"/>
      <c r="AE311" s="37"/>
      <c r="AG311" s="37"/>
      <c r="AH311" s="55"/>
      <c r="AJ311" s="37"/>
      <c r="AL311" s="37"/>
      <c r="AM311" s="55"/>
    </row>
    <row r="312" spans="1:39" ht="12.75" customHeight="1">
      <c r="A312" s="185">
        <v>190</v>
      </c>
      <c r="B312" s="186">
        <v>45120</v>
      </c>
      <c r="C312" s="186"/>
      <c r="D312" s="187" t="s">
        <v>538</v>
      </c>
      <c r="E312" s="188" t="s">
        <v>590</v>
      </c>
      <c r="F312" s="158">
        <v>2312.5</v>
      </c>
      <c r="G312" s="188"/>
      <c r="H312" s="188">
        <v>2935</v>
      </c>
      <c r="I312" s="190">
        <v>2935</v>
      </c>
      <c r="J312" s="160" t="s">
        <v>677</v>
      </c>
      <c r="K312" s="161">
        <f>H312-F312</f>
        <v>622.5</v>
      </c>
      <c r="L312" s="162">
        <f>K312/F312</f>
        <v>0.26918918918918922</v>
      </c>
      <c r="M312" s="157" t="s">
        <v>593</v>
      </c>
      <c r="N312" s="163">
        <v>45177</v>
      </c>
      <c r="O312" s="37"/>
      <c r="R312" s="37"/>
      <c r="S312" s="55" t="s">
        <v>861</v>
      </c>
      <c r="U312" s="37"/>
      <c r="W312" s="37"/>
      <c r="X312" s="55"/>
      <c r="Z312" s="37"/>
      <c r="AB312" s="37"/>
      <c r="AC312" s="55"/>
      <c r="AE312" s="37"/>
      <c r="AG312" s="37"/>
      <c r="AH312" s="55"/>
      <c r="AJ312" s="37"/>
      <c r="AL312" s="37"/>
      <c r="AM312" s="55"/>
    </row>
    <row r="313" spans="1:39" ht="12.75" customHeight="1">
      <c r="A313" s="185">
        <v>191</v>
      </c>
      <c r="B313" s="186">
        <v>45125</v>
      </c>
      <c r="C313" s="186"/>
      <c r="D313" s="187" t="s">
        <v>203</v>
      </c>
      <c r="E313" s="188" t="s">
        <v>590</v>
      </c>
      <c r="F313" s="158">
        <v>3980</v>
      </c>
      <c r="G313" s="188"/>
      <c r="H313" s="188">
        <v>4895</v>
      </c>
      <c r="I313" s="190">
        <v>4895</v>
      </c>
      <c r="J313" s="160" t="s">
        <v>677</v>
      </c>
      <c r="K313" s="161">
        <f>H313-F313</f>
        <v>915</v>
      </c>
      <c r="L313" s="162">
        <f>K313/F313</f>
        <v>0.22989949748743718</v>
      </c>
      <c r="M313" s="157" t="s">
        <v>593</v>
      </c>
      <c r="N313" s="163">
        <v>45155</v>
      </c>
      <c r="O313" s="37"/>
      <c r="S313" s="55" t="s">
        <v>861</v>
      </c>
      <c r="U313" s="37"/>
      <c r="X313" s="55"/>
      <c r="Z313" s="37"/>
      <c r="AC313" s="55"/>
      <c r="AE313" s="37"/>
      <c r="AH313" s="55"/>
      <c r="AJ313" s="37"/>
      <c r="AM313" s="55"/>
    </row>
    <row r="314" spans="1:39" ht="12.75" customHeight="1">
      <c r="A314" s="185">
        <v>192</v>
      </c>
      <c r="B314" s="186">
        <v>45145</v>
      </c>
      <c r="C314" s="186"/>
      <c r="D314" s="187" t="s">
        <v>862</v>
      </c>
      <c r="E314" s="188" t="s">
        <v>590</v>
      </c>
      <c r="F314" s="158">
        <v>565</v>
      </c>
      <c r="G314" s="188"/>
      <c r="H314" s="188">
        <v>725</v>
      </c>
      <c r="I314" s="190">
        <v>725</v>
      </c>
      <c r="J314" s="160" t="s">
        <v>677</v>
      </c>
      <c r="K314" s="161">
        <f>H314-F314</f>
        <v>160</v>
      </c>
      <c r="L314" s="162">
        <f>K314/F314</f>
        <v>0.2831858407079646</v>
      </c>
      <c r="M314" s="157" t="s">
        <v>593</v>
      </c>
      <c r="N314" s="163">
        <v>45169</v>
      </c>
      <c r="O314" s="37"/>
      <c r="S314" s="55" t="s">
        <v>861</v>
      </c>
      <c r="U314" s="37"/>
      <c r="X314" s="55"/>
      <c r="Z314" s="37"/>
      <c r="AC314" s="55"/>
      <c r="AE314" s="37"/>
      <c r="AH314" s="55"/>
      <c r="AJ314" s="37"/>
      <c r="AM314" s="55"/>
    </row>
    <row r="315" spans="1:39" ht="12.75" customHeight="1">
      <c r="A315" s="287">
        <v>193</v>
      </c>
      <c r="B315" s="288">
        <v>45167</v>
      </c>
      <c r="C315" s="288"/>
      <c r="D315" s="289" t="s">
        <v>866</v>
      </c>
      <c r="E315" s="290" t="s">
        <v>590</v>
      </c>
      <c r="F315" s="158">
        <v>700</v>
      </c>
      <c r="G315" s="290"/>
      <c r="H315" s="290">
        <v>950</v>
      </c>
      <c r="I315" s="291">
        <v>950</v>
      </c>
      <c r="J315" s="292" t="s">
        <v>677</v>
      </c>
      <c r="K315" s="161">
        <f>H315-F315</f>
        <v>250</v>
      </c>
      <c r="L315" s="162">
        <f>K315/F315</f>
        <v>0.35714285714285715</v>
      </c>
      <c r="M315" s="157" t="s">
        <v>593</v>
      </c>
      <c r="N315" s="163">
        <v>45261</v>
      </c>
      <c r="O315" s="37"/>
      <c r="S315" s="55" t="s">
        <v>861</v>
      </c>
      <c r="U315" s="37"/>
      <c r="X315" s="55"/>
      <c r="Z315" s="37"/>
      <c r="AC315" s="55"/>
      <c r="AE315" s="37"/>
      <c r="AH315" s="55"/>
      <c r="AJ315" s="37"/>
      <c r="AM315" s="55"/>
    </row>
    <row r="316" spans="1:39" ht="12.75" customHeight="1">
      <c r="A316" s="210">
        <v>194</v>
      </c>
      <c r="B316" s="211">
        <v>45184</v>
      </c>
      <c r="C316" s="53"/>
      <c r="D316" s="53" t="s">
        <v>541</v>
      </c>
      <c r="E316" s="212" t="s">
        <v>590</v>
      </c>
      <c r="F316" s="51" t="s">
        <v>868</v>
      </c>
      <c r="G316" s="51"/>
      <c r="H316" s="51"/>
      <c r="I316" s="51">
        <v>480</v>
      </c>
      <c r="J316" s="51" t="s">
        <v>591</v>
      </c>
      <c r="K316" s="51"/>
      <c r="L316" s="51"/>
      <c r="M316" s="51"/>
      <c r="N316" s="51"/>
      <c r="O316" s="37"/>
      <c r="S316" s="55" t="s">
        <v>861</v>
      </c>
      <c r="U316" s="37"/>
      <c r="X316" s="55"/>
      <c r="Z316" s="37"/>
      <c r="AC316" s="55"/>
      <c r="AE316" s="37"/>
      <c r="AH316" s="55"/>
      <c r="AJ316" s="37"/>
      <c r="AM316" s="55"/>
    </row>
    <row r="317" spans="1:39" ht="12.75" customHeight="1">
      <c r="A317" s="210">
        <v>195</v>
      </c>
      <c r="B317" s="211">
        <v>45203</v>
      </c>
      <c r="C317" s="53"/>
      <c r="D317" s="53" t="s">
        <v>176</v>
      </c>
      <c r="E317" s="212" t="s">
        <v>590</v>
      </c>
      <c r="F317" s="51" t="s">
        <v>869</v>
      </c>
      <c r="G317" s="51"/>
      <c r="H317" s="51"/>
      <c r="I317" s="51">
        <v>1198</v>
      </c>
      <c r="J317" s="51" t="s">
        <v>591</v>
      </c>
      <c r="K317" s="51"/>
      <c r="L317" s="51"/>
      <c r="M317" s="51"/>
      <c r="N317" s="51"/>
      <c r="O317" s="37"/>
      <c r="S317" s="55" t="s">
        <v>874</v>
      </c>
      <c r="U317" s="37"/>
      <c r="X317" s="55"/>
      <c r="Z317" s="37"/>
      <c r="AC317" s="55"/>
      <c r="AE317" s="37"/>
      <c r="AH317" s="55"/>
      <c r="AJ317" s="37"/>
      <c r="AM317" s="55"/>
    </row>
    <row r="318" spans="1:39" ht="12.75" customHeight="1">
      <c r="A318" s="210">
        <v>196</v>
      </c>
      <c r="B318" s="211">
        <v>45216</v>
      </c>
      <c r="C318" s="53"/>
      <c r="D318" s="53" t="s">
        <v>107</v>
      </c>
      <c r="E318" s="212" t="s">
        <v>590</v>
      </c>
      <c r="F318" s="51" t="s">
        <v>870</v>
      </c>
      <c r="G318" s="51"/>
      <c r="H318" s="51"/>
      <c r="I318" s="51">
        <v>6870</v>
      </c>
      <c r="J318" s="51" t="s">
        <v>591</v>
      </c>
      <c r="K318" s="51"/>
      <c r="L318" s="51"/>
      <c r="M318" s="51"/>
      <c r="N318" s="51"/>
      <c r="O318" s="37"/>
      <c r="S318" s="55" t="s">
        <v>874</v>
      </c>
      <c r="U318" s="37"/>
      <c r="X318" s="55"/>
      <c r="Z318" s="37"/>
      <c r="AC318" s="55"/>
      <c r="AE318" s="37"/>
      <c r="AH318" s="55"/>
      <c r="AJ318" s="37"/>
      <c r="AM318" s="55"/>
    </row>
    <row r="319" spans="1:39" ht="12.75" customHeight="1">
      <c r="A319" s="287">
        <v>197</v>
      </c>
      <c r="B319" s="288">
        <v>45216</v>
      </c>
      <c r="C319" s="288"/>
      <c r="D319" s="289" t="s">
        <v>871</v>
      </c>
      <c r="E319" s="290" t="s">
        <v>590</v>
      </c>
      <c r="F319" s="158">
        <v>1090</v>
      </c>
      <c r="G319" s="290"/>
      <c r="H319" s="290">
        <v>1415</v>
      </c>
      <c r="I319" s="291">
        <v>1415</v>
      </c>
      <c r="J319" s="292" t="s">
        <v>677</v>
      </c>
      <c r="K319" s="161">
        <f>H319-F319</f>
        <v>325</v>
      </c>
      <c r="L319" s="162">
        <f>K319/F319</f>
        <v>0.29816513761467889</v>
      </c>
      <c r="M319" s="157" t="s">
        <v>593</v>
      </c>
      <c r="N319" s="163">
        <v>45282</v>
      </c>
      <c r="O319" s="37"/>
      <c r="S319" s="55" t="s">
        <v>861</v>
      </c>
      <c r="U319" s="37"/>
      <c r="X319" s="55"/>
      <c r="Z319" s="37"/>
      <c r="AC319" s="55"/>
      <c r="AE319" s="37"/>
      <c r="AH319" s="55"/>
      <c r="AJ319" s="37"/>
      <c r="AM319" s="55"/>
    </row>
    <row r="320" spans="1:39" ht="12.75" customHeight="1">
      <c r="A320" s="287">
        <v>198</v>
      </c>
      <c r="B320" s="288">
        <v>45236</v>
      </c>
      <c r="C320" s="288"/>
      <c r="D320" s="289" t="s">
        <v>876</v>
      </c>
      <c r="E320" s="290" t="s">
        <v>590</v>
      </c>
      <c r="F320" s="158">
        <v>1270</v>
      </c>
      <c r="G320" s="290"/>
      <c r="H320" s="290">
        <v>1613</v>
      </c>
      <c r="I320" s="291">
        <v>1613</v>
      </c>
      <c r="J320" s="292" t="s">
        <v>677</v>
      </c>
      <c r="K320" s="161">
        <f>H320-F320</f>
        <v>343</v>
      </c>
      <c r="L320" s="162">
        <f>K320/F320</f>
        <v>0.27007874015748029</v>
      </c>
      <c r="M320" s="157" t="s">
        <v>593</v>
      </c>
      <c r="N320" s="163">
        <v>45246</v>
      </c>
      <c r="O320" s="37"/>
      <c r="S320" s="55" t="s">
        <v>874</v>
      </c>
      <c r="U320" s="37"/>
      <c r="X320" s="55"/>
      <c r="Z320" s="37"/>
      <c r="AC320" s="55"/>
      <c r="AE320" s="37"/>
      <c r="AH320" s="55"/>
      <c r="AJ320" s="37"/>
      <c r="AM320" s="55"/>
    </row>
    <row r="321" spans="1:39" ht="12.75" customHeight="1">
      <c r="A321" s="210">
        <v>199</v>
      </c>
      <c r="B321" s="211">
        <v>45251</v>
      </c>
      <c r="C321" s="53"/>
      <c r="D321" s="53" t="s">
        <v>880</v>
      </c>
      <c r="E321" s="212" t="s">
        <v>590</v>
      </c>
      <c r="F321" s="51" t="s">
        <v>881</v>
      </c>
      <c r="G321" s="51"/>
      <c r="H321" s="51"/>
      <c r="I321" s="51">
        <v>1490</v>
      </c>
      <c r="J321" s="51" t="s">
        <v>591</v>
      </c>
      <c r="K321" s="51"/>
      <c r="L321" s="51"/>
      <c r="M321" s="51"/>
      <c r="N321" s="51"/>
      <c r="O321" s="37"/>
      <c r="S321" s="55" t="s">
        <v>861</v>
      </c>
      <c r="U321" s="37"/>
      <c r="X321" s="55"/>
      <c r="Z321" s="37"/>
      <c r="AC321" s="55"/>
      <c r="AE321" s="37"/>
      <c r="AH321" s="55"/>
      <c r="AJ321" s="37"/>
      <c r="AM321" s="55"/>
    </row>
    <row r="322" spans="1:39" ht="12.75" customHeight="1">
      <c r="A322" s="210">
        <v>200</v>
      </c>
      <c r="B322" s="211">
        <v>45254</v>
      </c>
      <c r="C322" s="53"/>
      <c r="D322" s="53" t="s">
        <v>876</v>
      </c>
      <c r="E322" s="212" t="s">
        <v>590</v>
      </c>
      <c r="F322" s="51" t="s">
        <v>884</v>
      </c>
      <c r="G322" s="51"/>
      <c r="H322" s="51"/>
      <c r="I322" s="51">
        <v>1806</v>
      </c>
      <c r="J322" s="51" t="s">
        <v>591</v>
      </c>
      <c r="K322" s="51"/>
      <c r="L322" s="51"/>
      <c r="M322" s="51"/>
      <c r="N322" s="51"/>
      <c r="O322" s="37"/>
      <c r="S322" s="55" t="s">
        <v>874</v>
      </c>
      <c r="U322" s="37"/>
      <c r="X322" s="55"/>
      <c r="Z322" s="37"/>
      <c r="AC322" s="55"/>
      <c r="AE322" s="37"/>
      <c r="AH322" s="55"/>
      <c r="AJ322" s="37"/>
      <c r="AM322" s="55"/>
    </row>
    <row r="323" spans="1:39" ht="12.75" customHeight="1">
      <c r="A323" s="210">
        <v>201</v>
      </c>
      <c r="B323" s="211">
        <v>45265</v>
      </c>
      <c r="C323" s="53"/>
      <c r="D323" s="227" t="s">
        <v>542</v>
      </c>
      <c r="E323" s="212" t="s">
        <v>590</v>
      </c>
      <c r="F323" s="51" t="s">
        <v>891</v>
      </c>
      <c r="G323" s="51"/>
      <c r="I323" s="51">
        <v>558</v>
      </c>
      <c r="J323" s="51" t="s">
        <v>591</v>
      </c>
      <c r="K323" s="51"/>
      <c r="L323" s="51"/>
      <c r="M323" s="51"/>
      <c r="N323" s="51"/>
      <c r="O323" s="37"/>
      <c r="S323" s="55" t="s">
        <v>861</v>
      </c>
      <c r="U323" s="37"/>
      <c r="X323" s="55"/>
      <c r="Z323" s="37"/>
      <c r="AC323" s="55"/>
      <c r="AE323" s="37"/>
      <c r="AH323" s="55"/>
      <c r="AJ323" s="37"/>
      <c r="AM323" s="55"/>
    </row>
    <row r="324" spans="1:39" ht="12.75" customHeight="1">
      <c r="A324" s="210">
        <v>202</v>
      </c>
      <c r="B324" s="211">
        <v>45272</v>
      </c>
      <c r="C324" s="53"/>
      <c r="D324" s="53" t="s">
        <v>895</v>
      </c>
      <c r="E324" s="212" t="s">
        <v>590</v>
      </c>
      <c r="F324" s="51" t="s">
        <v>896</v>
      </c>
      <c r="G324" s="51"/>
      <c r="H324" s="51"/>
      <c r="I324" s="51">
        <v>5512</v>
      </c>
      <c r="J324" s="51" t="s">
        <v>591</v>
      </c>
      <c r="K324" s="51"/>
      <c r="L324" s="51"/>
      <c r="M324" s="51"/>
      <c r="N324" s="51"/>
      <c r="O324" s="37"/>
      <c r="S324" s="55" t="s">
        <v>874</v>
      </c>
      <c r="U324" s="37"/>
      <c r="X324" s="55"/>
      <c r="Z324" s="37"/>
      <c r="AC324" s="55"/>
      <c r="AE324" s="37"/>
      <c r="AH324" s="55"/>
      <c r="AJ324" s="37"/>
      <c r="AM324" s="55"/>
    </row>
    <row r="325" spans="1:39" ht="12.75" customHeight="1">
      <c r="A325" s="210">
        <v>203</v>
      </c>
      <c r="B325" s="211">
        <v>45292</v>
      </c>
      <c r="C325" s="53"/>
      <c r="D325" s="53" t="s">
        <v>314</v>
      </c>
      <c r="E325" s="212" t="s">
        <v>590</v>
      </c>
      <c r="F325" s="51" t="s">
        <v>915</v>
      </c>
      <c r="G325" s="51"/>
      <c r="H325" s="51"/>
      <c r="I325" s="51">
        <v>4909</v>
      </c>
      <c r="J325" s="51" t="s">
        <v>591</v>
      </c>
      <c r="K325" s="51"/>
      <c r="L325" s="51"/>
      <c r="M325" s="51"/>
      <c r="N325" s="51"/>
      <c r="O325" s="37"/>
      <c r="S325" s="55"/>
      <c r="U325" s="37"/>
      <c r="X325" s="55"/>
      <c r="Z325" s="37"/>
      <c r="AC325" s="55"/>
      <c r="AE325" s="37"/>
      <c r="AH325" s="55"/>
      <c r="AJ325" s="37"/>
      <c r="AM325" s="55"/>
    </row>
    <row r="326" spans="1:39" ht="12.75" customHeight="1">
      <c r="A326" s="210">
        <v>204</v>
      </c>
      <c r="B326" s="211">
        <v>45294</v>
      </c>
      <c r="C326" s="53"/>
      <c r="D326" s="53" t="s">
        <v>540</v>
      </c>
      <c r="E326" s="212" t="s">
        <v>590</v>
      </c>
      <c r="F326" s="51" t="s">
        <v>926</v>
      </c>
      <c r="G326" s="51"/>
      <c r="H326" s="51"/>
      <c r="I326" s="51">
        <v>1080</v>
      </c>
      <c r="J326" s="51" t="s">
        <v>591</v>
      </c>
      <c r="K326" s="51"/>
      <c r="L326" s="51"/>
      <c r="M326" s="51"/>
      <c r="N326" s="51"/>
      <c r="O326" s="37"/>
      <c r="S326" s="55"/>
      <c r="U326" s="37"/>
      <c r="X326" s="55"/>
      <c r="Z326" s="37"/>
      <c r="AC326" s="55"/>
      <c r="AE326" s="37"/>
      <c r="AH326" s="55"/>
      <c r="AJ326" s="37"/>
      <c r="AM326" s="55"/>
    </row>
    <row r="327" spans="1:39" ht="12.75" customHeight="1">
      <c r="A327" s="210">
        <v>205</v>
      </c>
      <c r="B327" s="211">
        <v>45315</v>
      </c>
      <c r="C327" s="53"/>
      <c r="D327" s="53" t="s">
        <v>315</v>
      </c>
      <c r="E327" s="212" t="s">
        <v>590</v>
      </c>
      <c r="F327" s="51" t="s">
        <v>1057</v>
      </c>
      <c r="G327" s="51"/>
      <c r="H327" s="51"/>
      <c r="I327" s="51">
        <v>2077</v>
      </c>
      <c r="J327" s="51" t="s">
        <v>591</v>
      </c>
      <c r="K327" s="51"/>
      <c r="L327" s="51"/>
      <c r="M327" s="51"/>
      <c r="N327" s="51"/>
      <c r="O327" s="37"/>
      <c r="S327" s="55"/>
      <c r="U327" s="37"/>
      <c r="X327" s="55"/>
      <c r="Z327" s="37"/>
      <c r="AC327" s="55"/>
      <c r="AE327" s="37"/>
      <c r="AH327" s="55"/>
      <c r="AJ327" s="37"/>
      <c r="AM327" s="55"/>
    </row>
    <row r="328" spans="1:39" ht="12.75" customHeight="1">
      <c r="A328" s="53"/>
      <c r="B328" s="53"/>
      <c r="C328" s="53"/>
      <c r="D328" s="53"/>
      <c r="E328" s="53"/>
      <c r="F328" s="51"/>
      <c r="G328" s="51"/>
      <c r="H328" s="51"/>
      <c r="I328" s="51"/>
      <c r="J328" s="31"/>
      <c r="K328" s="51"/>
      <c r="L328" s="51"/>
      <c r="M328" s="51"/>
      <c r="N328" s="53"/>
      <c r="O328" s="37"/>
      <c r="S328" s="55"/>
      <c r="U328" s="37"/>
      <c r="X328" s="55"/>
      <c r="Z328" s="37"/>
      <c r="AC328" s="55"/>
      <c r="AE328" s="37"/>
      <c r="AH328" s="55"/>
      <c r="AJ328" s="37"/>
      <c r="AM328" s="55"/>
    </row>
    <row r="329" spans="1:39" ht="12.75" customHeight="1">
      <c r="B329" s="213" t="s">
        <v>837</v>
      </c>
      <c r="F329" s="55"/>
      <c r="G329" s="55"/>
      <c r="H329" s="55"/>
      <c r="I329" s="55"/>
      <c r="J329" s="37"/>
      <c r="K329" s="55"/>
      <c r="L329" s="55"/>
      <c r="M329" s="55"/>
      <c r="O329" s="37"/>
      <c r="S329" s="55"/>
      <c r="U329" s="37"/>
      <c r="X329" s="55"/>
      <c r="Z329" s="37"/>
      <c r="AC329" s="55"/>
      <c r="AE329" s="37"/>
      <c r="AH329" s="55"/>
      <c r="AJ329" s="37"/>
      <c r="AM329" s="55"/>
    </row>
    <row r="330" spans="1:39" ht="12.75" customHeight="1">
      <c r="A330" s="214"/>
      <c r="F330" s="55"/>
      <c r="G330" s="55"/>
      <c r="H330" s="55"/>
      <c r="I330" s="55"/>
      <c r="J330" s="37"/>
      <c r="K330" s="55"/>
      <c r="L330" s="55"/>
      <c r="M330" s="55"/>
      <c r="O330" s="37"/>
      <c r="S330" s="55"/>
      <c r="U330" s="37"/>
      <c r="X330" s="55"/>
      <c r="Z330" s="37"/>
      <c r="AC330" s="55"/>
      <c r="AE330" s="37"/>
      <c r="AH330" s="55"/>
      <c r="AJ330" s="37"/>
      <c r="AM330" s="55"/>
    </row>
    <row r="331" spans="1:39" ht="12.75" customHeight="1">
      <c r="A331" s="214"/>
      <c r="F331" s="55"/>
      <c r="G331" s="55"/>
      <c r="H331" s="55"/>
      <c r="I331" s="55"/>
      <c r="J331" s="37"/>
      <c r="K331" s="55"/>
      <c r="L331" s="55"/>
      <c r="M331" s="55"/>
      <c r="O331" s="37"/>
      <c r="S331" s="55"/>
    </row>
    <row r="332" spans="1:39" ht="12.75" customHeight="1">
      <c r="A332" s="51"/>
      <c r="F332" s="55"/>
      <c r="G332" s="55"/>
      <c r="H332" s="55"/>
      <c r="I332" s="55"/>
      <c r="J332" s="37"/>
      <c r="K332" s="55"/>
      <c r="L332" s="55"/>
      <c r="M332" s="55"/>
      <c r="O332" s="37"/>
      <c r="S332" s="55"/>
    </row>
    <row r="333" spans="1:39" ht="12.75" customHeight="1">
      <c r="F333" s="55"/>
      <c r="G333" s="55"/>
      <c r="H333" s="55"/>
      <c r="I333" s="55"/>
      <c r="J333" s="37"/>
      <c r="K333" s="55"/>
      <c r="L333" s="55"/>
      <c r="M333" s="55"/>
      <c r="O333" s="37"/>
      <c r="S333" s="55"/>
    </row>
    <row r="334" spans="1:39" ht="12.75" customHeight="1">
      <c r="F334" s="55"/>
      <c r="G334" s="55"/>
      <c r="H334" s="55"/>
      <c r="I334" s="55"/>
      <c r="J334" s="37"/>
      <c r="K334" s="55"/>
      <c r="L334" s="55"/>
      <c r="M334" s="55"/>
      <c r="O334" s="37"/>
      <c r="S334" s="55"/>
    </row>
    <row r="335" spans="1:39" ht="12.75" customHeight="1">
      <c r="F335" s="55"/>
      <c r="G335" s="55"/>
      <c r="H335" s="55"/>
      <c r="I335" s="55"/>
      <c r="J335" s="37"/>
      <c r="K335" s="55"/>
      <c r="L335" s="55"/>
      <c r="M335" s="55"/>
      <c r="O335" s="37"/>
      <c r="S335" s="55"/>
    </row>
    <row r="336" spans="1:39" ht="12.75" customHeight="1">
      <c r="F336" s="55"/>
      <c r="G336" s="55"/>
      <c r="H336" s="55"/>
      <c r="I336" s="55"/>
      <c r="J336" s="37"/>
      <c r="K336" s="55"/>
      <c r="L336" s="55"/>
      <c r="M336" s="55"/>
      <c r="O336" s="37"/>
      <c r="S336" s="55"/>
    </row>
    <row r="337" spans="6:19" ht="12.75" customHeight="1">
      <c r="F337" s="55"/>
      <c r="G337" s="55"/>
      <c r="H337" s="55"/>
      <c r="I337" s="55"/>
      <c r="J337" s="37"/>
      <c r="K337" s="55"/>
      <c r="L337" s="55"/>
      <c r="M337" s="55"/>
      <c r="O337" s="37"/>
      <c r="S337" s="55"/>
    </row>
    <row r="338" spans="6:19" ht="12.75" customHeight="1">
      <c r="F338" s="55"/>
      <c r="G338" s="55"/>
      <c r="H338" s="55"/>
      <c r="I338" s="55"/>
      <c r="J338" s="37"/>
      <c r="K338" s="55"/>
      <c r="L338" s="55"/>
      <c r="M338" s="55"/>
      <c r="O338" s="37"/>
      <c r="S338" s="55"/>
    </row>
    <row r="339" spans="6:19" ht="12.75" customHeight="1">
      <c r="F339" s="55"/>
      <c r="G339" s="55"/>
      <c r="H339" s="55"/>
      <c r="I339" s="55"/>
      <c r="J339" s="37"/>
      <c r="K339" s="55"/>
      <c r="L339" s="55"/>
      <c r="M339" s="55"/>
      <c r="O339" s="37"/>
      <c r="S339" s="55"/>
    </row>
    <row r="340" spans="6:19" ht="12.75" customHeight="1">
      <c r="F340" s="55"/>
      <c r="G340" s="55"/>
      <c r="H340" s="55"/>
      <c r="I340" s="55"/>
      <c r="J340" s="37"/>
      <c r="K340" s="55"/>
      <c r="L340" s="55"/>
      <c r="M340" s="55"/>
      <c r="O340" s="37"/>
      <c r="S340" s="55"/>
    </row>
    <row r="341" spans="6:19" ht="12.75" customHeight="1">
      <c r="F341" s="55"/>
      <c r="G341" s="55"/>
      <c r="H341" s="55"/>
      <c r="I341" s="55"/>
      <c r="J341" s="37"/>
      <c r="K341" s="55"/>
      <c r="L341" s="55"/>
      <c r="M341" s="55"/>
      <c r="O341" s="37"/>
      <c r="S341" s="55"/>
    </row>
    <row r="342" spans="6:19" ht="12.75" customHeight="1">
      <c r="F342" s="55"/>
      <c r="G342" s="55"/>
      <c r="H342" s="55"/>
      <c r="I342" s="55"/>
      <c r="J342" s="37"/>
      <c r="K342" s="55"/>
      <c r="L342" s="55"/>
      <c r="M342" s="55"/>
      <c r="O342" s="37"/>
      <c r="S342" s="55"/>
    </row>
    <row r="343" spans="6:19" ht="12.75" customHeight="1">
      <c r="F343" s="55"/>
      <c r="G343" s="55"/>
      <c r="H343" s="55"/>
      <c r="I343" s="55"/>
      <c r="J343" s="37"/>
      <c r="K343" s="55"/>
      <c r="L343" s="55"/>
      <c r="M343" s="55"/>
      <c r="O343" s="37"/>
      <c r="S343" s="55"/>
    </row>
    <row r="344" spans="6:19" ht="12.75" customHeight="1">
      <c r="F344" s="55"/>
      <c r="G344" s="55"/>
      <c r="H344" s="55"/>
      <c r="I344" s="55"/>
      <c r="J344" s="37"/>
      <c r="K344" s="55"/>
      <c r="L344" s="55"/>
      <c r="M344" s="55"/>
      <c r="O344" s="37"/>
      <c r="S344" s="55"/>
    </row>
    <row r="345" spans="6:19" ht="12.75" customHeight="1">
      <c r="F345" s="55"/>
      <c r="G345" s="55"/>
      <c r="H345" s="55"/>
      <c r="I345" s="55"/>
      <c r="J345" s="37"/>
      <c r="K345" s="55"/>
      <c r="L345" s="55"/>
      <c r="M345" s="55"/>
      <c r="O345" s="37"/>
      <c r="S345" s="55"/>
    </row>
    <row r="346" spans="6:19" ht="12.75" customHeight="1">
      <c r="F346" s="55"/>
      <c r="G346" s="55"/>
      <c r="H346" s="55"/>
      <c r="I346" s="55"/>
      <c r="J346" s="37"/>
      <c r="K346" s="55"/>
      <c r="L346" s="55"/>
      <c r="M346" s="55"/>
      <c r="O346" s="37"/>
      <c r="S346" s="55"/>
    </row>
    <row r="347" spans="6:19" ht="12.75" customHeight="1">
      <c r="F347" s="55"/>
      <c r="G347" s="55"/>
      <c r="H347" s="55"/>
      <c r="I347" s="55"/>
      <c r="J347" s="37"/>
      <c r="K347" s="55"/>
      <c r="L347" s="55"/>
      <c r="M347" s="55"/>
      <c r="O347" s="37"/>
      <c r="S347" s="55"/>
    </row>
    <row r="348" spans="6:19" ht="12.75" customHeight="1">
      <c r="F348" s="55"/>
      <c r="G348" s="55"/>
      <c r="H348" s="55"/>
      <c r="I348" s="55"/>
      <c r="J348" s="37"/>
      <c r="K348" s="55"/>
      <c r="L348" s="55"/>
      <c r="M348" s="55"/>
      <c r="O348" s="37"/>
      <c r="S348" s="55"/>
    </row>
    <row r="349" spans="6:19" ht="12.75" customHeight="1">
      <c r="F349" s="55"/>
      <c r="G349" s="55"/>
      <c r="H349" s="55"/>
      <c r="I349" s="55"/>
      <c r="J349" s="37"/>
      <c r="K349" s="55"/>
      <c r="L349" s="55"/>
      <c r="M349" s="55"/>
      <c r="O349" s="37"/>
      <c r="S349" s="55"/>
    </row>
    <row r="350" spans="6:19" ht="12.75" customHeight="1">
      <c r="F350" s="55"/>
      <c r="G350" s="55"/>
      <c r="H350" s="55"/>
      <c r="I350" s="55"/>
      <c r="J350" s="37"/>
      <c r="K350" s="55"/>
      <c r="L350" s="55"/>
      <c r="M350" s="55"/>
      <c r="O350" s="37"/>
      <c r="S350" s="55"/>
    </row>
    <row r="351" spans="6:19" ht="12.75" customHeight="1">
      <c r="F351" s="55"/>
      <c r="G351" s="55"/>
      <c r="H351" s="55"/>
      <c r="I351" s="55"/>
      <c r="J351" s="37"/>
      <c r="K351" s="55"/>
      <c r="L351" s="55"/>
      <c r="M351" s="55"/>
      <c r="O351" s="37"/>
      <c r="S351" s="55"/>
    </row>
    <row r="352" spans="6:19" ht="12.75" customHeight="1">
      <c r="F352" s="55"/>
      <c r="G352" s="55"/>
      <c r="H352" s="55"/>
      <c r="I352" s="55"/>
      <c r="J352" s="37"/>
      <c r="K352" s="55"/>
      <c r="L352" s="55"/>
      <c r="M352" s="55"/>
      <c r="O352" s="37"/>
      <c r="S352" s="55"/>
    </row>
    <row r="353" spans="6:19" ht="12.75" customHeight="1">
      <c r="F353" s="55"/>
      <c r="G353" s="55"/>
      <c r="H353" s="55"/>
      <c r="I353" s="55"/>
      <c r="J353" s="37"/>
      <c r="K353" s="55"/>
      <c r="L353" s="55"/>
      <c r="M353" s="55"/>
      <c r="O353" s="37"/>
      <c r="S353" s="55"/>
    </row>
    <row r="354" spans="6:19" ht="12.75" customHeight="1">
      <c r="F354" s="55"/>
      <c r="G354" s="55"/>
      <c r="H354" s="55"/>
      <c r="I354" s="55"/>
      <c r="J354" s="37"/>
      <c r="K354" s="55"/>
      <c r="L354" s="55"/>
      <c r="M354" s="55"/>
      <c r="O354" s="37"/>
      <c r="S354" s="55"/>
    </row>
    <row r="355" spans="6:19" ht="12.75" customHeight="1">
      <c r="F355" s="55"/>
      <c r="G355" s="55"/>
      <c r="H355" s="55"/>
      <c r="I355" s="55"/>
      <c r="J355" s="37"/>
      <c r="K355" s="55"/>
      <c r="L355" s="55"/>
      <c r="M355" s="55"/>
      <c r="O355" s="37"/>
      <c r="S355" s="55"/>
    </row>
    <row r="356" spans="6:19" ht="12.75" customHeight="1">
      <c r="F356" s="55"/>
      <c r="G356" s="55"/>
      <c r="H356" s="55"/>
      <c r="I356" s="55"/>
      <c r="J356" s="37"/>
      <c r="K356" s="55"/>
      <c r="L356" s="55"/>
      <c r="M356" s="55"/>
      <c r="O356" s="37"/>
      <c r="S356" s="55"/>
    </row>
    <row r="357" spans="6:19" ht="12.75" customHeight="1">
      <c r="F357" s="55"/>
      <c r="G357" s="55"/>
      <c r="H357" s="55"/>
      <c r="I357" s="55"/>
      <c r="J357" s="37"/>
      <c r="K357" s="55"/>
      <c r="L357" s="55"/>
      <c r="M357" s="55"/>
      <c r="O357" s="37"/>
      <c r="S357" s="55"/>
    </row>
    <row r="358" spans="6:19" ht="12.75" customHeight="1">
      <c r="F358" s="55"/>
      <c r="G358" s="55"/>
      <c r="H358" s="55"/>
      <c r="I358" s="55"/>
      <c r="J358" s="37"/>
      <c r="K358" s="55"/>
      <c r="L358" s="55"/>
      <c r="M358" s="55"/>
      <c r="O358" s="37"/>
      <c r="S358" s="55"/>
    </row>
    <row r="359" spans="6:19" ht="12.75" customHeight="1">
      <c r="F359" s="55"/>
      <c r="G359" s="55"/>
      <c r="H359" s="55"/>
      <c r="I359" s="55"/>
      <c r="J359" s="37"/>
      <c r="K359" s="55"/>
      <c r="L359" s="55"/>
      <c r="M359" s="55"/>
      <c r="O359" s="37"/>
      <c r="S359" s="55"/>
    </row>
    <row r="360" spans="6:19" ht="12.75" customHeight="1">
      <c r="F360" s="55"/>
      <c r="G360" s="55"/>
      <c r="H360" s="55"/>
      <c r="I360" s="55"/>
      <c r="J360" s="37"/>
      <c r="K360" s="55"/>
      <c r="L360" s="55"/>
      <c r="M360" s="55"/>
      <c r="O360" s="37"/>
      <c r="S360" s="55"/>
    </row>
    <row r="361" spans="6:19" ht="12.75" customHeight="1">
      <c r="F361" s="55"/>
      <c r="G361" s="55"/>
      <c r="H361" s="55"/>
      <c r="I361" s="55"/>
      <c r="J361" s="37"/>
      <c r="K361" s="55"/>
      <c r="L361" s="55"/>
      <c r="M361" s="55"/>
      <c r="O361" s="37"/>
      <c r="S361" s="55"/>
    </row>
    <row r="362" spans="6:19" ht="12.75" customHeight="1">
      <c r="F362" s="55"/>
      <c r="G362" s="55"/>
      <c r="H362" s="55"/>
      <c r="I362" s="55"/>
      <c r="J362" s="37"/>
      <c r="K362" s="55"/>
      <c r="L362" s="55"/>
      <c r="M362" s="55"/>
      <c r="O362" s="37"/>
      <c r="S362" s="55"/>
    </row>
    <row r="363" spans="6:19" ht="12.75" customHeight="1">
      <c r="F363" s="55"/>
      <c r="G363" s="55"/>
      <c r="H363" s="55"/>
      <c r="I363" s="55"/>
      <c r="J363" s="37"/>
      <c r="K363" s="55"/>
      <c r="L363" s="55"/>
      <c r="M363" s="55"/>
      <c r="O363" s="37"/>
      <c r="S363" s="55"/>
    </row>
    <row r="364" spans="6:19" ht="12.75" customHeight="1">
      <c r="F364" s="55"/>
      <c r="G364" s="55"/>
      <c r="H364" s="55"/>
      <c r="I364" s="55"/>
      <c r="J364" s="37"/>
      <c r="K364" s="55"/>
      <c r="L364" s="55"/>
      <c r="M364" s="55"/>
      <c r="O364" s="37"/>
      <c r="S364" s="55"/>
    </row>
    <row r="365" spans="6:19" ht="12.75" customHeight="1">
      <c r="F365" s="55"/>
      <c r="G365" s="55"/>
      <c r="H365" s="55"/>
      <c r="I365" s="55"/>
      <c r="J365" s="37"/>
      <c r="K365" s="55"/>
      <c r="L365" s="55"/>
      <c r="M365" s="55"/>
      <c r="O365" s="37"/>
      <c r="S365" s="55"/>
    </row>
    <row r="366" spans="6:19" ht="12.75" customHeight="1">
      <c r="F366" s="55"/>
      <c r="G366" s="55"/>
      <c r="H366" s="55"/>
      <c r="I366" s="55"/>
      <c r="J366" s="37"/>
      <c r="K366" s="55"/>
      <c r="L366" s="55"/>
      <c r="M366" s="55"/>
      <c r="O366" s="37"/>
      <c r="S366" s="55"/>
    </row>
    <row r="367" spans="6:19" ht="12.75" customHeight="1">
      <c r="F367" s="55"/>
      <c r="G367" s="55"/>
      <c r="H367" s="55"/>
      <c r="I367" s="55"/>
      <c r="J367" s="37"/>
      <c r="K367" s="55"/>
      <c r="L367" s="55"/>
      <c r="M367" s="55"/>
      <c r="O367" s="37"/>
      <c r="S367" s="55"/>
    </row>
    <row r="368" spans="6:19" ht="12.75" customHeight="1">
      <c r="F368" s="55"/>
      <c r="G368" s="55"/>
      <c r="H368" s="55"/>
      <c r="I368" s="55"/>
      <c r="J368" s="37"/>
      <c r="K368" s="55"/>
      <c r="L368" s="55"/>
      <c r="M368" s="55"/>
      <c r="O368" s="37"/>
      <c r="S368" s="55"/>
    </row>
    <row r="369" spans="6:19" ht="12.75" customHeight="1">
      <c r="F369" s="55"/>
      <c r="G369" s="55"/>
      <c r="H369" s="55"/>
      <c r="I369" s="55"/>
      <c r="J369" s="37"/>
      <c r="K369" s="55"/>
      <c r="L369" s="55"/>
      <c r="M369" s="55"/>
      <c r="O369" s="37"/>
      <c r="S369" s="55"/>
    </row>
    <row r="370" spans="6:19" ht="12.75" customHeight="1">
      <c r="F370" s="55"/>
      <c r="G370" s="55"/>
      <c r="H370" s="55"/>
      <c r="I370" s="55"/>
      <c r="J370" s="37"/>
      <c r="K370" s="55"/>
      <c r="L370" s="55"/>
      <c r="M370" s="55"/>
      <c r="O370" s="37"/>
      <c r="S370" s="55"/>
    </row>
    <row r="371" spans="6:19" ht="12.75" customHeight="1">
      <c r="F371" s="55"/>
      <c r="G371" s="55"/>
      <c r="H371" s="55"/>
      <c r="I371" s="55"/>
      <c r="J371" s="37"/>
      <c r="K371" s="55"/>
      <c r="L371" s="55"/>
      <c r="M371" s="55"/>
      <c r="O371" s="37"/>
      <c r="S371" s="55"/>
    </row>
    <row r="372" spans="6:19" ht="12.75" customHeight="1">
      <c r="F372" s="55"/>
      <c r="G372" s="55"/>
      <c r="H372" s="55"/>
      <c r="I372" s="55"/>
      <c r="J372" s="37"/>
      <c r="K372" s="55"/>
      <c r="L372" s="55"/>
      <c r="M372" s="55"/>
      <c r="O372" s="37"/>
      <c r="S372" s="55"/>
    </row>
    <row r="373" spans="6:19" ht="12.75" customHeight="1">
      <c r="F373" s="55"/>
      <c r="G373" s="55"/>
      <c r="H373" s="55"/>
      <c r="I373" s="55"/>
      <c r="J373" s="37"/>
      <c r="K373" s="55"/>
      <c r="L373" s="55"/>
      <c r="M373" s="55"/>
      <c r="O373" s="37"/>
      <c r="S373" s="55"/>
    </row>
    <row r="374" spans="6:19" ht="12.75" customHeight="1">
      <c r="F374" s="55"/>
      <c r="G374" s="55"/>
      <c r="H374" s="55"/>
      <c r="I374" s="55"/>
      <c r="J374" s="37"/>
      <c r="K374" s="55"/>
      <c r="L374" s="55"/>
      <c r="M374" s="55"/>
      <c r="O374" s="37"/>
      <c r="S374" s="55"/>
    </row>
    <row r="375" spans="6:19" ht="12.75" customHeight="1">
      <c r="F375" s="55"/>
      <c r="G375" s="55"/>
      <c r="H375" s="55"/>
      <c r="I375" s="55"/>
      <c r="J375" s="37"/>
      <c r="K375" s="55"/>
      <c r="L375" s="55"/>
      <c r="M375" s="55"/>
      <c r="O375" s="37"/>
      <c r="S375" s="55"/>
    </row>
    <row r="376" spans="6:19" ht="12.75" customHeight="1">
      <c r="F376" s="55"/>
      <c r="G376" s="55"/>
      <c r="H376" s="55"/>
      <c r="I376" s="55"/>
      <c r="J376" s="37"/>
      <c r="K376" s="55"/>
      <c r="L376" s="55"/>
      <c r="M376" s="55"/>
      <c r="O376" s="37"/>
      <c r="S376" s="55"/>
    </row>
    <row r="377" spans="6:19" ht="12.75" customHeight="1">
      <c r="F377" s="55"/>
      <c r="G377" s="55"/>
      <c r="H377" s="55"/>
      <c r="I377" s="55"/>
      <c r="J377" s="37"/>
      <c r="K377" s="55"/>
      <c r="L377" s="55"/>
      <c r="M377" s="55"/>
      <c r="O377" s="37"/>
      <c r="S377" s="55"/>
    </row>
    <row r="378" spans="6:19" ht="12.75" customHeight="1">
      <c r="F378" s="55"/>
      <c r="G378" s="55"/>
      <c r="H378" s="55"/>
      <c r="I378" s="55"/>
      <c r="J378" s="37"/>
      <c r="K378" s="55"/>
      <c r="L378" s="55"/>
      <c r="M378" s="55"/>
      <c r="O378" s="37"/>
      <c r="S378" s="55"/>
    </row>
    <row r="379" spans="6:19" ht="12.75" customHeight="1">
      <c r="F379" s="55"/>
      <c r="G379" s="55"/>
      <c r="H379" s="55"/>
      <c r="I379" s="55"/>
      <c r="J379" s="37"/>
      <c r="K379" s="55"/>
      <c r="L379" s="55"/>
      <c r="M379" s="55"/>
      <c r="O379" s="37"/>
      <c r="S379" s="55"/>
    </row>
    <row r="380" spans="6:19" ht="12.75" customHeight="1">
      <c r="F380" s="55"/>
      <c r="G380" s="55"/>
      <c r="H380" s="55"/>
      <c r="I380" s="55"/>
      <c r="J380" s="37"/>
      <c r="K380" s="55"/>
      <c r="L380" s="55"/>
      <c r="M380" s="55"/>
      <c r="O380" s="37"/>
      <c r="S380" s="55"/>
    </row>
    <row r="381" spans="6:19" ht="12.75" customHeight="1">
      <c r="F381" s="55"/>
      <c r="G381" s="55"/>
      <c r="H381" s="55"/>
      <c r="I381" s="55"/>
      <c r="J381" s="37"/>
      <c r="K381" s="55"/>
      <c r="L381" s="55"/>
      <c r="M381" s="55"/>
      <c r="O381" s="37"/>
      <c r="S381" s="55"/>
    </row>
    <row r="382" spans="6:19" ht="12.75" customHeight="1">
      <c r="F382" s="55"/>
      <c r="G382" s="55"/>
      <c r="H382" s="55"/>
      <c r="I382" s="55"/>
      <c r="J382" s="37"/>
      <c r="K382" s="55"/>
      <c r="L382" s="55"/>
      <c r="M382" s="55"/>
      <c r="O382" s="37"/>
      <c r="S382" s="55"/>
    </row>
    <row r="383" spans="6:19" ht="12.75" customHeight="1">
      <c r="F383" s="55"/>
      <c r="G383" s="55"/>
      <c r="H383" s="55"/>
      <c r="I383" s="55"/>
      <c r="J383" s="37"/>
      <c r="K383" s="55"/>
      <c r="L383" s="55"/>
      <c r="M383" s="55"/>
      <c r="O383" s="37"/>
      <c r="S383" s="55"/>
    </row>
    <row r="384" spans="6:19" ht="12.75" customHeight="1">
      <c r="F384" s="55"/>
      <c r="G384" s="55"/>
      <c r="H384" s="55"/>
      <c r="I384" s="55"/>
      <c r="J384" s="37"/>
      <c r="K384" s="55"/>
      <c r="L384" s="55"/>
      <c r="M384" s="55"/>
      <c r="O384" s="37"/>
      <c r="S384" s="55"/>
    </row>
    <row r="385" spans="6:19" ht="12.75" customHeight="1">
      <c r="F385" s="55"/>
      <c r="G385" s="55"/>
      <c r="H385" s="55"/>
      <c r="I385" s="55"/>
      <c r="J385" s="37"/>
      <c r="K385" s="55"/>
      <c r="L385" s="55"/>
      <c r="M385" s="55"/>
      <c r="O385" s="37"/>
      <c r="S385" s="55"/>
    </row>
    <row r="386" spans="6:19" ht="12.75" customHeight="1">
      <c r="F386" s="55"/>
      <c r="G386" s="55"/>
      <c r="H386" s="55"/>
      <c r="I386" s="55"/>
      <c r="J386" s="37"/>
      <c r="K386" s="55"/>
      <c r="L386" s="55"/>
      <c r="M386" s="55"/>
      <c r="O386" s="37"/>
      <c r="S386" s="55"/>
    </row>
    <row r="387" spans="6:19" ht="12.75" customHeight="1">
      <c r="F387" s="55"/>
      <c r="G387" s="55"/>
      <c r="H387" s="55"/>
      <c r="I387" s="55"/>
      <c r="J387" s="37"/>
      <c r="K387" s="55"/>
      <c r="L387" s="55"/>
      <c r="M387" s="55"/>
      <c r="O387" s="37"/>
      <c r="S387" s="55"/>
    </row>
    <row r="388" spans="6:19" ht="12.75" customHeight="1">
      <c r="F388" s="55"/>
      <c r="G388" s="55"/>
      <c r="H388" s="55"/>
      <c r="I388" s="55"/>
      <c r="J388" s="37"/>
      <c r="K388" s="55"/>
      <c r="L388" s="55"/>
      <c r="M388" s="55"/>
      <c r="O388" s="37"/>
      <c r="S388" s="55"/>
    </row>
    <row r="389" spans="6:19" ht="12.75" customHeight="1">
      <c r="F389" s="55"/>
      <c r="G389" s="55"/>
      <c r="H389" s="55"/>
      <c r="I389" s="55"/>
      <c r="J389" s="37"/>
      <c r="K389" s="55"/>
      <c r="L389" s="55"/>
      <c r="M389" s="55"/>
      <c r="O389" s="37"/>
      <c r="S389" s="55"/>
    </row>
    <row r="390" spans="6:19" ht="12.75" customHeight="1">
      <c r="F390" s="55"/>
      <c r="G390" s="55"/>
      <c r="H390" s="55"/>
      <c r="I390" s="55"/>
      <c r="J390" s="37"/>
      <c r="K390" s="55"/>
      <c r="L390" s="55"/>
      <c r="M390" s="55"/>
      <c r="O390" s="37"/>
      <c r="S390" s="55"/>
    </row>
    <row r="391" spans="6:19" ht="12.75" customHeight="1">
      <c r="F391" s="55"/>
      <c r="G391" s="55"/>
      <c r="H391" s="55"/>
      <c r="I391" s="55"/>
      <c r="J391" s="37"/>
      <c r="K391" s="55"/>
      <c r="L391" s="55"/>
      <c r="M391" s="55"/>
      <c r="O391" s="37"/>
      <c r="S391" s="55"/>
    </row>
    <row r="392" spans="6:19" ht="12.75" customHeight="1">
      <c r="F392" s="55"/>
      <c r="G392" s="55"/>
      <c r="H392" s="55"/>
      <c r="I392" s="55"/>
      <c r="J392" s="37"/>
      <c r="K392" s="55"/>
      <c r="L392" s="55"/>
      <c r="M392" s="55"/>
      <c r="O392" s="37"/>
      <c r="S392" s="55"/>
    </row>
    <row r="393" spans="6:19" ht="12.75" customHeight="1">
      <c r="F393" s="55"/>
      <c r="G393" s="55"/>
      <c r="H393" s="55"/>
      <c r="I393" s="55"/>
      <c r="J393" s="37"/>
      <c r="K393" s="55"/>
      <c r="L393" s="55"/>
      <c r="M393" s="55"/>
      <c r="O393" s="37"/>
      <c r="S393" s="55"/>
    </row>
    <row r="394" spans="6:19" ht="12.75" customHeight="1">
      <c r="F394" s="55"/>
      <c r="G394" s="55"/>
      <c r="H394" s="55"/>
      <c r="I394" s="55"/>
      <c r="J394" s="37"/>
      <c r="K394" s="55"/>
      <c r="L394" s="55"/>
      <c r="M394" s="55"/>
      <c r="O394" s="37"/>
      <c r="S394" s="55"/>
    </row>
    <row r="395" spans="6:19" ht="12.75" customHeight="1">
      <c r="F395" s="55"/>
      <c r="G395" s="55"/>
      <c r="H395" s="55"/>
      <c r="I395" s="55"/>
      <c r="J395" s="37"/>
      <c r="K395" s="55"/>
      <c r="L395" s="55"/>
      <c r="M395" s="55"/>
      <c r="O395" s="37"/>
      <c r="S395" s="55"/>
    </row>
    <row r="396" spans="6:19" ht="12.75" customHeight="1">
      <c r="F396" s="55"/>
      <c r="G396" s="55"/>
      <c r="H396" s="55"/>
      <c r="I396" s="55"/>
      <c r="J396" s="37"/>
      <c r="K396" s="55"/>
      <c r="L396" s="55"/>
      <c r="M396" s="55"/>
      <c r="O396" s="37"/>
      <c r="S396" s="55"/>
    </row>
    <row r="397" spans="6:19" ht="12.75" customHeight="1">
      <c r="F397" s="55"/>
      <c r="G397" s="55"/>
      <c r="H397" s="55"/>
      <c r="I397" s="55"/>
      <c r="J397" s="37"/>
      <c r="K397" s="55"/>
      <c r="L397" s="55"/>
      <c r="M397" s="55"/>
      <c r="O397" s="37"/>
      <c r="S397" s="55"/>
    </row>
    <row r="398" spans="6:19" ht="12.75" customHeight="1">
      <c r="F398" s="55"/>
      <c r="G398" s="55"/>
      <c r="H398" s="55"/>
      <c r="I398" s="55"/>
      <c r="J398" s="37"/>
      <c r="K398" s="55"/>
      <c r="L398" s="55"/>
      <c r="M398" s="55"/>
      <c r="O398" s="37"/>
      <c r="S398" s="55"/>
    </row>
    <row r="399" spans="6:19" ht="12.75" customHeight="1">
      <c r="F399" s="55"/>
      <c r="G399" s="55"/>
      <c r="H399" s="55"/>
      <c r="I399" s="55"/>
      <c r="J399" s="37"/>
      <c r="K399" s="55"/>
      <c r="L399" s="55"/>
      <c r="M399" s="55"/>
      <c r="O399" s="37"/>
      <c r="S399" s="55"/>
    </row>
    <row r="400" spans="6:19" ht="12.75" customHeight="1">
      <c r="F400" s="55"/>
      <c r="G400" s="55"/>
      <c r="H400" s="55"/>
      <c r="I400" s="55"/>
      <c r="J400" s="37"/>
      <c r="K400" s="55"/>
      <c r="L400" s="55"/>
      <c r="M400" s="55"/>
      <c r="O400" s="37"/>
      <c r="S400" s="55"/>
    </row>
    <row r="401" spans="6:19" ht="12.75" customHeight="1">
      <c r="F401" s="55"/>
      <c r="G401" s="55"/>
      <c r="H401" s="55"/>
      <c r="I401" s="55"/>
      <c r="J401" s="37"/>
      <c r="K401" s="55"/>
      <c r="L401" s="55"/>
      <c r="M401" s="55"/>
      <c r="O401" s="37"/>
      <c r="S401" s="55"/>
    </row>
    <row r="402" spans="6:19" ht="12.75" customHeight="1">
      <c r="F402" s="55"/>
      <c r="G402" s="55"/>
      <c r="H402" s="55"/>
      <c r="I402" s="55"/>
      <c r="J402" s="37"/>
      <c r="K402" s="55"/>
      <c r="L402" s="55"/>
      <c r="M402" s="55"/>
      <c r="O402" s="37"/>
      <c r="S402" s="55"/>
    </row>
    <row r="403" spans="6:19" ht="12.75" customHeight="1">
      <c r="F403" s="55"/>
      <c r="G403" s="55"/>
      <c r="H403" s="55"/>
      <c r="I403" s="55"/>
      <c r="J403" s="37"/>
      <c r="K403" s="55"/>
      <c r="L403" s="55"/>
      <c r="M403" s="55"/>
      <c r="O403" s="37"/>
      <c r="S403" s="55"/>
    </row>
    <row r="404" spans="6:19" ht="12.75" customHeight="1">
      <c r="F404" s="55"/>
      <c r="G404" s="55"/>
      <c r="H404" s="55"/>
      <c r="I404" s="55"/>
      <c r="J404" s="37"/>
      <c r="K404" s="55"/>
      <c r="L404" s="55"/>
      <c r="M404" s="55"/>
      <c r="O404" s="37"/>
      <c r="S404" s="55"/>
    </row>
    <row r="405" spans="6:19" ht="12.75" customHeight="1">
      <c r="F405" s="55"/>
      <c r="G405" s="55"/>
      <c r="H405" s="55"/>
      <c r="I405" s="55"/>
      <c r="J405" s="37"/>
      <c r="K405" s="55"/>
      <c r="L405" s="55"/>
      <c r="M405" s="55"/>
      <c r="O405" s="37"/>
      <c r="S405" s="55"/>
    </row>
    <row r="406" spans="6:19" ht="12.75" customHeight="1">
      <c r="F406" s="55"/>
      <c r="G406" s="55"/>
      <c r="H406" s="55"/>
      <c r="I406" s="55"/>
      <c r="J406" s="37"/>
      <c r="K406" s="55"/>
      <c r="L406" s="55"/>
      <c r="M406" s="55"/>
      <c r="O406" s="37"/>
      <c r="S406" s="55"/>
    </row>
    <row r="407" spans="6:19" ht="12.75" customHeight="1">
      <c r="F407" s="55"/>
      <c r="G407" s="55"/>
      <c r="H407" s="55"/>
      <c r="I407" s="55"/>
      <c r="J407" s="37"/>
      <c r="K407" s="55"/>
      <c r="L407" s="55"/>
      <c r="M407" s="55"/>
      <c r="O407" s="37"/>
      <c r="S407" s="55"/>
    </row>
    <row r="408" spans="6:19" ht="12.75" customHeight="1">
      <c r="F408" s="55"/>
      <c r="G408" s="55"/>
      <c r="H408" s="55"/>
      <c r="I408" s="55"/>
      <c r="J408" s="37"/>
      <c r="K408" s="55"/>
      <c r="L408" s="55"/>
      <c r="M408" s="55"/>
      <c r="O408" s="37"/>
      <c r="S408" s="55"/>
    </row>
    <row r="409" spans="6:19" ht="12.75" customHeight="1">
      <c r="F409" s="55"/>
      <c r="G409" s="55"/>
      <c r="H409" s="55"/>
      <c r="I409" s="55"/>
      <c r="J409" s="37"/>
      <c r="K409" s="55"/>
      <c r="L409" s="55"/>
      <c r="M409" s="55"/>
      <c r="O409" s="37"/>
      <c r="S409" s="55"/>
    </row>
    <row r="410" spans="6:19" ht="12.75" customHeight="1">
      <c r="F410" s="55"/>
      <c r="G410" s="55"/>
      <c r="H410" s="55"/>
      <c r="I410" s="55"/>
      <c r="J410" s="37"/>
      <c r="K410" s="55"/>
      <c r="L410" s="55"/>
      <c r="M410" s="55"/>
      <c r="O410" s="37"/>
      <c r="S410" s="55"/>
    </row>
    <row r="411" spans="6:19" ht="12.75" customHeight="1">
      <c r="F411" s="55"/>
      <c r="G411" s="55"/>
      <c r="H411" s="55"/>
      <c r="I411" s="55"/>
      <c r="J411" s="37"/>
      <c r="K411" s="55"/>
      <c r="L411" s="55"/>
      <c r="M411" s="55"/>
      <c r="O411" s="37"/>
      <c r="S411" s="55"/>
    </row>
    <row r="412" spans="6:19" ht="12.75" customHeight="1">
      <c r="F412" s="55"/>
      <c r="G412" s="55"/>
      <c r="H412" s="55"/>
      <c r="I412" s="55"/>
      <c r="J412" s="37"/>
      <c r="K412" s="55"/>
      <c r="L412" s="55"/>
      <c r="M412" s="55"/>
      <c r="O412" s="37"/>
      <c r="S412" s="55"/>
    </row>
    <row r="413" spans="6:19" ht="12.75" customHeight="1">
      <c r="F413" s="55"/>
      <c r="G413" s="55"/>
      <c r="H413" s="55"/>
      <c r="I413" s="55"/>
      <c r="J413" s="37"/>
      <c r="K413" s="55"/>
      <c r="L413" s="55"/>
      <c r="M413" s="55"/>
      <c r="O413" s="37"/>
      <c r="S413" s="55"/>
    </row>
    <row r="414" spans="6:19" ht="12.75" customHeight="1">
      <c r="F414" s="55"/>
      <c r="G414" s="55"/>
      <c r="H414" s="55"/>
      <c r="I414" s="55"/>
      <c r="J414" s="37"/>
      <c r="K414" s="55"/>
      <c r="L414" s="55"/>
      <c r="M414" s="55"/>
      <c r="O414" s="37"/>
      <c r="S414" s="55"/>
    </row>
    <row r="415" spans="6:19" ht="12.75" customHeight="1">
      <c r="F415" s="55"/>
      <c r="G415" s="55"/>
      <c r="H415" s="55"/>
      <c r="I415" s="55"/>
      <c r="J415" s="37"/>
      <c r="K415" s="55"/>
      <c r="L415" s="55"/>
      <c r="M415" s="55"/>
      <c r="O415" s="37"/>
      <c r="S415" s="55"/>
    </row>
    <row r="416" spans="6:19" ht="12.75" customHeight="1">
      <c r="F416" s="55"/>
      <c r="G416" s="55"/>
      <c r="H416" s="55"/>
      <c r="I416" s="55"/>
      <c r="J416" s="37"/>
      <c r="K416" s="55"/>
      <c r="L416" s="55"/>
      <c r="M416" s="55"/>
      <c r="O416" s="37"/>
      <c r="S416" s="55"/>
    </row>
    <row r="417" spans="6:19" ht="12.75" customHeight="1">
      <c r="F417" s="55"/>
      <c r="G417" s="55"/>
      <c r="H417" s="55"/>
      <c r="I417" s="55"/>
      <c r="J417" s="37"/>
      <c r="K417" s="55"/>
      <c r="L417" s="55"/>
      <c r="M417" s="55"/>
      <c r="O417" s="37"/>
      <c r="S417" s="55"/>
    </row>
    <row r="418" spans="6:19" ht="12.75" customHeight="1">
      <c r="F418" s="55"/>
      <c r="G418" s="55"/>
      <c r="H418" s="55"/>
      <c r="I418" s="55"/>
      <c r="J418" s="37"/>
      <c r="K418" s="55"/>
      <c r="L418" s="55"/>
      <c r="M418" s="55"/>
      <c r="O418" s="37"/>
      <c r="S418" s="55"/>
    </row>
    <row r="419" spans="6:19" ht="12.75" customHeight="1">
      <c r="F419" s="55"/>
      <c r="G419" s="55"/>
      <c r="H419" s="55"/>
      <c r="I419" s="55"/>
      <c r="J419" s="37"/>
      <c r="K419" s="55"/>
      <c r="L419" s="55"/>
      <c r="M419" s="55"/>
      <c r="O419" s="37"/>
      <c r="S419" s="55"/>
    </row>
    <row r="420" spans="6:19" ht="12.75" customHeight="1">
      <c r="F420" s="55"/>
      <c r="G420" s="55"/>
      <c r="H420" s="55"/>
      <c r="I420" s="55"/>
      <c r="J420" s="37"/>
      <c r="K420" s="55"/>
      <c r="L420" s="55"/>
      <c r="M420" s="55"/>
      <c r="O420" s="37"/>
      <c r="S420" s="55"/>
    </row>
    <row r="421" spans="6:19" ht="12.75" customHeight="1">
      <c r="F421" s="55"/>
      <c r="G421" s="55"/>
      <c r="H421" s="55"/>
      <c r="I421" s="55"/>
      <c r="J421" s="37"/>
      <c r="K421" s="55"/>
      <c r="L421" s="55"/>
      <c r="M421" s="55"/>
      <c r="O421" s="37"/>
      <c r="S421" s="55"/>
    </row>
    <row r="422" spans="6:19" ht="12.75" customHeight="1">
      <c r="F422" s="55"/>
      <c r="G422" s="55"/>
      <c r="H422" s="55"/>
      <c r="I422" s="55"/>
      <c r="J422" s="37"/>
      <c r="K422" s="55"/>
      <c r="L422" s="55"/>
      <c r="M422" s="55"/>
      <c r="O422" s="37"/>
      <c r="S422" s="55"/>
    </row>
    <row r="423" spans="6:19" ht="12.75" customHeight="1">
      <c r="F423" s="55"/>
      <c r="G423" s="55"/>
      <c r="H423" s="55"/>
      <c r="I423" s="55"/>
      <c r="J423" s="37"/>
      <c r="K423" s="55"/>
      <c r="L423" s="55"/>
      <c r="M423" s="55"/>
      <c r="O423" s="37"/>
      <c r="S423" s="55"/>
    </row>
    <row r="424" spans="6:19" ht="12.75" customHeight="1">
      <c r="F424" s="55"/>
      <c r="G424" s="55"/>
      <c r="H424" s="55"/>
      <c r="I424" s="55"/>
      <c r="J424" s="37"/>
      <c r="K424" s="55"/>
      <c r="L424" s="55"/>
      <c r="M424" s="55"/>
      <c r="O424" s="37"/>
      <c r="S424" s="55"/>
    </row>
    <row r="425" spans="6:19" ht="12.75" customHeight="1">
      <c r="F425" s="55"/>
      <c r="G425" s="55"/>
      <c r="H425" s="55"/>
      <c r="I425" s="55"/>
      <c r="J425" s="37"/>
      <c r="K425" s="55"/>
      <c r="L425" s="55"/>
      <c r="M425" s="55"/>
      <c r="O425" s="37"/>
      <c r="S425" s="55"/>
    </row>
    <row r="426" spans="6:19" ht="12.75" customHeight="1">
      <c r="F426" s="55"/>
      <c r="G426" s="55"/>
      <c r="H426" s="55"/>
      <c r="I426" s="55"/>
      <c r="J426" s="37"/>
      <c r="K426" s="55"/>
      <c r="L426" s="55"/>
      <c r="M426" s="55"/>
      <c r="O426" s="37"/>
      <c r="S426" s="55"/>
    </row>
    <row r="427" spans="6:19" ht="12.75" customHeight="1">
      <c r="F427" s="55"/>
      <c r="G427" s="55"/>
      <c r="H427" s="55"/>
      <c r="I427" s="55"/>
      <c r="J427" s="37"/>
      <c r="K427" s="55"/>
      <c r="L427" s="55"/>
      <c r="M427" s="55"/>
      <c r="O427" s="37"/>
      <c r="S427" s="55"/>
    </row>
    <row r="428" spans="6:19" ht="12.75" customHeight="1">
      <c r="F428" s="55"/>
      <c r="G428" s="55"/>
      <c r="H428" s="55"/>
      <c r="I428" s="55"/>
      <c r="J428" s="37"/>
      <c r="K428" s="55"/>
      <c r="L428" s="55"/>
      <c r="M428" s="55"/>
      <c r="O428" s="37"/>
      <c r="S428" s="55"/>
    </row>
    <row r="429" spans="6:19" ht="12.75" customHeight="1">
      <c r="F429" s="55"/>
      <c r="G429" s="55"/>
      <c r="H429" s="55"/>
      <c r="I429" s="55"/>
      <c r="J429" s="37"/>
      <c r="K429" s="55"/>
      <c r="L429" s="55"/>
      <c r="M429" s="55"/>
      <c r="O429" s="37"/>
      <c r="S429" s="55"/>
    </row>
    <row r="430" spans="6:19" ht="12.75" customHeight="1">
      <c r="F430" s="55"/>
      <c r="G430" s="55"/>
      <c r="H430" s="55"/>
      <c r="I430" s="55"/>
      <c r="J430" s="37"/>
      <c r="K430" s="55"/>
      <c r="L430" s="55"/>
      <c r="M430" s="55"/>
      <c r="O430" s="37"/>
      <c r="S430" s="55"/>
    </row>
    <row r="431" spans="6:19" ht="12.75" customHeight="1">
      <c r="F431" s="55"/>
      <c r="G431" s="55"/>
      <c r="H431" s="55"/>
      <c r="I431" s="55"/>
      <c r="J431" s="37"/>
      <c r="K431" s="55"/>
      <c r="L431" s="55"/>
      <c r="M431" s="55"/>
      <c r="O431" s="37"/>
      <c r="S431" s="55"/>
    </row>
    <row r="432" spans="6:19" ht="12.75" customHeight="1">
      <c r="F432" s="55"/>
      <c r="G432" s="55"/>
      <c r="H432" s="55"/>
      <c r="I432" s="55"/>
      <c r="J432" s="37"/>
      <c r="K432" s="55"/>
      <c r="L432" s="55"/>
      <c r="M432" s="55"/>
      <c r="O432" s="37"/>
      <c r="S432" s="55"/>
    </row>
    <row r="433" spans="6:19" ht="12.75" customHeight="1">
      <c r="F433" s="55"/>
      <c r="G433" s="55"/>
      <c r="H433" s="55"/>
      <c r="I433" s="55"/>
      <c r="J433" s="37"/>
      <c r="K433" s="55"/>
      <c r="L433" s="55"/>
      <c r="M433" s="55"/>
      <c r="O433" s="37"/>
      <c r="S433" s="55"/>
    </row>
    <row r="434" spans="6:19" ht="12.75" customHeight="1">
      <c r="F434" s="55"/>
      <c r="G434" s="55"/>
      <c r="H434" s="55"/>
      <c r="I434" s="55"/>
      <c r="J434" s="37"/>
      <c r="K434" s="55"/>
      <c r="L434" s="55"/>
      <c r="M434" s="55"/>
      <c r="O434" s="37"/>
      <c r="S434" s="55"/>
    </row>
    <row r="435" spans="6:19" ht="12.75" customHeight="1">
      <c r="F435" s="55"/>
      <c r="G435" s="55"/>
      <c r="H435" s="55"/>
      <c r="I435" s="55"/>
      <c r="J435" s="37"/>
      <c r="K435" s="55"/>
      <c r="L435" s="55"/>
      <c r="M435" s="55"/>
      <c r="O435" s="37"/>
      <c r="S435" s="55"/>
    </row>
    <row r="436" spans="6:19" ht="12.75" customHeight="1">
      <c r="F436" s="55"/>
      <c r="G436" s="55"/>
      <c r="H436" s="55"/>
      <c r="I436" s="55"/>
      <c r="J436" s="37"/>
      <c r="K436" s="55"/>
      <c r="L436" s="55"/>
      <c r="M436" s="55"/>
      <c r="O436" s="37"/>
      <c r="S436" s="55"/>
    </row>
    <row r="437" spans="6:19" ht="12.75" customHeight="1">
      <c r="F437" s="55"/>
      <c r="G437" s="55"/>
      <c r="H437" s="55"/>
      <c r="I437" s="55"/>
      <c r="J437" s="37"/>
      <c r="K437" s="55"/>
      <c r="L437" s="55"/>
      <c r="M437" s="55"/>
      <c r="O437" s="37"/>
      <c r="S437" s="55"/>
    </row>
    <row r="438" spans="6:19" ht="12.75" customHeight="1">
      <c r="F438" s="55"/>
      <c r="G438" s="55"/>
      <c r="H438" s="55"/>
      <c r="I438" s="55"/>
      <c r="J438" s="37"/>
      <c r="K438" s="55"/>
      <c r="L438" s="55"/>
      <c r="M438" s="55"/>
      <c r="O438" s="37"/>
      <c r="S438" s="55"/>
    </row>
    <row r="439" spans="6:19" ht="12.75" customHeight="1">
      <c r="F439" s="55"/>
      <c r="G439" s="55"/>
      <c r="H439" s="55"/>
      <c r="I439" s="55"/>
      <c r="J439" s="37"/>
      <c r="K439" s="55"/>
      <c r="L439" s="55"/>
      <c r="M439" s="55"/>
      <c r="O439" s="37"/>
      <c r="S439" s="55"/>
    </row>
    <row r="440" spans="6:19" ht="12.75" customHeight="1">
      <c r="F440" s="55"/>
      <c r="G440" s="55"/>
      <c r="H440" s="55"/>
      <c r="I440" s="55"/>
      <c r="J440" s="37"/>
      <c r="K440" s="55"/>
      <c r="L440" s="55"/>
      <c r="M440" s="55"/>
      <c r="O440" s="37"/>
      <c r="S440" s="55"/>
    </row>
    <row r="441" spans="6:19" ht="12.75" customHeight="1">
      <c r="F441" s="55"/>
      <c r="G441" s="55"/>
      <c r="H441" s="55"/>
      <c r="I441" s="55"/>
      <c r="J441" s="37"/>
      <c r="K441" s="55"/>
      <c r="L441" s="55"/>
      <c r="M441" s="55"/>
      <c r="O441" s="37"/>
      <c r="S441" s="55"/>
    </row>
    <row r="442" spans="6:19" ht="12.75" customHeight="1">
      <c r="F442" s="55"/>
      <c r="G442" s="55"/>
      <c r="H442" s="55"/>
      <c r="I442" s="55"/>
      <c r="J442" s="37"/>
      <c r="K442" s="55"/>
      <c r="L442" s="55"/>
      <c r="M442" s="55"/>
      <c r="O442" s="37"/>
      <c r="S442" s="55"/>
    </row>
    <row r="443" spans="6:19" ht="12.75" customHeight="1">
      <c r="F443" s="55"/>
      <c r="G443" s="55"/>
      <c r="H443" s="55"/>
      <c r="I443" s="55"/>
      <c r="J443" s="37"/>
      <c r="K443" s="55"/>
      <c r="L443" s="55"/>
      <c r="M443" s="55"/>
      <c r="O443" s="37"/>
      <c r="S443" s="55"/>
    </row>
    <row r="444" spans="6:19" ht="12.75" customHeight="1">
      <c r="F444" s="55"/>
      <c r="G444" s="55"/>
      <c r="H444" s="55"/>
      <c r="I444" s="55"/>
      <c r="J444" s="37"/>
      <c r="K444" s="55"/>
      <c r="L444" s="55"/>
      <c r="M444" s="55"/>
      <c r="O444" s="37"/>
      <c r="S444" s="55"/>
    </row>
    <row r="445" spans="6:19" ht="12.75" customHeight="1">
      <c r="F445" s="55"/>
      <c r="G445" s="55"/>
      <c r="H445" s="55"/>
      <c r="I445" s="55"/>
      <c r="J445" s="37"/>
      <c r="K445" s="55"/>
      <c r="L445" s="55"/>
      <c r="M445" s="55"/>
      <c r="O445" s="37"/>
      <c r="S445" s="55"/>
    </row>
    <row r="446" spans="6:19" ht="12.75" customHeight="1">
      <c r="F446" s="55"/>
      <c r="G446" s="55"/>
      <c r="H446" s="55"/>
      <c r="I446" s="55"/>
      <c r="J446" s="37"/>
      <c r="K446" s="55"/>
      <c r="L446" s="55"/>
      <c r="M446" s="55"/>
      <c r="O446" s="37"/>
      <c r="S446" s="55"/>
    </row>
    <row r="447" spans="6:19" ht="12.75" customHeight="1">
      <c r="F447" s="55"/>
      <c r="G447" s="55"/>
      <c r="H447" s="55"/>
      <c r="I447" s="55"/>
      <c r="J447" s="37"/>
      <c r="K447" s="55"/>
      <c r="L447" s="55"/>
      <c r="M447" s="55"/>
      <c r="O447" s="37"/>
      <c r="S447" s="55"/>
    </row>
    <row r="448" spans="6:19" ht="12.75" customHeight="1">
      <c r="F448" s="55"/>
      <c r="G448" s="55"/>
      <c r="H448" s="55"/>
      <c r="I448" s="55"/>
      <c r="J448" s="37"/>
      <c r="K448" s="55"/>
      <c r="L448" s="55"/>
      <c r="M448" s="55"/>
      <c r="O448" s="37"/>
      <c r="S448" s="55"/>
    </row>
    <row r="449" spans="6:19" ht="12.75" customHeight="1">
      <c r="F449" s="55"/>
      <c r="G449" s="55"/>
      <c r="H449" s="55"/>
      <c r="I449" s="55"/>
      <c r="J449" s="37"/>
      <c r="K449" s="55"/>
      <c r="L449" s="55"/>
      <c r="M449" s="55"/>
      <c r="O449" s="37"/>
      <c r="S449" s="55"/>
    </row>
    <row r="450" spans="6:19" ht="12.75" customHeight="1">
      <c r="F450" s="55"/>
      <c r="G450" s="55"/>
      <c r="H450" s="55"/>
      <c r="I450" s="55"/>
      <c r="J450" s="37"/>
      <c r="K450" s="55"/>
      <c r="L450" s="55"/>
      <c r="M450" s="55"/>
      <c r="O450" s="37"/>
      <c r="S450" s="55"/>
    </row>
    <row r="451" spans="6:19" ht="12.75" customHeight="1">
      <c r="F451" s="55"/>
      <c r="G451" s="55"/>
      <c r="H451" s="55"/>
      <c r="I451" s="55"/>
      <c r="J451" s="37"/>
      <c r="K451" s="55"/>
      <c r="L451" s="55"/>
      <c r="M451" s="55"/>
      <c r="O451" s="37"/>
      <c r="S451" s="55"/>
    </row>
    <row r="452" spans="6:19" ht="12.75" customHeight="1">
      <c r="F452" s="55"/>
      <c r="G452" s="55"/>
      <c r="H452" s="55"/>
      <c r="I452" s="55"/>
      <c r="J452" s="37"/>
      <c r="K452" s="55"/>
      <c r="L452" s="55"/>
      <c r="M452" s="55"/>
      <c r="O452" s="37"/>
      <c r="S452" s="55"/>
    </row>
    <row r="453" spans="6:19" ht="12.75" customHeight="1">
      <c r="F453" s="55"/>
      <c r="G453" s="55"/>
      <c r="H453" s="55"/>
      <c r="I453" s="55"/>
      <c r="J453" s="37"/>
      <c r="K453" s="55"/>
      <c r="L453" s="55"/>
      <c r="M453" s="55"/>
      <c r="O453" s="37"/>
      <c r="S453" s="55"/>
    </row>
    <row r="454" spans="6:19" ht="12.75" customHeight="1">
      <c r="F454" s="55"/>
      <c r="G454" s="55"/>
      <c r="H454" s="55"/>
      <c r="I454" s="55"/>
      <c r="J454" s="37"/>
      <c r="K454" s="55"/>
      <c r="L454" s="55"/>
      <c r="M454" s="55"/>
      <c r="O454" s="37"/>
      <c r="S454" s="55"/>
    </row>
    <row r="455" spans="6:19" ht="12.75" customHeight="1">
      <c r="F455" s="55"/>
      <c r="G455" s="55"/>
      <c r="H455" s="55"/>
      <c r="I455" s="55"/>
      <c r="J455" s="37"/>
      <c r="K455" s="55"/>
      <c r="L455" s="55"/>
      <c r="M455" s="55"/>
      <c r="O455" s="37"/>
      <c r="S455" s="55"/>
    </row>
    <row r="456" spans="6:19" ht="12.75" customHeight="1">
      <c r="F456" s="55"/>
      <c r="G456" s="55"/>
      <c r="H456" s="55"/>
      <c r="I456" s="55"/>
      <c r="J456" s="37"/>
      <c r="K456" s="55"/>
      <c r="L456" s="55"/>
      <c r="M456" s="55"/>
      <c r="O456" s="37"/>
      <c r="S456" s="55"/>
    </row>
    <row r="457" spans="6:19" ht="12.75" customHeight="1">
      <c r="F457" s="55"/>
      <c r="G457" s="55"/>
      <c r="H457" s="55"/>
      <c r="I457" s="55"/>
      <c r="J457" s="37"/>
      <c r="K457" s="55"/>
      <c r="L457" s="55"/>
      <c r="M457" s="55"/>
      <c r="O457" s="37"/>
      <c r="S457" s="55"/>
    </row>
    <row r="458" spans="6:19" ht="12.75" customHeight="1">
      <c r="F458" s="55"/>
      <c r="G458" s="55"/>
      <c r="H458" s="55"/>
      <c r="I458" s="55"/>
      <c r="J458" s="37"/>
      <c r="K458" s="55"/>
      <c r="L458" s="55"/>
      <c r="M458" s="55"/>
      <c r="O458" s="37"/>
      <c r="S458" s="55"/>
    </row>
    <row r="459" spans="6:19" ht="12.75" customHeight="1">
      <c r="F459" s="55"/>
      <c r="G459" s="55"/>
      <c r="H459" s="55"/>
      <c r="I459" s="55"/>
      <c r="J459" s="37"/>
      <c r="K459" s="55"/>
      <c r="L459" s="55"/>
      <c r="M459" s="55"/>
      <c r="O459" s="37"/>
      <c r="S459" s="55"/>
    </row>
    <row r="460" spans="6:19" ht="12.75" customHeight="1">
      <c r="F460" s="55"/>
      <c r="G460" s="55"/>
      <c r="H460" s="55"/>
      <c r="I460" s="55"/>
      <c r="J460" s="37"/>
      <c r="K460" s="55"/>
      <c r="L460" s="55"/>
      <c r="M460" s="55"/>
      <c r="O460" s="37"/>
      <c r="S460" s="55"/>
    </row>
    <row r="461" spans="6:19" ht="12.75" customHeight="1">
      <c r="F461" s="55"/>
      <c r="G461" s="55"/>
      <c r="H461" s="55"/>
      <c r="I461" s="55"/>
      <c r="J461" s="37"/>
      <c r="K461" s="55"/>
      <c r="L461" s="55"/>
      <c r="M461" s="55"/>
      <c r="O461" s="37"/>
      <c r="S461" s="55"/>
    </row>
    <row r="462" spans="6:19" ht="12.75" customHeight="1">
      <c r="F462" s="55"/>
      <c r="G462" s="55"/>
      <c r="H462" s="55"/>
      <c r="I462" s="55"/>
      <c r="J462" s="37"/>
      <c r="K462" s="55"/>
      <c r="L462" s="55"/>
      <c r="M462" s="55"/>
      <c r="O462" s="37"/>
      <c r="S462" s="55"/>
    </row>
    <row r="463" spans="6:19" ht="12.75" customHeight="1">
      <c r="F463" s="55"/>
      <c r="G463" s="55"/>
      <c r="H463" s="55"/>
      <c r="I463" s="55"/>
      <c r="J463" s="37"/>
      <c r="K463" s="55"/>
      <c r="L463" s="55"/>
      <c r="M463" s="55"/>
      <c r="O463" s="37"/>
      <c r="S463" s="55"/>
    </row>
    <row r="464" spans="6:19" ht="12.75" customHeight="1">
      <c r="F464" s="55"/>
      <c r="G464" s="55"/>
      <c r="H464" s="55"/>
      <c r="I464" s="55"/>
      <c r="J464" s="37"/>
      <c r="K464" s="55"/>
      <c r="L464" s="55"/>
      <c r="M464" s="55"/>
      <c r="O464" s="37"/>
      <c r="S464" s="55"/>
    </row>
    <row r="465" spans="6:19" ht="12.75" customHeight="1">
      <c r="F465" s="55"/>
      <c r="G465" s="55"/>
      <c r="H465" s="55"/>
      <c r="I465" s="55"/>
      <c r="J465" s="37"/>
      <c r="K465" s="55"/>
      <c r="L465" s="55"/>
      <c r="M465" s="55"/>
      <c r="O465" s="37"/>
      <c r="S465" s="55"/>
    </row>
    <row r="466" spans="6:19" ht="12.75" customHeight="1">
      <c r="F466" s="55"/>
      <c r="G466" s="55"/>
      <c r="H466" s="55"/>
      <c r="I466" s="55"/>
      <c r="J466" s="37"/>
      <c r="K466" s="55"/>
      <c r="L466" s="55"/>
      <c r="M466" s="55"/>
      <c r="O466" s="37"/>
      <c r="S466" s="55"/>
    </row>
    <row r="467" spans="6:19" ht="12.75" customHeight="1">
      <c r="F467" s="55"/>
      <c r="G467" s="55"/>
      <c r="H467" s="55"/>
      <c r="I467" s="55"/>
      <c r="J467" s="37"/>
      <c r="K467" s="55"/>
      <c r="L467" s="55"/>
      <c r="M467" s="55"/>
      <c r="O467" s="37"/>
      <c r="S467" s="55"/>
    </row>
    <row r="468" spans="6:19" ht="12.75" customHeight="1">
      <c r="F468" s="55"/>
      <c r="G468" s="55"/>
      <c r="H468" s="55"/>
      <c r="I468" s="55"/>
      <c r="J468" s="37"/>
      <c r="K468" s="55"/>
      <c r="L468" s="55"/>
      <c r="M468" s="55"/>
      <c r="O468" s="37"/>
      <c r="S468" s="55"/>
    </row>
    <row r="469" spans="6:19" ht="12.75" customHeight="1">
      <c r="F469" s="55"/>
      <c r="G469" s="55"/>
      <c r="H469" s="55"/>
      <c r="I469" s="55"/>
      <c r="J469" s="37"/>
      <c r="K469" s="55"/>
      <c r="L469" s="55"/>
      <c r="M469" s="55"/>
      <c r="O469" s="37"/>
      <c r="S469" s="55"/>
    </row>
    <row r="470" spans="6:19" ht="12.75" customHeight="1">
      <c r="F470" s="55"/>
      <c r="G470" s="55"/>
      <c r="H470" s="55"/>
      <c r="I470" s="55"/>
      <c r="J470" s="37"/>
      <c r="K470" s="55"/>
      <c r="L470" s="55"/>
      <c r="M470" s="55"/>
      <c r="O470" s="37"/>
      <c r="S470" s="55"/>
    </row>
    <row r="471" spans="6:19" ht="12.75" customHeight="1">
      <c r="F471" s="55"/>
      <c r="G471" s="55"/>
      <c r="H471" s="55"/>
      <c r="I471" s="55"/>
      <c r="J471" s="37"/>
      <c r="K471" s="55"/>
      <c r="L471" s="55"/>
      <c r="M471" s="55"/>
      <c r="O471" s="37"/>
      <c r="S471" s="55"/>
    </row>
    <row r="472" spans="6:19" ht="12.75" customHeight="1">
      <c r="F472" s="55"/>
      <c r="G472" s="55"/>
      <c r="H472" s="55"/>
      <c r="I472" s="55"/>
      <c r="J472" s="37"/>
      <c r="K472" s="55"/>
      <c r="L472" s="55"/>
      <c r="M472" s="55"/>
      <c r="O472" s="37"/>
      <c r="S472" s="55"/>
    </row>
    <row r="473" spans="6:19" ht="12.75" customHeight="1">
      <c r="F473" s="55"/>
      <c r="G473" s="55"/>
      <c r="H473" s="55"/>
      <c r="I473" s="55"/>
      <c r="J473" s="37"/>
      <c r="K473" s="55"/>
      <c r="L473" s="55"/>
      <c r="M473" s="55"/>
      <c r="O473" s="37"/>
      <c r="S473" s="55"/>
    </row>
    <row r="474" spans="6:19" ht="12.75" customHeight="1">
      <c r="F474" s="55"/>
      <c r="G474" s="55"/>
      <c r="H474" s="55"/>
      <c r="I474" s="55"/>
      <c r="J474" s="37"/>
      <c r="K474" s="55"/>
      <c r="L474" s="55"/>
      <c r="M474" s="55"/>
      <c r="O474" s="37"/>
      <c r="S474" s="55"/>
    </row>
    <row r="475" spans="6:19" ht="12.75" customHeight="1">
      <c r="F475" s="55"/>
      <c r="G475" s="55"/>
      <c r="H475" s="55"/>
      <c r="I475" s="55"/>
      <c r="J475" s="37"/>
      <c r="K475" s="55"/>
      <c r="L475" s="55"/>
      <c r="M475" s="55"/>
      <c r="O475" s="37"/>
      <c r="S475" s="55"/>
    </row>
    <row r="476" spans="6:19" ht="12.75" customHeight="1">
      <c r="F476" s="55"/>
      <c r="G476" s="55"/>
      <c r="H476" s="55"/>
      <c r="I476" s="55"/>
      <c r="J476" s="37"/>
      <c r="K476" s="55"/>
      <c r="L476" s="55"/>
      <c r="M476" s="55"/>
      <c r="O476" s="37"/>
      <c r="S476" s="55"/>
    </row>
    <row r="477" spans="6:19" ht="12.75" customHeight="1">
      <c r="F477" s="55"/>
      <c r="G477" s="55"/>
      <c r="H477" s="55"/>
      <c r="I477" s="55"/>
      <c r="J477" s="37"/>
      <c r="K477" s="55"/>
      <c r="L477" s="55"/>
      <c r="M477" s="55"/>
      <c r="O477" s="37"/>
      <c r="S477" s="55"/>
    </row>
    <row r="478" spans="6:19" ht="12.75" customHeight="1">
      <c r="F478" s="55"/>
      <c r="G478" s="55"/>
      <c r="H478" s="55"/>
      <c r="I478" s="55"/>
      <c r="J478" s="37"/>
      <c r="K478" s="55"/>
      <c r="L478" s="55"/>
      <c r="M478" s="55"/>
      <c r="O478" s="37"/>
      <c r="S478" s="55"/>
    </row>
    <row r="479" spans="6:19" ht="12.75" customHeight="1">
      <c r="F479" s="55"/>
      <c r="G479" s="55"/>
      <c r="H479" s="55"/>
      <c r="I479" s="55"/>
      <c r="J479" s="37"/>
      <c r="K479" s="55"/>
      <c r="L479" s="55"/>
      <c r="M479" s="55"/>
      <c r="O479" s="37"/>
      <c r="S479" s="55"/>
    </row>
    <row r="480" spans="6:19" ht="12.75" customHeight="1">
      <c r="F480" s="55"/>
      <c r="G480" s="55"/>
      <c r="H480" s="55"/>
      <c r="I480" s="55"/>
      <c r="J480" s="37"/>
      <c r="K480" s="55"/>
      <c r="L480" s="55"/>
      <c r="M480" s="55"/>
      <c r="O480" s="37"/>
      <c r="S480" s="55"/>
    </row>
    <row r="481" spans="6:19" ht="12.75" customHeight="1">
      <c r="F481" s="55"/>
      <c r="G481" s="55"/>
      <c r="H481" s="55"/>
      <c r="I481" s="55"/>
      <c r="J481" s="37"/>
      <c r="K481" s="55"/>
      <c r="L481" s="55"/>
      <c r="M481" s="55"/>
      <c r="O481" s="37"/>
      <c r="S481" s="55"/>
    </row>
    <row r="482" spans="6:19" ht="12.75" customHeight="1">
      <c r="F482" s="55"/>
      <c r="G482" s="55"/>
      <c r="H482" s="55"/>
      <c r="I482" s="55"/>
      <c r="J482" s="37"/>
      <c r="K482" s="55"/>
      <c r="L482" s="55"/>
      <c r="M482" s="55"/>
      <c r="O482" s="37"/>
      <c r="S482" s="55"/>
    </row>
    <row r="483" spans="6:19" ht="12.75" customHeight="1">
      <c r="F483" s="55"/>
      <c r="G483" s="55"/>
      <c r="H483" s="55"/>
      <c r="I483" s="55"/>
      <c r="J483" s="37"/>
      <c r="K483" s="55"/>
      <c r="L483" s="55"/>
      <c r="M483" s="55"/>
      <c r="O483" s="37"/>
      <c r="S483" s="55"/>
    </row>
    <row r="484" spans="6:19" ht="12.75" customHeight="1">
      <c r="F484" s="55"/>
      <c r="G484" s="55"/>
      <c r="H484" s="55"/>
      <c r="I484" s="55"/>
      <c r="J484" s="37"/>
      <c r="K484" s="55"/>
      <c r="L484" s="55"/>
      <c r="M484" s="55"/>
      <c r="O484" s="37"/>
      <c r="S484" s="55"/>
    </row>
    <row r="485" spans="6:19" ht="12.75" customHeight="1">
      <c r="F485" s="55"/>
      <c r="G485" s="55"/>
      <c r="H485" s="55"/>
      <c r="I485" s="55"/>
      <c r="J485" s="37"/>
      <c r="K485" s="55"/>
      <c r="L485" s="55"/>
      <c r="M485" s="55"/>
      <c r="O485" s="37"/>
      <c r="S485" s="55"/>
    </row>
    <row r="486" spans="6:19" ht="12.75" customHeight="1">
      <c r="F486" s="55"/>
      <c r="G486" s="55"/>
      <c r="H486" s="55"/>
      <c r="I486" s="55"/>
      <c r="J486" s="37"/>
      <c r="K486" s="55"/>
      <c r="L486" s="55"/>
      <c r="M486" s="55"/>
      <c r="O486" s="37"/>
      <c r="S486" s="55"/>
    </row>
    <row r="487" spans="6:19" ht="12.75" customHeight="1">
      <c r="F487" s="55"/>
      <c r="G487" s="55"/>
      <c r="H487" s="55"/>
      <c r="I487" s="55"/>
      <c r="J487" s="37"/>
      <c r="K487" s="55"/>
      <c r="L487" s="55"/>
      <c r="M487" s="55"/>
      <c r="O487" s="37"/>
      <c r="S487" s="55"/>
    </row>
    <row r="488" spans="6:19" ht="12.75" customHeight="1">
      <c r="F488" s="55"/>
      <c r="G488" s="55"/>
      <c r="H488" s="55"/>
      <c r="I488" s="55"/>
      <c r="J488" s="37"/>
      <c r="K488" s="55"/>
      <c r="L488" s="55"/>
      <c r="M488" s="55"/>
      <c r="O488" s="37"/>
      <c r="S488" s="55"/>
    </row>
    <row r="489" spans="6:19" ht="12.75" customHeight="1">
      <c r="F489" s="55"/>
      <c r="G489" s="55"/>
      <c r="H489" s="55"/>
      <c r="I489" s="55"/>
      <c r="J489" s="37"/>
      <c r="K489" s="55"/>
      <c r="L489" s="55"/>
      <c r="M489" s="55"/>
      <c r="O489" s="37"/>
      <c r="S489" s="55"/>
    </row>
    <row r="490" spans="6:19" ht="12.75" customHeight="1">
      <c r="F490" s="55"/>
      <c r="G490" s="55"/>
      <c r="H490" s="55"/>
      <c r="I490" s="55"/>
      <c r="J490" s="37"/>
      <c r="K490" s="55"/>
      <c r="L490" s="55"/>
      <c r="M490" s="55"/>
      <c r="O490" s="37"/>
      <c r="S490" s="55"/>
    </row>
    <row r="491" spans="6:19" ht="12.75" customHeight="1">
      <c r="F491" s="55"/>
      <c r="G491" s="55"/>
      <c r="H491" s="55"/>
      <c r="I491" s="55"/>
      <c r="J491" s="37"/>
      <c r="K491" s="55"/>
      <c r="L491" s="55"/>
      <c r="M491" s="55"/>
      <c r="O491" s="37"/>
      <c r="S491" s="55"/>
    </row>
    <row r="492" spans="6:19" ht="12.75" customHeight="1">
      <c r="F492" s="55"/>
      <c r="G492" s="55"/>
      <c r="H492" s="55"/>
      <c r="I492" s="55"/>
      <c r="J492" s="37"/>
      <c r="K492" s="55"/>
      <c r="L492" s="55"/>
      <c r="M492" s="55"/>
      <c r="O492" s="37"/>
      <c r="S492" s="55"/>
    </row>
    <row r="493" spans="6:19" ht="12.75" customHeight="1">
      <c r="F493" s="55"/>
      <c r="G493" s="55"/>
      <c r="H493" s="55"/>
      <c r="I493" s="55"/>
      <c r="J493" s="37"/>
      <c r="K493" s="55"/>
      <c r="L493" s="55"/>
      <c r="M493" s="55"/>
      <c r="O493" s="37"/>
      <c r="S493" s="55"/>
    </row>
    <row r="494" spans="6:19" ht="12.75" customHeight="1">
      <c r="F494" s="55"/>
      <c r="G494" s="55"/>
      <c r="H494" s="55"/>
      <c r="I494" s="55"/>
      <c r="J494" s="37"/>
      <c r="K494" s="55"/>
      <c r="L494" s="55"/>
      <c r="M494" s="55"/>
      <c r="O494" s="37"/>
      <c r="S494" s="55"/>
    </row>
    <row r="495" spans="6:19" ht="12.75" customHeight="1">
      <c r="F495" s="55"/>
      <c r="G495" s="55"/>
      <c r="H495" s="55"/>
      <c r="I495" s="55"/>
      <c r="J495" s="37"/>
      <c r="K495" s="55"/>
      <c r="L495" s="55"/>
      <c r="M495" s="55"/>
      <c r="O495" s="37"/>
      <c r="S495" s="55"/>
    </row>
    <row r="496" spans="6:19" ht="12.75" customHeight="1">
      <c r="F496" s="55"/>
      <c r="G496" s="55"/>
      <c r="H496" s="55"/>
      <c r="I496" s="55"/>
      <c r="J496" s="37"/>
      <c r="K496" s="55"/>
      <c r="L496" s="55"/>
      <c r="M496" s="55"/>
      <c r="O496" s="37"/>
      <c r="S496" s="55"/>
    </row>
    <row r="497" spans="6:19" ht="12.75" customHeight="1">
      <c r="F497" s="55"/>
      <c r="G497" s="55"/>
      <c r="H497" s="55"/>
      <c r="I497" s="55"/>
      <c r="J497" s="37"/>
      <c r="K497" s="55"/>
      <c r="L497" s="55"/>
      <c r="M497" s="55"/>
      <c r="O497" s="37"/>
      <c r="S497" s="55"/>
    </row>
    <row r="498" spans="6:19" ht="12.75" customHeight="1">
      <c r="F498" s="55"/>
      <c r="G498" s="55"/>
      <c r="H498" s="55"/>
      <c r="I498" s="55"/>
      <c r="J498" s="37"/>
      <c r="K498" s="55"/>
      <c r="L498" s="55"/>
      <c r="M498" s="55"/>
      <c r="O498" s="37"/>
      <c r="S498" s="55"/>
    </row>
    <row r="499" spans="6:19" ht="12.75" customHeight="1">
      <c r="F499" s="55"/>
      <c r="G499" s="55"/>
      <c r="H499" s="55"/>
      <c r="I499" s="55"/>
      <c r="J499" s="37"/>
      <c r="K499" s="55"/>
      <c r="L499" s="55"/>
      <c r="M499" s="55"/>
      <c r="O499" s="37"/>
      <c r="S499" s="55"/>
    </row>
    <row r="500" spans="6:19" ht="12.75" customHeight="1">
      <c r="F500" s="55"/>
      <c r="G500" s="55"/>
      <c r="H500" s="55"/>
      <c r="I500" s="55"/>
      <c r="J500" s="37"/>
      <c r="K500" s="55"/>
      <c r="L500" s="55"/>
      <c r="M500" s="55"/>
      <c r="O500" s="37"/>
      <c r="S500" s="55"/>
    </row>
    <row r="501" spans="6:19" ht="12.75" customHeight="1">
      <c r="F501" s="55"/>
      <c r="G501" s="55"/>
      <c r="H501" s="55"/>
      <c r="I501" s="55"/>
      <c r="J501" s="37"/>
      <c r="K501" s="55"/>
      <c r="L501" s="55"/>
      <c r="M501" s="55"/>
      <c r="O501" s="37"/>
      <c r="S501" s="55"/>
    </row>
    <row r="502" spans="6:19" ht="12.75" customHeight="1">
      <c r="F502" s="55"/>
      <c r="G502" s="55"/>
      <c r="H502" s="55"/>
      <c r="I502" s="55"/>
      <c r="J502" s="37"/>
      <c r="K502" s="55"/>
      <c r="L502" s="55"/>
      <c r="M502" s="55"/>
      <c r="O502" s="37"/>
      <c r="S502" s="55"/>
    </row>
    <row r="503" spans="6:19" ht="12.75" customHeight="1">
      <c r="F503" s="55"/>
      <c r="G503" s="55"/>
      <c r="H503" s="55"/>
      <c r="I503" s="55"/>
      <c r="J503" s="37"/>
      <c r="K503" s="55"/>
      <c r="L503" s="55"/>
      <c r="M503" s="55"/>
      <c r="O503" s="37"/>
      <c r="S503" s="55"/>
    </row>
    <row r="504" spans="6:19" ht="12.75" customHeight="1">
      <c r="F504" s="55"/>
      <c r="G504" s="55"/>
      <c r="H504" s="55"/>
      <c r="I504" s="55"/>
      <c r="J504" s="37"/>
      <c r="K504" s="55"/>
      <c r="L504" s="55"/>
      <c r="M504" s="55"/>
      <c r="O504" s="37"/>
      <c r="S504" s="55"/>
    </row>
    <row r="505" spans="6:19" ht="15" customHeight="1">
      <c r="F505" s="55"/>
      <c r="G505" s="55"/>
      <c r="H505" s="55"/>
      <c r="I505" s="55"/>
      <c r="J505" s="37"/>
      <c r="K505" s="55"/>
      <c r="L505" s="55"/>
      <c r="M505" s="55"/>
      <c r="O505" s="37"/>
      <c r="S505" s="55"/>
    </row>
  </sheetData>
  <autoFilter ref="S1:S328" xr:uid="{00000000-0009-0000-0000-000005000000}"/>
  <mergeCells count="52">
    <mergeCell ref="J100:J101"/>
    <mergeCell ref="P100:P101"/>
    <mergeCell ref="A100:A101"/>
    <mergeCell ref="B100:B101"/>
    <mergeCell ref="P91:P92"/>
    <mergeCell ref="A93:A94"/>
    <mergeCell ref="B93:B94"/>
    <mergeCell ref="J93:J94"/>
    <mergeCell ref="A96:A97"/>
    <mergeCell ref="B96:B97"/>
    <mergeCell ref="J96:J97"/>
    <mergeCell ref="M96:M97"/>
    <mergeCell ref="O96:O97"/>
    <mergeCell ref="P96:P97"/>
    <mergeCell ref="B91:B92"/>
    <mergeCell ref="A91:A92"/>
    <mergeCell ref="J91:J92"/>
    <mergeCell ref="M91:M92"/>
    <mergeCell ref="O91:O92"/>
    <mergeCell ref="J89:J90"/>
    <mergeCell ref="P89:P90"/>
    <mergeCell ref="A89:A90"/>
    <mergeCell ref="B89:B90"/>
    <mergeCell ref="M86:M87"/>
    <mergeCell ref="J86:J87"/>
    <mergeCell ref="P86:P87"/>
    <mergeCell ref="A86:A87"/>
    <mergeCell ref="B86:B87"/>
    <mergeCell ref="O86:O87"/>
    <mergeCell ref="O79:O80"/>
    <mergeCell ref="M79:M80"/>
    <mergeCell ref="A82:A83"/>
    <mergeCell ref="B82:B83"/>
    <mergeCell ref="P82:P83"/>
    <mergeCell ref="J82:J83"/>
    <mergeCell ref="A79:A80"/>
    <mergeCell ref="B79:B80"/>
    <mergeCell ref="J79:J80"/>
    <mergeCell ref="P79:P80"/>
    <mergeCell ref="O82:O83"/>
    <mergeCell ref="M69:M70"/>
    <mergeCell ref="O69:O70"/>
    <mergeCell ref="P69:P70"/>
    <mergeCell ref="A76:A77"/>
    <mergeCell ref="B76:B77"/>
    <mergeCell ref="J76:J77"/>
    <mergeCell ref="J69:J70"/>
    <mergeCell ref="A69:A70"/>
    <mergeCell ref="B69:B70"/>
    <mergeCell ref="M76:M77"/>
    <mergeCell ref="O76:O77"/>
    <mergeCell ref="P76:P77"/>
  </mergeCells>
  <hyperlinks>
    <hyperlink ref="M5" location="Main!A1" display="Back To Main Page" xr:uid="{00000000-0004-0000-0500-000000000000}"/>
  </hyperlinks>
  <pageMargins left="0.7" right="0.7" top="0.75" bottom="0.75" header="0" footer="0"/>
  <pageSetup orientation="portrait" r:id="rId1"/>
  <ignoredErrors>
    <ignoredError sqref="K70 K78 K83 K96:K97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JITENDRA SINGH</cp:lastModifiedBy>
  <cp:lastPrinted>2023-07-25T18:59:36Z</cp:lastPrinted>
  <dcterms:created xsi:type="dcterms:W3CDTF">2015-06-08T02:34:00Z</dcterms:created>
  <dcterms:modified xsi:type="dcterms:W3CDTF">2024-01-26T14:12:07Z</dcterms:modified>
</cp:coreProperties>
</file>