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C:\Users\Aniket Jangir\Downloads\"/>
    </mc:Choice>
  </mc:AlternateContent>
  <xr:revisionPtr revIDLastSave="0" documentId="13_ncr:1_{38EE21A0-C7F8-46FD-809D-183A742C31A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5" hidden="1">'Call Tracker (Equity &amp; F&amp;O)'!$S$1:$S$341</definedName>
  </definedNames>
  <calcPr calcId="181029"/>
</workbook>
</file>

<file path=xl/calcChain.xml><?xml version="1.0" encoding="utf-8"?>
<calcChain xmlns="http://schemas.openxmlformats.org/spreadsheetml/2006/main">
  <c r="K115" i="6" l="1"/>
  <c r="K114" i="6"/>
  <c r="L71" i="6"/>
  <c r="K71" i="6"/>
  <c r="L26" i="6"/>
  <c r="M26" i="6" s="1"/>
  <c r="K26" i="6"/>
  <c r="L11" i="6"/>
  <c r="K11" i="6"/>
  <c r="M11" i="6" s="1"/>
  <c r="M71" i="6" l="1"/>
  <c r="K111" i="6"/>
  <c r="K110" i="6"/>
  <c r="K335" i="6" l="1"/>
  <c r="L335" i="6" s="1"/>
  <c r="K109" i="6"/>
  <c r="M109" i="6" s="1"/>
  <c r="K69" i="6" l="1"/>
  <c r="L68" i="6"/>
  <c r="K68" i="6"/>
  <c r="K108" i="6"/>
  <c r="K107" i="6"/>
  <c r="K106" i="6"/>
  <c r="K105" i="6"/>
  <c r="K70" i="6"/>
  <c r="P29" i="6" l="1"/>
  <c r="K93" i="6"/>
  <c r="K92" i="6"/>
  <c r="K104" i="6"/>
  <c r="M104" i="6" s="1"/>
  <c r="L70" i="6"/>
  <c r="L28" i="6"/>
  <c r="K28" i="6"/>
  <c r="L65" i="6"/>
  <c r="K65" i="6"/>
  <c r="L67" i="6"/>
  <c r="K67" i="6"/>
  <c r="K96" i="6"/>
  <c r="K95" i="6"/>
  <c r="K103" i="6"/>
  <c r="M103" i="6" s="1"/>
  <c r="K100" i="6"/>
  <c r="K99" i="6"/>
  <c r="K102" i="6"/>
  <c r="K101" i="6"/>
  <c r="M70" i="6" l="1"/>
  <c r="M28" i="6"/>
  <c r="M65" i="6"/>
  <c r="M67" i="6"/>
  <c r="P27" i="6"/>
  <c r="L63" i="6"/>
  <c r="K63" i="6"/>
  <c r="L66" i="6"/>
  <c r="K66" i="6"/>
  <c r="K98" i="6"/>
  <c r="K97" i="6"/>
  <c r="L25" i="6"/>
  <c r="K25" i="6"/>
  <c r="M25" i="6" l="1"/>
  <c r="M66" i="6"/>
  <c r="M63" i="6"/>
  <c r="L64" i="6"/>
  <c r="K64" i="6"/>
  <c r="L62" i="6"/>
  <c r="K62" i="6"/>
  <c r="M62" i="6" l="1"/>
  <c r="M64" i="6"/>
  <c r="K94" i="6"/>
  <c r="M94" i="6" s="1"/>
  <c r="L60" i="6"/>
  <c r="K60" i="6"/>
  <c r="L55" i="6"/>
  <c r="K55" i="6"/>
  <c r="M60" i="6" l="1"/>
  <c r="M55" i="6"/>
  <c r="L61" i="6"/>
  <c r="K61" i="6"/>
  <c r="M61" i="6" s="1"/>
  <c r="K91" i="6"/>
  <c r="M91" i="6" s="1"/>
  <c r="L58" i="6"/>
  <c r="K58" i="6"/>
  <c r="L59" i="6"/>
  <c r="K59" i="6"/>
  <c r="M59" i="6" l="1"/>
  <c r="M58" i="6"/>
  <c r="P124" i="6"/>
  <c r="P123" i="6"/>
  <c r="P122" i="6"/>
  <c r="L12" i="6"/>
  <c r="K12" i="6"/>
  <c r="P24" i="6"/>
  <c r="P23" i="6"/>
  <c r="M88" i="6"/>
  <c r="K88" i="6"/>
  <c r="L57" i="6"/>
  <c r="K57" i="6"/>
  <c r="K56" i="6"/>
  <c r="L56" i="6"/>
  <c r="L21" i="6"/>
  <c r="K21" i="6"/>
  <c r="M56" i="6" l="1"/>
  <c r="M12" i="6"/>
  <c r="M21" i="6"/>
  <c r="M57" i="6"/>
  <c r="L54" i="6"/>
  <c r="K54" i="6"/>
  <c r="L53" i="6"/>
  <c r="K53" i="6"/>
  <c r="K90" i="6"/>
  <c r="M90" i="6" s="1"/>
  <c r="K89" i="6"/>
  <c r="M54" i="6" l="1"/>
  <c r="M53" i="6"/>
  <c r="K86" i="6"/>
  <c r="M86" i="6" s="1"/>
  <c r="L20" i="6"/>
  <c r="K20" i="6"/>
  <c r="L10" i="6"/>
  <c r="K10" i="6"/>
  <c r="L51" i="6"/>
  <c r="K51" i="6"/>
  <c r="L52" i="6"/>
  <c r="K52" i="6"/>
  <c r="K82" i="6"/>
  <c r="K81" i="6"/>
  <c r="K87" i="6"/>
  <c r="M87" i="6" s="1"/>
  <c r="L48" i="6"/>
  <c r="K48" i="6"/>
  <c r="L49" i="6"/>
  <c r="K49" i="6"/>
  <c r="L50" i="6"/>
  <c r="K50" i="6"/>
  <c r="M50" i="6" s="1"/>
  <c r="K327" i="6"/>
  <c r="L327" i="6" s="1"/>
  <c r="K84" i="6"/>
  <c r="K83" i="6"/>
  <c r="K85" i="6"/>
  <c r="M85" i="6" s="1"/>
  <c r="M20" i="6" l="1"/>
  <c r="M52" i="6"/>
  <c r="M10" i="6"/>
  <c r="M51" i="6"/>
  <c r="M48" i="6"/>
  <c r="M49" i="6"/>
  <c r="L13" i="6"/>
  <c r="K13" i="6"/>
  <c r="L19" i="6"/>
  <c r="K19" i="6"/>
  <c r="K80" i="6"/>
  <c r="M80" i="6" s="1"/>
  <c r="M19" i="6" l="1"/>
  <c r="M13" i="6"/>
  <c r="L47" i="6"/>
  <c r="K47" i="6"/>
  <c r="L42" i="6"/>
  <c r="K42" i="6"/>
  <c r="L46" i="6"/>
  <c r="K46" i="6"/>
  <c r="L43" i="6"/>
  <c r="K43" i="6"/>
  <c r="L22" i="6"/>
  <c r="K22" i="6"/>
  <c r="L17" i="6"/>
  <c r="K17" i="6"/>
  <c r="K331" i="6"/>
  <c r="L331" i="6" s="1"/>
  <c r="L14" i="6"/>
  <c r="K14" i="6"/>
  <c r="L45" i="6"/>
  <c r="K45" i="6"/>
  <c r="L44" i="6"/>
  <c r="K44" i="6"/>
  <c r="M43" i="6" l="1"/>
  <c r="M22" i="6"/>
  <c r="M46" i="6"/>
  <c r="M17" i="6"/>
  <c r="M44" i="6"/>
  <c r="M42" i="6"/>
  <c r="M47" i="6"/>
  <c r="M14" i="6"/>
  <c r="M45" i="6"/>
  <c r="P18" i="6" l="1"/>
  <c r="P16" i="6" l="1"/>
  <c r="K336" i="6" l="1"/>
  <c r="L336" i="6" s="1"/>
  <c r="P15" i="6" l="1"/>
  <c r="K328" i="6" l="1"/>
  <c r="L328" i="6" s="1"/>
  <c r="K322" i="6"/>
  <c r="L322" i="6" s="1"/>
  <c r="K330" i="6" l="1"/>
  <c r="L330" i="6" s="1"/>
  <c r="K318" i="6" l="1"/>
  <c r="L318" i="6" s="1"/>
  <c r="K319" i="6" l="1"/>
  <c r="L319" i="6" s="1"/>
  <c r="K312" i="6"/>
  <c r="L312" i="6" s="1"/>
  <c r="K329" i="6" l="1"/>
  <c r="L329" i="6" s="1"/>
  <c r="K323" i="6"/>
  <c r="L323" i="6" s="1"/>
  <c r="K325" i="6" l="1"/>
  <c r="L325" i="6" s="1"/>
  <c r="L6" i="2" l="1"/>
  <c r="K6" i="3"/>
  <c r="D7" i="5" l="1"/>
  <c r="M7" i="6"/>
  <c r="K320" i="6" l="1"/>
  <c r="L320" i="6" s="1"/>
  <c r="K317" i="6" l="1"/>
  <c r="L317" i="6" s="1"/>
  <c r="K321" i="6" l="1"/>
  <c r="L321" i="6" s="1"/>
  <c r="K316" i="6"/>
  <c r="L316" i="6" s="1"/>
  <c r="K315" i="6"/>
  <c r="L315" i="6" s="1"/>
  <c r="K313" i="6"/>
  <c r="L313" i="6" s="1"/>
  <c r="H311" i="6"/>
  <c r="K311" i="6" s="1"/>
  <c r="L311" i="6" s="1"/>
  <c r="K310" i="6"/>
  <c r="L310" i="6" s="1"/>
  <c r="K307" i="6"/>
  <c r="L307" i="6" s="1"/>
  <c r="K306" i="6"/>
  <c r="L306" i="6" s="1"/>
  <c r="K305" i="6"/>
  <c r="L305" i="6" s="1"/>
  <c r="K304" i="6"/>
  <c r="L304" i="6" s="1"/>
  <c r="K303" i="6"/>
  <c r="L303" i="6" s="1"/>
  <c r="K302" i="6"/>
  <c r="L302" i="6" s="1"/>
  <c r="K301" i="6"/>
  <c r="L301" i="6" s="1"/>
  <c r="K300" i="6"/>
  <c r="L300" i="6" s="1"/>
  <c r="K299" i="6"/>
  <c r="L299" i="6" s="1"/>
  <c r="K298" i="6"/>
  <c r="L298" i="6" s="1"/>
  <c r="K297" i="6"/>
  <c r="L297" i="6" s="1"/>
  <c r="K296" i="6"/>
  <c r="L296" i="6" s="1"/>
  <c r="K295" i="6"/>
  <c r="L295" i="6" s="1"/>
  <c r="K294" i="6"/>
  <c r="L294" i="6" s="1"/>
  <c r="K293" i="6"/>
  <c r="L293" i="6" s="1"/>
  <c r="K292" i="6"/>
  <c r="L292" i="6" s="1"/>
  <c r="K291" i="6"/>
  <c r="L291" i="6" s="1"/>
  <c r="K290" i="6"/>
  <c r="L290" i="6" s="1"/>
  <c r="K289" i="6"/>
  <c r="L289" i="6" s="1"/>
  <c r="K288" i="6"/>
  <c r="L288" i="6" s="1"/>
  <c r="K287" i="6"/>
  <c r="L287" i="6" s="1"/>
  <c r="K286" i="6"/>
  <c r="L286" i="6" s="1"/>
  <c r="K285" i="6"/>
  <c r="L285" i="6" s="1"/>
  <c r="K284" i="6"/>
  <c r="L284" i="6" s="1"/>
  <c r="K283" i="6"/>
  <c r="L283" i="6" s="1"/>
  <c r="K282" i="6"/>
  <c r="L282" i="6" s="1"/>
  <c r="K281" i="6"/>
  <c r="L281" i="6" s="1"/>
  <c r="K280" i="6"/>
  <c r="L280" i="6" s="1"/>
  <c r="F279" i="6"/>
  <c r="K279" i="6" s="1"/>
  <c r="L279" i="6" s="1"/>
  <c r="K278" i="6"/>
  <c r="L278" i="6" s="1"/>
  <c r="K277" i="6"/>
  <c r="L277" i="6" s="1"/>
  <c r="K276" i="6"/>
  <c r="L276" i="6" s="1"/>
  <c r="K275" i="6"/>
  <c r="L275" i="6" s="1"/>
  <c r="K274" i="6"/>
  <c r="L274" i="6" s="1"/>
  <c r="F273" i="6"/>
  <c r="K273" i="6" s="1"/>
  <c r="L273" i="6" s="1"/>
  <c r="F272" i="6"/>
  <c r="K272" i="6" s="1"/>
  <c r="L272" i="6" s="1"/>
  <c r="K271" i="6"/>
  <c r="L271" i="6" s="1"/>
  <c r="F270" i="6"/>
  <c r="K270" i="6" s="1"/>
  <c r="L270" i="6" s="1"/>
  <c r="K269" i="6"/>
  <c r="L269" i="6" s="1"/>
  <c r="K268" i="6"/>
  <c r="L268" i="6" s="1"/>
  <c r="K267" i="6"/>
  <c r="L267" i="6" s="1"/>
  <c r="K266" i="6"/>
  <c r="L266" i="6" s="1"/>
  <c r="K265" i="6"/>
  <c r="L265" i="6" s="1"/>
  <c r="K264" i="6"/>
  <c r="L264" i="6" s="1"/>
  <c r="K263" i="6"/>
  <c r="L263" i="6" s="1"/>
  <c r="K262" i="6"/>
  <c r="L262" i="6" s="1"/>
  <c r="K261" i="6"/>
  <c r="L261" i="6" s="1"/>
  <c r="K260" i="6"/>
  <c r="L260" i="6" s="1"/>
  <c r="K259" i="6"/>
  <c r="L259" i="6" s="1"/>
  <c r="K258" i="6"/>
  <c r="L258" i="6" s="1"/>
  <c r="K257" i="6"/>
  <c r="L257" i="6" s="1"/>
  <c r="K256" i="6"/>
  <c r="L256" i="6" s="1"/>
  <c r="K254" i="6"/>
  <c r="L254" i="6" s="1"/>
  <c r="K252" i="6"/>
  <c r="L252" i="6" s="1"/>
  <c r="K251" i="6"/>
  <c r="L251" i="6" s="1"/>
  <c r="F250" i="6"/>
  <c r="K250" i="6" s="1"/>
  <c r="L250" i="6" s="1"/>
  <c r="K249" i="6"/>
  <c r="L249" i="6" s="1"/>
  <c r="K246" i="6"/>
  <c r="L246" i="6" s="1"/>
  <c r="K245" i="6"/>
  <c r="L245" i="6" s="1"/>
  <c r="K244" i="6"/>
  <c r="L244" i="6" s="1"/>
  <c r="K241" i="6"/>
  <c r="L241" i="6" s="1"/>
  <c r="K240" i="6"/>
  <c r="L240" i="6" s="1"/>
  <c r="K239" i="6"/>
  <c r="L239" i="6" s="1"/>
  <c r="K238" i="6"/>
  <c r="L238" i="6" s="1"/>
  <c r="K237" i="6"/>
  <c r="L237" i="6" s="1"/>
  <c r="K236" i="6"/>
  <c r="L236" i="6" s="1"/>
  <c r="K234" i="6"/>
  <c r="L234" i="6" s="1"/>
  <c r="K233" i="6"/>
  <c r="L233" i="6" s="1"/>
  <c r="K232" i="6"/>
  <c r="L232" i="6" s="1"/>
  <c r="K231" i="6"/>
  <c r="L231" i="6" s="1"/>
  <c r="K230" i="6"/>
  <c r="L230" i="6" s="1"/>
  <c r="K229" i="6"/>
  <c r="L229" i="6" s="1"/>
  <c r="K228" i="6"/>
  <c r="L228" i="6" s="1"/>
  <c r="K227" i="6"/>
  <c r="L227" i="6" s="1"/>
  <c r="K226" i="6"/>
  <c r="L226" i="6" s="1"/>
  <c r="K224" i="6"/>
  <c r="L224" i="6" s="1"/>
  <c r="K222" i="6"/>
  <c r="L222" i="6" s="1"/>
  <c r="K220" i="6"/>
  <c r="L220" i="6" s="1"/>
  <c r="K218" i="6"/>
  <c r="L218" i="6" s="1"/>
  <c r="K217" i="6"/>
  <c r="L217" i="6" s="1"/>
  <c r="K216" i="6"/>
  <c r="L216" i="6" s="1"/>
  <c r="K214" i="6"/>
  <c r="L214" i="6" s="1"/>
  <c r="K213" i="6"/>
  <c r="L213" i="6" s="1"/>
  <c r="K212" i="6"/>
  <c r="L212" i="6" s="1"/>
  <c r="K211" i="6"/>
  <c r="K210" i="6"/>
  <c r="L210" i="6" s="1"/>
  <c r="K209" i="6"/>
  <c r="L209" i="6" s="1"/>
  <c r="K207" i="6"/>
  <c r="L207" i="6" s="1"/>
  <c r="K206" i="6"/>
  <c r="L206" i="6" s="1"/>
  <c r="K205" i="6"/>
  <c r="L205" i="6" s="1"/>
  <c r="K204" i="6"/>
  <c r="L204" i="6" s="1"/>
  <c r="K203" i="6"/>
  <c r="L203" i="6" s="1"/>
  <c r="F202" i="6"/>
  <c r="K202" i="6" s="1"/>
  <c r="L202" i="6" s="1"/>
  <c r="H201" i="6"/>
  <c r="K201" i="6" s="1"/>
  <c r="L201" i="6" s="1"/>
  <c r="K198" i="6"/>
  <c r="L198" i="6" s="1"/>
  <c r="K197" i="6"/>
  <c r="L197" i="6" s="1"/>
  <c r="K196" i="6"/>
  <c r="L196" i="6" s="1"/>
  <c r="K195" i="6"/>
  <c r="L195" i="6" s="1"/>
  <c r="K194" i="6"/>
  <c r="L194" i="6" s="1"/>
  <c r="K191" i="6"/>
  <c r="L191" i="6" s="1"/>
  <c r="K190" i="6"/>
  <c r="L190" i="6" s="1"/>
  <c r="K189" i="6"/>
  <c r="L189" i="6" s="1"/>
  <c r="K188" i="6"/>
  <c r="L188" i="6" s="1"/>
  <c r="K187" i="6"/>
  <c r="L187" i="6" s="1"/>
  <c r="K186" i="6"/>
  <c r="L186" i="6" s="1"/>
  <c r="K185" i="6"/>
  <c r="L185" i="6" s="1"/>
  <c r="K184" i="6"/>
  <c r="L184" i="6" s="1"/>
  <c r="K183" i="6"/>
  <c r="L183" i="6" s="1"/>
  <c r="K182" i="6"/>
  <c r="L182" i="6" s="1"/>
  <c r="K181" i="6"/>
  <c r="L181" i="6" s="1"/>
  <c r="K180" i="6"/>
  <c r="L180" i="6" s="1"/>
  <c r="K179" i="6"/>
  <c r="L179" i="6" s="1"/>
  <c r="K178" i="6"/>
  <c r="L178" i="6" s="1"/>
  <c r="K177" i="6"/>
  <c r="L177" i="6" s="1"/>
  <c r="K176" i="6"/>
  <c r="L176" i="6" s="1"/>
  <c r="K175" i="6"/>
  <c r="L175" i="6" s="1"/>
  <c r="K174" i="6"/>
  <c r="L174" i="6" s="1"/>
  <c r="K173" i="6"/>
  <c r="L173" i="6" s="1"/>
  <c r="K172" i="6"/>
  <c r="L172" i="6" s="1"/>
  <c r="K171" i="6"/>
  <c r="L171" i="6" s="1"/>
  <c r="K170" i="6"/>
  <c r="L170" i="6" s="1"/>
  <c r="K169" i="6"/>
  <c r="L169" i="6" s="1"/>
  <c r="K168" i="6"/>
  <c r="L168" i="6" s="1"/>
  <c r="H167" i="6"/>
  <c r="K167" i="6" s="1"/>
  <c r="L167" i="6" s="1"/>
  <c r="F166" i="6"/>
  <c r="K166" i="6" s="1"/>
  <c r="L166" i="6" s="1"/>
  <c r="K165" i="6"/>
  <c r="L165" i="6" s="1"/>
  <c r="K164" i="6"/>
  <c r="L164" i="6" s="1"/>
  <c r="K163" i="6"/>
  <c r="L163" i="6" s="1"/>
  <c r="K162" i="6"/>
  <c r="L162" i="6" s="1"/>
  <c r="K161" i="6"/>
  <c r="L161" i="6" s="1"/>
  <c r="K160" i="6"/>
  <c r="L160" i="6" s="1"/>
  <c r="K159" i="6"/>
  <c r="L159" i="6" s="1"/>
  <c r="K158" i="6"/>
  <c r="L158" i="6" s="1"/>
  <c r="K157" i="6"/>
  <c r="L157" i="6" s="1"/>
  <c r="K156" i="6"/>
  <c r="L156" i="6" s="1"/>
  <c r="K155" i="6"/>
  <c r="L155" i="6" s="1"/>
  <c r="K154" i="6"/>
  <c r="L154" i="6" s="1"/>
  <c r="K153" i="6"/>
  <c r="L153" i="6" s="1"/>
  <c r="K152" i="6"/>
  <c r="L152" i="6" s="1"/>
  <c r="K151" i="6"/>
  <c r="L151" i="6" s="1"/>
  <c r="K150" i="6"/>
  <c r="L150" i="6" s="1"/>
  <c r="K149" i="6"/>
  <c r="L149" i="6" s="1"/>
  <c r="K148" i="6"/>
  <c r="L148" i="6" s="1"/>
  <c r="K147" i="6"/>
  <c r="L147" i="6" s="1"/>
  <c r="K146" i="6"/>
  <c r="L146" i="6" s="1"/>
  <c r="K145" i="6"/>
  <c r="L145" i="6" s="1"/>
  <c r="K144" i="6"/>
  <c r="L144" i="6" s="1"/>
  <c r="K143" i="6"/>
  <c r="L143" i="6" s="1"/>
  <c r="K142" i="6"/>
  <c r="L142" i="6" s="1"/>
  <c r="K141" i="6"/>
  <c r="L141" i="6" s="1"/>
  <c r="K140" i="6"/>
  <c r="L140" i="6" s="1"/>
  <c r="K139" i="6"/>
  <c r="L139" i="6" s="1"/>
  <c r="K6" i="4"/>
</calcChain>
</file>

<file path=xl/sharedStrings.xml><?xml version="1.0" encoding="utf-8"?>
<sst xmlns="http://schemas.openxmlformats.org/spreadsheetml/2006/main" count="4085" uniqueCount="1430">
  <si>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</si>
  <si>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</si>
  <si>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</si>
  <si>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</si>
  <si>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</si>
  <si>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</si>
  <si>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</si>
  <si>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</si>
  <si>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</si>
  <si>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</si>
  <si>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</si>
  <si>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</si>
  <si>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</si>
  <si>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</si>
  <si>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</si>
  <si>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</si>
  <si>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</si>
  <si>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</si>
  <si>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</si>
  <si>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</si>
  <si>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</si>
  <si>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</si>
  <si>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</si>
  <si>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</si>
  <si>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</si>
  <si>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</si>
  <si>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</si>
  <si>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</si>
  <si>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</si>
  <si>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</si>
  <si>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</si>
  <si>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</si>
  <si>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</si>
  <si>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</si>
  <si>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Index</t>
  </si>
  <si>
    <t>NIFTY</t>
  </si>
  <si>
    <t>BANKNIFTY</t>
  </si>
  <si>
    <t>FINNIFTY</t>
  </si>
  <si>
    <t>MIDCPNIFTY</t>
  </si>
  <si>
    <t>Chemical</t>
  </si>
  <si>
    <t>AARTIIND</t>
  </si>
  <si>
    <t>Capital_Goods</t>
  </si>
  <si>
    <t>ABB</t>
  </si>
  <si>
    <t>Pharma</t>
  </si>
  <si>
    <t>ABBOTINDIA</t>
  </si>
  <si>
    <t>Others</t>
  </si>
  <si>
    <t>ABCAPITAL</t>
  </si>
  <si>
    <t>Textile</t>
  </si>
  <si>
    <t>ABFRL</t>
  </si>
  <si>
    <t>Cement</t>
  </si>
  <si>
    <t>ACC</t>
  </si>
  <si>
    <t>ADANIENT</t>
  </si>
  <si>
    <t>ADANIPORTS</t>
  </si>
  <si>
    <t>ALKEM</t>
  </si>
  <si>
    <t>AMBUJACEM</t>
  </si>
  <si>
    <t>APOLLOHOSP</t>
  </si>
  <si>
    <t>Automobile</t>
  </si>
  <si>
    <t>APOLLOTYRE</t>
  </si>
  <si>
    <t>ASHOKLEY</t>
  </si>
  <si>
    <t>FMCG</t>
  </si>
  <si>
    <t>ASIANPAINT</t>
  </si>
  <si>
    <t>ASTRAL</t>
  </si>
  <si>
    <t>ATUL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</si>
  <si>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</si>
  <si>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</si>
  <si>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</si>
  <si>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</si>
  <si>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</si>
  <si>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</si>
  <si>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</si>
  <si>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</si>
  <si>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</si>
  <si>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BALRAMCHIN</t>
  </si>
  <si>
    <t>BANDHANBNK</t>
  </si>
  <si>
    <t>BANKBARODA</t>
  </si>
  <si>
    <t>BATAINDIA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</si>
  <si>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</si>
  <si>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</si>
  <si>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</si>
  <si>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</si>
  <si>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</si>
  <si>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</si>
  <si>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</si>
  <si>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</si>
  <si>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</si>
  <si>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</si>
  <si>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</si>
  <si>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Technology</t>
  </si>
  <si>
    <t>BSOFT</t>
  </si>
  <si>
    <t>CANBK</t>
  </si>
  <si>
    <t>CANFINHOME</t>
  </si>
  <si>
    <t>CHAMBLFERT</t>
  </si>
  <si>
    <t>CHOLAFIN</t>
  </si>
  <si>
    <t>CIPLA</t>
  </si>
  <si>
    <t>COALINDIA</t>
  </si>
  <si>
    <t>COFORGE</t>
  </si>
  <si>
    <t>COLPAL</t>
  </si>
  <si>
    <t>CONCOR</t>
  </si>
  <si>
    <t>COROMANDEL</t>
  </si>
  <si>
    <t>CROMPTON</t>
  </si>
  <si>
    <t>CUB</t>
  </si>
  <si>
    <t>CUMMINSIND</t>
  </si>
  <si>
    <t>DABUR</t>
  </si>
  <si>
    <t>DALBHARAT</t>
  </si>
  <si>
    <t>DEEPAKNTR</t>
  </si>
  <si>
    <t>DELTACORP</t>
  </si>
  <si>
    <t>DIVISLAB</t>
  </si>
  <si>
    <t>DIXON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</si>
  <si>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</si>
  <si>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</si>
  <si>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</si>
  <si>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</si>
  <si>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</si>
  <si>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</si>
  <si>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</si>
  <si>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</si>
  <si>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</si>
  <si>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</si>
  <si>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</si>
  <si>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GNFC</t>
  </si>
  <si>
    <t>GODREJCP</t>
  </si>
  <si>
    <t>GODREJPROP</t>
  </si>
  <si>
    <t>GRANULES</t>
  </si>
  <si>
    <t>GRASIM</t>
  </si>
  <si>
    <t>GUJGASLTD</t>
  </si>
  <si>
    <t>HAL</t>
  </si>
  <si>
    <t>HAVELLS</t>
  </si>
  <si>
    <t>HCLTECH</t>
  </si>
  <si>
    <t>HDFCAMC</t>
  </si>
  <si>
    <t>HDFCBANK</t>
  </si>
  <si>
    <t>HDFCLIFE</t>
  </si>
  <si>
    <t>HEROMOTOCO</t>
  </si>
  <si>
    <t>Metals</t>
  </si>
  <si>
    <t>HINDALCO</t>
  </si>
  <si>
    <t>HINDCOPPER</t>
  </si>
  <si>
    <t>HINDPETRO</t>
  </si>
  <si>
    <t>HINDUNILVR</t>
  </si>
  <si>
    <t>IBULHSGFIN</t>
  </si>
  <si>
    <t>ICICIBANK</t>
  </si>
  <si>
    <t>ICICIGI</t>
  </si>
  <si>
    <t>ICICIPRULI</t>
  </si>
  <si>
    <t>IDEA</t>
  </si>
  <si>
    <t>IDFC</t>
  </si>
  <si>
    <t>IDFCFIRSTB</t>
  </si>
  <si>
    <t>IEX</t>
  </si>
  <si>
    <t>IGL</t>
  </si>
  <si>
    <t>INDHOTEL</t>
  </si>
  <si>
    <t>INDIACEM</t>
  </si>
  <si>
    <t>INDIAMART</t>
  </si>
  <si>
    <t>INDIGO</t>
  </si>
  <si>
    <t>INDUSINDBK</t>
  </si>
  <si>
    <t>INDUSTOWER</t>
  </si>
  <si>
    <t>INFY</t>
  </si>
  <si>
    <t>INTELLECT</t>
  </si>
  <si>
    <t>IOC</t>
  </si>
  <si>
    <t>IPCALAB</t>
  </si>
  <si>
    <t>IRCTC</t>
  </si>
  <si>
    <t>ITC</t>
  </si>
  <si>
    <t>JINDALSTEL</t>
  </si>
  <si>
    <t>JKCEMENT</t>
  </si>
  <si>
    <t>JSWSTEEL</t>
  </si>
  <si>
    <t>JUBLFOOD</t>
  </si>
  <si>
    <t>KOTAKBANK</t>
  </si>
  <si>
    <t>L&amp;TFH</t>
  </si>
  <si>
    <t>LALPATHLAB</t>
  </si>
  <si>
    <t>LAURUSLABS</t>
  </si>
  <si>
    <t>LICHSGFIN</t>
  </si>
  <si>
    <t>LT</t>
  </si>
  <si>
    <t>LTIM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</si>
  <si>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</si>
  <si>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</si>
  <si>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</si>
  <si>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</si>
  <si>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</si>
  <si>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</si>
  <si>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</si>
  <si>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</si>
  <si>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MCX</t>
  </si>
  <si>
    <t>METROPOLIS</t>
  </si>
  <si>
    <t>MFSL</t>
  </si>
  <si>
    <t>MGL</t>
  </si>
  <si>
    <t>MOTHERSON</t>
  </si>
  <si>
    <t>MPHASIS</t>
  </si>
  <si>
    <t>MRF</t>
  </si>
  <si>
    <t>MUTHOOTFIN</t>
  </si>
  <si>
    <t>NATIONALUM</t>
  </si>
  <si>
    <t>NAUKRI</t>
  </si>
  <si>
    <t>NAVINFLUOR</t>
  </si>
  <si>
    <t>NESTLEIND</t>
  </si>
  <si>
    <t>NMDC</t>
  </si>
  <si>
    <t>Power</t>
  </si>
  <si>
    <t>NTPC</t>
  </si>
  <si>
    <t>OBEROIRLTY</t>
  </si>
  <si>
    <t>OFSS</t>
  </si>
  <si>
    <t>ONGC</t>
  </si>
  <si>
    <t>PAGEIND</t>
  </si>
  <si>
    <t>PEL</t>
  </si>
  <si>
    <t>PERSISTENT</t>
  </si>
  <si>
    <t>PETRONET</t>
  </si>
  <si>
    <t>PFC</t>
  </si>
  <si>
    <t>PIDILITIND</t>
  </si>
  <si>
    <t>PIIND</t>
  </si>
  <si>
    <t>PNB</t>
  </si>
  <si>
    <t>POLYCAB</t>
  </si>
  <si>
    <t>POWERGRID</t>
  </si>
  <si>
    <t>Media</t>
  </si>
  <si>
    <t>PVRINOX</t>
  </si>
  <si>
    <t>RAIN</t>
  </si>
  <si>
    <t>RAMCOCEM</t>
  </si>
  <si>
    <t>RBLBANK</t>
  </si>
  <si>
    <t>RECLTD</t>
  </si>
  <si>
    <t>RELIANCE</t>
  </si>
  <si>
    <t>SAIL</t>
  </si>
  <si>
    <t>SBICARD</t>
  </si>
  <si>
    <t>SBILIFE</t>
  </si>
  <si>
    <t>SBIN</t>
  </si>
  <si>
    <t>SHREECEM</t>
  </si>
  <si>
    <t>SIEMENS</t>
  </si>
  <si>
    <t>SRF</t>
  </si>
  <si>
    <t>SHRIRAMFIN</t>
  </si>
  <si>
    <t>SUNPHARMA</t>
  </si>
  <si>
    <t>SUNTV</t>
  </si>
  <si>
    <t>SYNGENE</t>
  </si>
  <si>
    <t>TATACHEM</t>
  </si>
  <si>
    <t>TATACOMM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</si>
  <si>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</si>
  <si>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</si>
  <si>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</si>
  <si>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</si>
  <si>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</si>
  <si>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</si>
  <si>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</si>
  <si>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</si>
  <si>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</si>
  <si>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</si>
  <si>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</si>
  <si>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</si>
  <si>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</si>
  <si>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</si>
  <si>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</si>
  <si>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</si>
  <si>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</si>
  <si>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ZYDUSLIFE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</si>
  <si>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</si>
  <si>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</si>
  <si>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</si>
  <si>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</si>
  <si>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</si>
  <si>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</si>
  <si>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</si>
  <si>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</si>
  <si>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</si>
  <si>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</si>
  <si>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</si>
  <si>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</si>
  <si>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</si>
  <si>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</si>
  <si>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</si>
  <si>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</si>
  <si>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</si>
  <si>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</si>
  <si>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</si>
  <si>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</si>
  <si>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</si>
  <si>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</si>
  <si>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</si>
  <si>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ADANIGREEN</t>
  </si>
  <si>
    <t>ATGL</t>
  </si>
  <si>
    <t>AWL</t>
  </si>
  <si>
    <t>DMART</t>
  </si>
  <si>
    <t>BAJAJHLDNG</t>
  </si>
  <si>
    <t>BANKINDIA</t>
  </si>
  <si>
    <t>CLEAN</t>
  </si>
  <si>
    <t>DELHIVERY</t>
  </si>
  <si>
    <t>EMAMILTD</t>
  </si>
  <si>
    <t>NYKAA</t>
  </si>
  <si>
    <t>FORTIS</t>
  </si>
  <si>
    <t>GLAND</t>
  </si>
  <si>
    <t>GSPL</t>
  </si>
  <si>
    <t>HINDZINC</t>
  </si>
  <si>
    <t>HONAUT</t>
  </si>
  <si>
    <t>ISEC</t>
  </si>
  <si>
    <t>INDIANB</t>
  </si>
  <si>
    <t>JSWENERGY</t>
  </si>
  <si>
    <t>LICI</t>
  </si>
  <si>
    <t>LINDEINDIA</t>
  </si>
  <si>
    <t>MAXHEALTH</t>
  </si>
  <si>
    <t>MSUMI</t>
  </si>
  <si>
    <t>NAM-INDIA</t>
  </si>
  <si>
    <t>OIL</t>
  </si>
  <si>
    <t>PAYTM</t>
  </si>
  <si>
    <t>POLICYBZR</t>
  </si>
  <si>
    <t>PATANJALI</t>
  </si>
  <si>
    <t>POONAWALLA</t>
  </si>
  <si>
    <t>PRESTIGE</t>
  </si>
  <si>
    <t>PGHH</t>
  </si>
  <si>
    <t>SONACOMS</t>
  </si>
  <si>
    <t>TATAELXSI</t>
  </si>
  <si>
    <t>TTML</t>
  </si>
  <si>
    <t>TORNTPOWER</t>
  </si>
  <si>
    <t>TRIDENT</t>
  </si>
  <si>
    <t>TIINDIA</t>
  </si>
  <si>
    <t>UNIONBANK</t>
  </si>
  <si>
    <t>VBL</t>
  </si>
  <si>
    <t>WHIRLPOOL</t>
  </si>
  <si>
    <t>YESBANK</t>
  </si>
  <si>
    <t>ZOMATO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</si>
  <si>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</si>
  <si>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</si>
  <si>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</si>
  <si>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Back To Main Page</t>
  </si>
  <si>
    <t xml:space="preserve"> </t>
  </si>
  <si>
    <t>360ONE</t>
  </si>
  <si>
    <t>3MINDIA</t>
  </si>
  <si>
    <t>AIAENG</t>
  </si>
  <si>
    <t>APLAPOLLO</t>
  </si>
  <si>
    <t>AARTIDRUGS</t>
  </si>
  <si>
    <t>AAVAS</t>
  </si>
  <si>
    <t>AEGISCHEM</t>
  </si>
  <si>
    <t>AETHER</t>
  </si>
  <si>
    <t>AFFLE</t>
  </si>
  <si>
    <t>AJANTPHARM</t>
  </si>
  <si>
    <t>APLLTD</t>
  </si>
  <si>
    <t>ALKYLAMINE</t>
  </si>
  <si>
    <t>AMBER</t>
  </si>
  <si>
    <t>ANGELONE</t>
  </si>
  <si>
    <t>ANURAS</t>
  </si>
  <si>
    <t>APTUS</t>
  </si>
  <si>
    <t>ASAHIINDIA</t>
  </si>
  <si>
    <t>ASTERDM</t>
  </si>
  <si>
    <t>AVANTIFEED</t>
  </si>
  <si>
    <t>BASF</t>
  </si>
  <si>
    <t>BEML</t>
  </si>
  <si>
    <t>BSE</t>
  </si>
  <si>
    <t>BALAMINES</t>
  </si>
  <si>
    <t>MAHABANK</t>
  </si>
  <si>
    <t>BAYERCROP</t>
  </si>
  <si>
    <t>BDL</t>
  </si>
  <si>
    <t>BIRLACORPN</t>
  </si>
  <si>
    <t>BLUEDART</t>
  </si>
  <si>
    <t>BLUESTARCO</t>
  </si>
  <si>
    <t>BBTC</t>
  </si>
  <si>
    <t>BORORENEW</t>
  </si>
  <si>
    <t>BRIGADE</t>
  </si>
  <si>
    <t>BCG</t>
  </si>
  <si>
    <t>MAPMYINDIA</t>
  </si>
  <si>
    <t>CCL</t>
  </si>
  <si>
    <t>CESC</t>
  </si>
  <si>
    <t>CGPOWER</t>
  </si>
  <si>
    <t>CRISIL</t>
  </si>
  <si>
    <t>CSBBANK</t>
  </si>
  <si>
    <t>CAMPUS</t>
  </si>
  <si>
    <t>CGCL</t>
  </si>
  <si>
    <t>CARBORUNIV</t>
  </si>
  <si>
    <t>CASTROLIND</t>
  </si>
  <si>
    <t>CEATLTD</t>
  </si>
  <si>
    <t>CENTRALBK</t>
  </si>
  <si>
    <t>CDSL</t>
  </si>
  <si>
    <t>CENTURYPLY</t>
  </si>
  <si>
    <t>CENTURYTEX</t>
  </si>
  <si>
    <t>CERA</t>
  </si>
  <si>
    <t>CHALET</t>
  </si>
  <si>
    <t>CHEMPLASTS</t>
  </si>
  <si>
    <t>CHOLAHLDNG</t>
  </si>
  <si>
    <t>COCHINSHIP</t>
  </si>
  <si>
    <t>CAMS</t>
  </si>
  <si>
    <t>CREDITACC</t>
  </si>
  <si>
    <t>CYIENT</t>
  </si>
  <si>
    <t>DCMSHRIRAM</t>
  </si>
  <si>
    <t>DEEPAKFERT</t>
  </si>
  <si>
    <t>DEVYANI</t>
  </si>
  <si>
    <t>EIDPARRY</t>
  </si>
  <si>
    <t>EIHOTEL</t>
  </si>
  <si>
    <t>EPL</t>
  </si>
  <si>
    <t>EASEMYTRIP</t>
  </si>
  <si>
    <t>ELGIEQUIP</t>
  </si>
  <si>
    <t>ENDURANCE</t>
  </si>
  <si>
    <t>ENGINERSIN</t>
  </si>
  <si>
    <t>EQUITASBNK</t>
  </si>
  <si>
    <t>FDC</t>
  </si>
  <si>
    <t>FACT</t>
  </si>
  <si>
    <t>FINEORG</t>
  </si>
  <si>
    <t>FINCABLES</t>
  </si>
  <si>
    <t>FINPIPE</t>
  </si>
  <si>
    <t>FSL</t>
  </si>
  <si>
    <t>GRINFRA</t>
  </si>
  <si>
    <t>GMMPFAUDLR</t>
  </si>
  <si>
    <t>GALAXYSURF</t>
  </si>
  <si>
    <t>GARFIBRES</t>
  </si>
  <si>
    <t>GICRE</t>
  </si>
  <si>
    <t>GLAXO</t>
  </si>
  <si>
    <t>GOCOLORS</t>
  </si>
  <si>
    <t>GODFRYPHLP</t>
  </si>
  <si>
    <t>GODREJAGRO</t>
  </si>
  <si>
    <t>GODREJIND</t>
  </si>
  <si>
    <t>GRAPHITE</t>
  </si>
  <si>
    <t>GESHIP</t>
  </si>
  <si>
    <t>GREENPANEL</t>
  </si>
  <si>
    <t>GRINDWELL</t>
  </si>
  <si>
    <t>GUJALKALI</t>
  </si>
  <si>
    <t>GAEL</t>
  </si>
  <si>
    <t>FLUOROCHEM</t>
  </si>
  <si>
    <t>GPPL</t>
  </si>
  <si>
    <t>GSFC</t>
  </si>
  <si>
    <t>HEG</t>
  </si>
  <si>
    <t>HFCL</t>
  </si>
  <si>
    <t>HLEGLAS</t>
  </si>
  <si>
    <t>HAPPSTMNDS</t>
  </si>
  <si>
    <t>HATSUN</t>
  </si>
  <si>
    <t>HIKAL</t>
  </si>
  <si>
    <t>HGS</t>
  </si>
  <si>
    <t>POWERINDIA</t>
  </si>
  <si>
    <t>HOMEFIRST</t>
  </si>
  <si>
    <t>HUDCO</t>
  </si>
  <si>
    <t>IDBI</t>
  </si>
  <si>
    <t>IFBIND</t>
  </si>
  <si>
    <t>IIFL</t>
  </si>
  <si>
    <t>IRB</t>
  </si>
  <si>
    <t>ITI</t>
  </si>
  <si>
    <t>IBREALEST</t>
  </si>
  <si>
    <t>IOB</t>
  </si>
  <si>
    <t>IRFC</t>
  </si>
  <si>
    <t>INDIGOPNTS</t>
  </si>
  <si>
    <t>INFIBEAM</t>
  </si>
  <si>
    <t>JBCHEPHARM</t>
  </si>
  <si>
    <t>JBMA</t>
  </si>
  <si>
    <t>JKLAKSHMI</t>
  </si>
  <si>
    <t>JKPAPER</t>
  </si>
  <si>
    <t>JMFINANCIL</t>
  </si>
  <si>
    <t>JAMNAAUTO</t>
  </si>
  <si>
    <t>JSL</t>
  </si>
  <si>
    <t>JUBLINGREA</t>
  </si>
  <si>
    <t>JUBLPHARMA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</si>
  <si>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</si>
  <si>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</si>
  <si>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</si>
  <si>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</si>
  <si>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</si>
  <si>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</si>
  <si>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</si>
  <si>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</si>
  <si>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KALYANKJIL</t>
  </si>
  <si>
    <t>KANSAINER</t>
  </si>
  <si>
    <t>KARURVYSYA</t>
  </si>
  <si>
    <t>KEC</t>
  </si>
  <si>
    <t>KIMS</t>
  </si>
  <si>
    <t>LAXMIMACH</t>
  </si>
  <si>
    <t>LATENTVIEW</t>
  </si>
  <si>
    <t>LXCHEM</t>
  </si>
  <si>
    <t>LEMONTREE</t>
  </si>
  <si>
    <t>LUXIND</t>
  </si>
  <si>
    <t>MMTC</t>
  </si>
  <si>
    <t>MTARTECH</t>
  </si>
  <si>
    <t>LODHA</t>
  </si>
  <si>
    <t>MHRIL</t>
  </si>
  <si>
    <t>MAHLIFE</t>
  </si>
  <si>
    <t>MAHLOG</t>
  </si>
  <si>
    <t>MRPL</t>
  </si>
  <si>
    <t>MASTEK</t>
  </si>
  <si>
    <t>MAZDOCK</t>
  </si>
  <si>
    <t>MEDPLUS</t>
  </si>
  <si>
    <t>METROBRAND</t>
  </si>
  <si>
    <t>MOTILALOFS</t>
  </si>
  <si>
    <t>NATCOPHARM</t>
  </si>
  <si>
    <t>NBCC</t>
  </si>
  <si>
    <t>NCC</t>
  </si>
  <si>
    <t>NHPC</t>
  </si>
  <si>
    <t>NLCINDIA</t>
  </si>
  <si>
    <t>NOCIL</t>
  </si>
  <si>
    <t>NH</t>
  </si>
  <si>
    <t>NAZARA</t>
  </si>
  <si>
    <t>NETWORK18</t>
  </si>
  <si>
    <t>NUVOCO</t>
  </si>
  <si>
    <t>OLECTRA</t>
  </si>
  <si>
    <t>ORIENTELEC</t>
  </si>
  <si>
    <t>PCBL</t>
  </si>
  <si>
    <t>PNBHOUSING</t>
  </si>
  <si>
    <t>PNCINFRA</t>
  </si>
  <si>
    <t>PFIZER</t>
  </si>
  <si>
    <t>PHOENIXLTD</t>
  </si>
  <si>
    <t>PPLPHARMA</t>
  </si>
  <si>
    <t>POLYMED</t>
  </si>
  <si>
    <t>POLYPLEX</t>
  </si>
  <si>
    <t>PRAJIND</t>
  </si>
  <si>
    <t>PRINCEPIPE</t>
  </si>
  <si>
    <t>PRSMJOHNSN</t>
  </si>
  <si>
    <t>QUESS</t>
  </si>
  <si>
    <t>RHIM</t>
  </si>
  <si>
    <t>RITES</t>
  </si>
  <si>
    <t>RADICO</t>
  </si>
  <si>
    <t>RVNL</t>
  </si>
  <si>
    <t>RAINBOW</t>
  </si>
  <si>
    <t>RAJESHEXPO</t>
  </si>
  <si>
    <t>RALLIS</t>
  </si>
  <si>
    <t>RCF</t>
  </si>
  <si>
    <t>RATNAMANI</t>
  </si>
  <si>
    <t>RTNINDIA</t>
  </si>
  <si>
    <t>RAYMOND</t>
  </si>
  <si>
    <t>REDINGTON</t>
  </si>
  <si>
    <t>RELAXO</t>
  </si>
  <si>
    <t>RBA</t>
  </si>
  <si>
    <t>ROSSARI</t>
  </si>
  <si>
    <t>ROUTE</t>
  </si>
  <si>
    <t>SJVN</t>
  </si>
  <si>
    <t>SKFINDIA</t>
  </si>
  <si>
    <t>SANOFI</t>
  </si>
  <si>
    <t>SAPPHIRE</t>
  </si>
  <si>
    <t>SCHAEFFLER</t>
  </si>
  <si>
    <t>SHARDACROP</t>
  </si>
  <si>
    <t>SHOPERSTOP</t>
  </si>
  <si>
    <t>RENUKA</t>
  </si>
  <si>
    <t>SHYAMMETL</t>
  </si>
  <si>
    <t>SOBHA</t>
  </si>
  <si>
    <t>SOLARINDS</t>
  </si>
  <si>
    <t>SONATSOFTW</t>
  </si>
  <si>
    <t>STARHEALTH</t>
  </si>
  <si>
    <t>SWSOLAR</t>
  </si>
  <si>
    <t>STLTECH</t>
  </si>
  <si>
    <t>SUMICHEM</t>
  </si>
  <si>
    <t>SPARC</t>
  </si>
  <si>
    <t>SUNDARMFIN</t>
  </si>
  <si>
    <t>SUNDRMFAST</t>
  </si>
  <si>
    <t>SUNTECK</t>
  </si>
  <si>
    <t>SUPRAJIT</t>
  </si>
  <si>
    <t>SUPREMEIND</t>
  </si>
  <si>
    <t>SUVENPHAR</t>
  </si>
  <si>
    <t>SUZLON</t>
  </si>
  <si>
    <t>SWANENERGY</t>
  </si>
  <si>
    <t>TCIEXP</t>
  </si>
  <si>
    <t>TCNSBRANDS</t>
  </si>
  <si>
    <t>TTKPRESTIG</t>
  </si>
  <si>
    <t>TV18BRDCST</t>
  </si>
  <si>
    <t>TANLA</t>
  </si>
  <si>
    <t>TATAINVEST</t>
  </si>
  <si>
    <t>TATAMTRDVR</t>
  </si>
  <si>
    <t>TEAMLEASE</t>
  </si>
  <si>
    <t>TEJASNET</t>
  </si>
  <si>
    <t>NIACL</t>
  </si>
  <si>
    <t>THERMAX</t>
  </si>
  <si>
    <t>TIMKEN</t>
  </si>
  <si>
    <t>TCI</t>
  </si>
  <si>
    <t>TRIVENI</t>
  </si>
  <si>
    <t>TRITURBINE</t>
  </si>
  <si>
    <t>UCOBANK</t>
  </si>
  <si>
    <t>UFLEX</t>
  </si>
  <si>
    <t>UNOMINDA</t>
  </si>
  <si>
    <t>UTIAMC</t>
  </si>
  <si>
    <t>VGUARD</t>
  </si>
  <si>
    <t>VMART</t>
  </si>
  <si>
    <t>VIPIND</t>
  </si>
  <si>
    <t>VAIBHAVGBL</t>
  </si>
  <si>
    <t>VTL</t>
  </si>
  <si>
    <t>VARROC</t>
  </si>
  <si>
    <t>MANYAVAR</t>
  </si>
  <si>
    <t>VIJAYA</t>
  </si>
  <si>
    <t>VINATIORGA</t>
  </si>
  <si>
    <t>WELCORP</t>
  </si>
  <si>
    <t>WELSPUNIND</t>
  </si>
  <si>
    <t>WESTLIFE</t>
  </si>
  <si>
    <t>ZFCVINDIA</t>
  </si>
  <si>
    <t>ZENSARTECH</t>
  </si>
  <si>
    <t>ZYDUSWELL</t>
  </si>
  <si>
    <t>ECLERX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</si>
  <si>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</si>
  <si>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</si>
  <si>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</si>
  <si>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</si>
  <si>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</si>
  <si>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</si>
  <si>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</si>
  <si>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</si>
  <si>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</si>
  <si>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</si>
  <si>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</si>
  <si>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</si>
  <si>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</si>
  <si>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GRAVITON RESEARCH CAPITAL LLP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</si>
  <si>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</si>
  <si>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</si>
  <si>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</si>
  <si>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</si>
  <si>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</si>
  <si>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</si>
  <si>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</si>
  <si>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</si>
  <si>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</si>
  <si>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</si>
  <si>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</si>
  <si>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</si>
  <si>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</si>
  <si>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Market Closing Price</t>
  </si>
  <si>
    <t>Accu</t>
  </si>
  <si>
    <t>Open</t>
  </si>
  <si>
    <t>H</t>
  </si>
  <si>
    <t>Successful</t>
  </si>
  <si>
    <t>CLBS = Closing Basis ***</t>
  </si>
  <si>
    <t>Dividend adjusted &lt;&gt;</t>
  </si>
  <si>
    <t>Reinitiated $</t>
  </si>
  <si>
    <t>Part book {}</t>
  </si>
  <si>
    <t>s</t>
  </si>
  <si>
    <t>Revised stoploss #</t>
  </si>
  <si>
    <t>Stop Loss</t>
  </si>
  <si>
    <t>Profit / Loss per Share/Lot</t>
  </si>
  <si>
    <t>Buy</t>
  </si>
  <si>
    <t>Unsuccessful</t>
  </si>
  <si>
    <t>Master Trade High Risk</t>
  </si>
  <si>
    <t>Profit / Loss per share</t>
  </si>
  <si>
    <t>Gain / Loss  per Lot</t>
  </si>
  <si>
    <t>Lot</t>
  </si>
  <si>
    <t xml:space="preserve">Master Trade Medium Risk </t>
  </si>
  <si>
    <t xml:space="preserve">Profit/ Loss per lot </t>
  </si>
  <si>
    <t>Neutral</t>
  </si>
  <si>
    <t>Profit of Rs.21/-</t>
  </si>
  <si>
    <t>Profit of Rs.47.5/-</t>
  </si>
  <si>
    <t>Profit of Rs.100/-</t>
  </si>
  <si>
    <t>Techno -Funda  (positional)</t>
  </si>
  <si>
    <t>95-100</t>
  </si>
  <si>
    <t>.................</t>
  </si>
  <si>
    <t xml:space="preserve">Investment Idea </t>
  </si>
  <si>
    <t>Point of Review</t>
  </si>
  <si>
    <t>Close Rate</t>
  </si>
  <si>
    <t>Gain / Loss  %</t>
  </si>
  <si>
    <t>L&amp;T Finance Holding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</si>
  <si>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</si>
  <si>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</si>
  <si>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</si>
  <si>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</si>
  <si>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</si>
  <si>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</si>
  <si>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</si>
  <si>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</si>
  <si>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</si>
  <si>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</si>
  <si>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</si>
  <si>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</si>
  <si>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</si>
  <si>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</si>
  <si>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</si>
  <si>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</si>
  <si>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</si>
  <si>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</si>
  <si>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</si>
  <si>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</si>
  <si>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</si>
  <si>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</si>
  <si>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</si>
  <si>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</si>
  <si>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</si>
  <si>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</si>
  <si>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</si>
  <si>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</si>
  <si>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</si>
  <si>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</si>
  <si>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</si>
  <si>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</si>
  <si>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</si>
  <si>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</si>
  <si>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</si>
  <si>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</si>
  <si>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</si>
  <si>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</si>
  <si>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</si>
  <si>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</si>
  <si>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</si>
  <si>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</si>
  <si>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</si>
  <si>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</si>
  <si>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</si>
  <si>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</si>
  <si>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</si>
  <si>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</si>
  <si>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</si>
  <si>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</si>
  <si>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</si>
  <si>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</si>
  <si>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</si>
  <si>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</si>
  <si>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</si>
  <si>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</si>
  <si>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</si>
  <si>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</si>
  <si>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</si>
  <si>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</si>
  <si>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</si>
  <si>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</si>
  <si>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</si>
  <si>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</si>
  <si>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</si>
  <si>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</si>
  <si>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</si>
  <si>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</si>
  <si>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</si>
  <si>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</si>
  <si>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</si>
  <si>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</si>
  <si>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</si>
  <si>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</si>
  <si>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</si>
  <si>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</si>
  <si>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</si>
  <si>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</si>
  <si>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</si>
  <si>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</si>
  <si>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</si>
  <si>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</si>
  <si>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</si>
  <si>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</si>
  <si>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</si>
  <si>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</si>
  <si>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</si>
  <si>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</si>
  <si>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</si>
  <si>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</si>
  <si>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</si>
  <si>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</si>
  <si>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</si>
  <si>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</si>
  <si>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</si>
  <si>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</si>
  <si>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</si>
  <si>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</si>
  <si>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</si>
  <si>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</si>
  <si>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</si>
  <si>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</si>
  <si>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DCBBANK</t>
  </si>
  <si>
    <t>ORIENTREF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</si>
  <si>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</si>
  <si>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</si>
  <si>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</si>
  <si>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</si>
  <si>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</si>
  <si>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</si>
  <si>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</si>
  <si>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</si>
  <si>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</si>
  <si>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</si>
  <si>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</si>
  <si>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</si>
  <si>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</si>
  <si>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</si>
  <si>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</si>
  <si>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</si>
  <si>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</si>
  <si>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</si>
  <si>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MAYURUNIQ</t>
  </si>
  <si>
    <t>SHK</t>
  </si>
  <si>
    <t>Loss of Rs.37.75/-</t>
  </si>
  <si>
    <t>SKIPPER</t>
  </si>
  <si>
    <t>CAMLINFINE$</t>
  </si>
  <si>
    <t>Profit of Rs.15.00/-</t>
  </si>
  <si>
    <t>GNA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</si>
  <si>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</si>
  <si>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</si>
  <si>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</si>
  <si>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</si>
  <si>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</si>
  <si>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</si>
  <si>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</si>
  <si>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</si>
  <si>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</si>
  <si>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Profit of Rs.25/-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</si>
  <si>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</si>
  <si>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</si>
  <si>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</si>
  <si>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</si>
  <si>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</si>
  <si>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</si>
  <si>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</si>
  <si>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>HEIDELBERG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</si>
  <si>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</si>
  <si>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</si>
  <si>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</si>
  <si>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</si>
  <si>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</si>
  <si>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</si>
  <si>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</si>
  <si>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GULFOILLUB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</si>
  <si>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</si>
  <si>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</si>
  <si>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</si>
  <si>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</si>
  <si>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</si>
  <si>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</si>
  <si>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</si>
  <si>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</si>
  <si>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</si>
  <si>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</si>
  <si>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Rs.191.50/-</t>
  </si>
  <si>
    <t>GREAVESCOT</t>
  </si>
  <si>
    <t>Profit of Rs.10.40</t>
  </si>
  <si>
    <t>MOLDTKPAC</t>
  </si>
  <si>
    <t>Profit of Rs.65.5</t>
  </si>
  <si>
    <t>Loss of Rs.145.60/-</t>
  </si>
  <si>
    <t>PHILIPCARB</t>
  </si>
  <si>
    <t>Loss of Rs.127.80/-</t>
  </si>
  <si>
    <t>Profit of Rs.75.10</t>
  </si>
  <si>
    <t>Profit of Rs.0.53/-</t>
  </si>
  <si>
    <t>FCONSUMER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</si>
  <si>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</si>
  <si>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</si>
  <si>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</si>
  <si>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</si>
  <si>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</si>
  <si>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</si>
  <si>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</si>
  <si>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</si>
  <si>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Rs.1/-</t>
  </si>
  <si>
    <t>Profit of Rs.60/-</t>
  </si>
  <si>
    <t>KEC$</t>
  </si>
  <si>
    <t>Profit of Rs.55.50/-</t>
  </si>
  <si>
    <t>MGL$</t>
  </si>
  <si>
    <t>Profit of Rs.235/-</t>
  </si>
  <si>
    <t>JKPAPER$</t>
  </si>
  <si>
    <t>Profit of Rs.30/-</t>
  </si>
  <si>
    <t>RADICO$</t>
  </si>
  <si>
    <t>MOLDTKPAC$</t>
  </si>
  <si>
    <t>Profit of Rs.82.5/-</t>
  </si>
  <si>
    <t>PSPPROJECT</t>
  </si>
  <si>
    <t>Profit of Rs.18.50/-</t>
  </si>
  <si>
    <t>Profit of Rs.170/-</t>
  </si>
  <si>
    <t>Profit of Rs.60.50/-</t>
  </si>
  <si>
    <t>MIDHANI</t>
  </si>
  <si>
    <t>Profit of Rs.49/-</t>
  </si>
  <si>
    <t>Profit of Rs.67.5/-</t>
  </si>
  <si>
    <t>Profit of Rs.108/-</t>
  </si>
  <si>
    <t>HUHTAMAKI</t>
  </si>
  <si>
    <t>Loss of Rs.42.50/-</t>
  </si>
  <si>
    <t>FILATEX</t>
  </si>
  <si>
    <t>310-320</t>
  </si>
  <si>
    <t>IRCON</t>
  </si>
  <si>
    <t>Profiit of Rs.210/-</t>
  </si>
  <si>
    <t>440-450</t>
  </si>
  <si>
    <t>ACE</t>
  </si>
  <si>
    <t>DHANUKA</t>
  </si>
  <si>
    <t>GRSE</t>
  </si>
  <si>
    <t>3600-3660</t>
  </si>
  <si>
    <t>GRAVITA</t>
  </si>
  <si>
    <t>3290-3330</t>
  </si>
  <si>
    <t>Re-initiated $</t>
  </si>
  <si>
    <t>KPIL</t>
  </si>
  <si>
    <t>CIEINDIA</t>
  </si>
  <si>
    <t>ADANIPOWER</t>
  </si>
  <si>
    <t>ACI</t>
  </si>
  <si>
    <t>APARINDS</t>
  </si>
  <si>
    <t>BIKAJI</t>
  </si>
  <si>
    <t>BLS</t>
  </si>
  <si>
    <t>CRAFTSMAN</t>
  </si>
  <si>
    <t>DATAPATTNS</t>
  </si>
  <si>
    <t>ERIS</t>
  </si>
  <si>
    <t>FIVESTAR</t>
  </si>
  <si>
    <t>INGERRAND</t>
  </si>
  <si>
    <t>JINDWORLD</t>
  </si>
  <si>
    <t>KFINTECH</t>
  </si>
  <si>
    <t>KSB</t>
  </si>
  <si>
    <t>MEDANTA</t>
  </si>
  <si>
    <t>NSLNISP</t>
  </si>
  <si>
    <t>RUSTOMJEE</t>
  </si>
  <si>
    <t>TMB</t>
  </si>
  <si>
    <t>% Change in OI</t>
  </si>
  <si>
    <t>MINDACORP</t>
  </si>
  <si>
    <t>MANKIND</t>
  </si>
  <si>
    <t>NSE</t>
  </si>
  <si>
    <t>J</t>
  </si>
  <si>
    <t>RKFORGE</t>
  </si>
  <si>
    <t>Profiit of Rs.65/-</t>
  </si>
  <si>
    <t>Profiit of Rs.145/-</t>
  </si>
  <si>
    <t>Profiit of Rs.42.50/-</t>
  </si>
  <si>
    <t>ISGEC</t>
  </si>
  <si>
    <t>5700-6000</t>
  </si>
  <si>
    <t>EPIGRAL</t>
  </si>
  <si>
    <t>370-375</t>
  </si>
  <si>
    <t>2550-2700</t>
  </si>
  <si>
    <t>330-350</t>
  </si>
  <si>
    <t>990-995</t>
  </si>
  <si>
    <t>3800-4000</t>
  </si>
  <si>
    <t>5400-5450</t>
  </si>
  <si>
    <t>CAPLIPOINT</t>
  </si>
  <si>
    <t>Second Buying Date</t>
  </si>
  <si>
    <t>990-1050</t>
  </si>
  <si>
    <t>ARE&amp;M</t>
  </si>
  <si>
    <t>R</t>
  </si>
  <si>
    <t>MULTIPLIER SHARE &amp; STOCK ADVISORS PRIVATE LIMITED</t>
  </si>
  <si>
    <t>ADORWELD</t>
  </si>
  <si>
    <t>204-214</t>
  </si>
  <si>
    <t>119-125</t>
  </si>
  <si>
    <t>Accu &lt;&gt;</t>
  </si>
  <si>
    <t>HRTI PRIVATE LIMITED</t>
  </si>
  <si>
    <t>169-174</t>
  </si>
  <si>
    <t>185-195</t>
  </si>
  <si>
    <t>450-470</t>
  </si>
  <si>
    <t>35.9-37</t>
  </si>
  <si>
    <t>40-42</t>
  </si>
  <si>
    <t>174-185</t>
  </si>
  <si>
    <t>AHLUCONT</t>
  </si>
  <si>
    <t>800-815</t>
  </si>
  <si>
    <t>2665-2765</t>
  </si>
  <si>
    <t>3100-3300</t>
  </si>
  <si>
    <t>3100-3200</t>
  </si>
  <si>
    <t>1500-1520</t>
  </si>
  <si>
    <t>106.40-111.40</t>
  </si>
  <si>
    <t>Accu&lt;&gt;</t>
  </si>
  <si>
    <t>UPL DEC FUT</t>
  </si>
  <si>
    <t>582-590</t>
  </si>
  <si>
    <t>ADANIPORTS DEC FUT</t>
  </si>
  <si>
    <t>852-865</t>
  </si>
  <si>
    <t>POWERGRID DEC FUT</t>
  </si>
  <si>
    <t>213-216</t>
  </si>
  <si>
    <t>870-900</t>
  </si>
  <si>
    <t>NIFTY DEC FUT</t>
  </si>
  <si>
    <t>20400-20500</t>
  </si>
  <si>
    <t>Retail Research Technical Calls &amp; Fundamental Performance Report for the month of December-2023</t>
  </si>
  <si>
    <t>Profit of Rs.105/-</t>
  </si>
  <si>
    <t>BANKNIFTY 44500 PE 06-DEC</t>
  </si>
  <si>
    <t>350-500</t>
  </si>
  <si>
    <t>Profit of Rs.3.2/-</t>
  </si>
  <si>
    <t>JUBLFOOD DEC FUT</t>
  </si>
  <si>
    <t>564-573</t>
  </si>
  <si>
    <t>ABBOTINDIA DEC FUT</t>
  </si>
  <si>
    <t>24088-24350</t>
  </si>
  <si>
    <t>502.50-542.5</t>
  </si>
  <si>
    <t>600-650</t>
  </si>
  <si>
    <t>N</t>
  </si>
  <si>
    <t>Profit of Rs.35/-</t>
  </si>
  <si>
    <t>Profit of Rs.47/-</t>
  </si>
  <si>
    <t>Profit of Rs.45.5/-</t>
  </si>
  <si>
    <t>Profit of Rs.9.5/-</t>
  </si>
  <si>
    <t>Profit of Rs.10.5/-</t>
  </si>
  <si>
    <t>BHARATFORG DEC FUT</t>
  </si>
  <si>
    <t>1184-1205</t>
  </si>
  <si>
    <t>APOLLOHOSP DEC FUT</t>
  </si>
  <si>
    <t>5744-5828</t>
  </si>
  <si>
    <t>23838-24100</t>
  </si>
  <si>
    <t>Loss of Rs.155/-</t>
  </si>
  <si>
    <t>Profit of Rs.10.25/-</t>
  </si>
  <si>
    <t>NIFTY 20200 PE 28-DEC</t>
  </si>
  <si>
    <t>NIFTY 21000 CE 28-DEC</t>
  </si>
  <si>
    <t>FINNIFTY 20750 PE 05-DEC</t>
  </si>
  <si>
    <t>FINNIFTY 20950 PE 05-DEC</t>
  </si>
  <si>
    <t>Sell</t>
  </si>
  <si>
    <t>BANKNIFTY 46400 CE 06-DEC</t>
  </si>
  <si>
    <t>290-310</t>
  </si>
  <si>
    <t>400-500</t>
  </si>
  <si>
    <t>Profit of Rs.250/-</t>
  </si>
  <si>
    <t>Profit of Rs.56.5/-</t>
  </si>
  <si>
    <t>Profit of Rs.18/-</t>
  </si>
  <si>
    <t>FINNIFTY 20900 PE 05-DEC</t>
  </si>
  <si>
    <t>60-90</t>
  </si>
  <si>
    <t>261.5-271.5</t>
  </si>
  <si>
    <t>Profit of Rs.200/-</t>
  </si>
  <si>
    <t>430-440</t>
  </si>
  <si>
    <t>Profit of Rs.22.5/-</t>
  </si>
  <si>
    <t>Loss of Rs.35/-</t>
  </si>
  <si>
    <t>NIFTY 20700 PE 07-DEC</t>
  </si>
  <si>
    <t>90-120</t>
  </si>
  <si>
    <t>23638-23900</t>
  </si>
  <si>
    <t>DEEPAKNTR DEC FUT</t>
  </si>
  <si>
    <t>2278-2313</t>
  </si>
  <si>
    <t>Loss of Rs.80/-</t>
  </si>
  <si>
    <t>NIKHIL RAJESH SINGH</t>
  </si>
  <si>
    <t>Loss of Rs.250/-</t>
  </si>
  <si>
    <t>Profit of Rs.116/-</t>
  </si>
  <si>
    <t>Profit of Rs.185/-</t>
  </si>
  <si>
    <t>563-572</t>
  </si>
  <si>
    <t>HAVELLS DEC FUT</t>
  </si>
  <si>
    <t>1353-1374</t>
  </si>
  <si>
    <t>Loss of Rs.29/-</t>
  </si>
  <si>
    <t>20800-20700</t>
  </si>
  <si>
    <t>RECLTD DEC FUT</t>
  </si>
  <si>
    <t>392-387</t>
  </si>
  <si>
    <t>BANKNIFTY 46500 PE 13-DEC</t>
  </si>
  <si>
    <t>BANKNIFTY 46000 PE 13-DEC</t>
  </si>
  <si>
    <t>NIFTY 20950 PE 07-DEC</t>
  </si>
  <si>
    <t>80-120</t>
  </si>
  <si>
    <t>Profit of Rs.20/-</t>
  </si>
  <si>
    <t>INDIAMART DEC FUT</t>
  </si>
  <si>
    <t>2763-2798</t>
  </si>
  <si>
    <t>Profit of Rs.10/-</t>
  </si>
  <si>
    <t>Profit of Rs.18.5/-</t>
  </si>
  <si>
    <t>NK SECURITIES RESEARCH PRIVATE LIMITED</t>
  </si>
  <si>
    <t>2010-1940</t>
  </si>
  <si>
    <t>2140-2250</t>
  </si>
  <si>
    <t>Loss of Rs.6/-</t>
  </si>
  <si>
    <t>Loss of Rs.37.5/-</t>
  </si>
  <si>
    <t>Loss of Rs.160/-</t>
  </si>
  <si>
    <t>Profit of Rs.285/-</t>
  </si>
  <si>
    <t>IFL</t>
  </si>
  <si>
    <t>Profit of Rs.156.5/-</t>
  </si>
  <si>
    <t>HDFCAMC DEC FUT</t>
  </si>
  <si>
    <t>3026-3061</t>
  </si>
  <si>
    <t>1210-1231</t>
  </si>
  <si>
    <t>545-625</t>
  </si>
  <si>
    <t>COFFEEDAY</t>
  </si>
  <si>
    <t>Coffee Day Enterprise Ltd</t>
  </si>
  <si>
    <t>437-465</t>
  </si>
  <si>
    <t>Profit of Rs.28/-</t>
  </si>
  <si>
    <t>POWERMECH</t>
  </si>
  <si>
    <t>4200-4250</t>
  </si>
  <si>
    <t>Profit of Rs.23/-</t>
  </si>
  <si>
    <t>CUMMINSIND DEC FUT</t>
  </si>
  <si>
    <t>2037-2072</t>
  </si>
  <si>
    <t>FINNIFTY 21200 CE 12-DEC</t>
  </si>
  <si>
    <t>30-50</t>
  </si>
  <si>
    <t>Profit of Rs.15/-</t>
  </si>
  <si>
    <t>1580-1680</t>
  </si>
  <si>
    <t>Loss of Rs.30.5/-</t>
  </si>
  <si>
    <t>1377-1398</t>
  </si>
  <si>
    <t>BANKNIFTY 47000 PE 20-DEC</t>
  </si>
  <si>
    <t>BANKNIFTY 46700 PE 20-DEC</t>
  </si>
  <si>
    <t>Loss of Rs.21/-</t>
  </si>
  <si>
    <t>BANKNIFTY 47100 PE 13-DEC</t>
  </si>
  <si>
    <t>PIDILITIND DEC FUT</t>
  </si>
  <si>
    <t>2675-2715</t>
  </si>
  <si>
    <t>Loss of Rs.205/-</t>
  </si>
  <si>
    <t>410-440</t>
  </si>
  <si>
    <t>IPCALAB DEC FUT</t>
  </si>
  <si>
    <t>1120-1135</t>
  </si>
  <si>
    <t>GODREJCP DEC FUT</t>
  </si>
  <si>
    <t>1070-1090</t>
  </si>
  <si>
    <t>Profit of Rs.11.5/-</t>
  </si>
  <si>
    <t>n</t>
  </si>
  <si>
    <t>h</t>
  </si>
  <si>
    <t>VIVANTA</t>
  </si>
  <si>
    <t>INFY 1580 CE DEC</t>
  </si>
  <si>
    <t>INFY 1600 CE DEC</t>
  </si>
  <si>
    <t>SBIN 640 CE DEC</t>
  </si>
  <si>
    <t>SBIN 660 CE DEC</t>
  </si>
  <si>
    <t>6.5</t>
  </si>
  <si>
    <t>Profit of Rs.2/-</t>
  </si>
  <si>
    <t>LT 3500 CE DEC</t>
  </si>
  <si>
    <t>LT 3560 CE DEC</t>
  </si>
  <si>
    <t>RELIANCE DEC FUT</t>
  </si>
  <si>
    <t>2545-2587</t>
  </si>
  <si>
    <t>Profit of Rs.39.5/-</t>
  </si>
  <si>
    <t>Profit of Rs.32/-</t>
  </si>
  <si>
    <t>FINNIFTY 21500 CE 19-DEC</t>
  </si>
  <si>
    <t>FINNIFTY 21400 PE 19-DEC</t>
  </si>
  <si>
    <t>622-642</t>
  </si>
  <si>
    <t>680-720</t>
  </si>
  <si>
    <t>1630-1720</t>
  </si>
  <si>
    <t>Profit of Rs.90/-</t>
  </si>
  <si>
    <t>AKSHAR</t>
  </si>
  <si>
    <t>Akshar Spintex Limited</t>
  </si>
  <si>
    <t>RIIL</t>
  </si>
  <si>
    <t>Reliance Indl Infra Ltd</t>
  </si>
  <si>
    <t>Profit of Rs.6.5/-</t>
  </si>
  <si>
    <t>25-35</t>
  </si>
  <si>
    <t>Loss of Rs.9.5/-</t>
  </si>
  <si>
    <t>METROPOLIS DEC FUT</t>
  </si>
  <si>
    <t>1661-1687</t>
  </si>
  <si>
    <t>No Profit No loss</t>
  </si>
  <si>
    <t>TRANSPACT</t>
  </si>
  <si>
    <t>PARTH HEMANT PARIKH</t>
  </si>
  <si>
    <t>MANSI SHARE &amp; STOCK ADVISORS PRIVATE LIMITED</t>
  </si>
  <si>
    <t>WARDINMOBI</t>
  </si>
  <si>
    <t>INDIAN CO-OPERATIVE CREDIT SOCIETY LIMITED</t>
  </si>
  <si>
    <t>MANSI SHARE AND STOCK ADVISORS PVT LTD</t>
  </si>
  <si>
    <t>Profit of Rs.26/-</t>
  </si>
  <si>
    <t>Profit of Rs.12.5/-</t>
  </si>
  <si>
    <t>Profit of Rs.81/-</t>
  </si>
  <si>
    <t>NESTLEIND JAN FUT</t>
  </si>
  <si>
    <t>NESTLEIND DEC 26000 CE</t>
  </si>
  <si>
    <t>ALKEM DEC FUT</t>
  </si>
  <si>
    <t>5013-5065</t>
  </si>
  <si>
    <t>BANKNIFTY 47900 CE 20-DEC</t>
  </si>
  <si>
    <t>1075-1120</t>
  </si>
  <si>
    <t>1200-1270</t>
  </si>
  <si>
    <t>Loss of Rs.47.5/-</t>
  </si>
  <si>
    <t>Loss of Rs.100/-</t>
  </si>
  <si>
    <t>Loss of Rs.40/-</t>
  </si>
  <si>
    <t>Loss of Rs.240/-</t>
  </si>
  <si>
    <t>NIFTY 21100 CE 21-DEC</t>
  </si>
  <si>
    <t>NIFTY 21050 PE 21-DEC</t>
  </si>
  <si>
    <t>NIFTY 21200 CE 21-DEC</t>
  </si>
  <si>
    <t>NIFTY 21150 PE 21-DEC</t>
  </si>
  <si>
    <t>NIFTY 21600 CE 28 DEC</t>
  </si>
  <si>
    <t>FRANKLININD</t>
  </si>
  <si>
    <t>CHAUHAN TRISHUL JITUSINH</t>
  </si>
  <si>
    <t>STURDY</t>
  </si>
  <si>
    <t>INDIAN BANK</t>
  </si>
  <si>
    <t>YASHWI SECURITIES PVT. LTD.</t>
  </si>
  <si>
    <t>QE SECURITIES LLP</t>
  </si>
  <si>
    <t>TOPGAIN FINANCE PRIVATE LIMITED</t>
  </si>
  <si>
    <t>SETU SECURITIES PVT LTD</t>
  </si>
  <si>
    <t>Loss of Rs.26/-</t>
  </si>
  <si>
    <t>FINNIFTY 21350 CE 26-DEC</t>
  </si>
  <si>
    <t>FINNIFTY 21150 PE 26-DEC</t>
  </si>
  <si>
    <t>Profit of Rs.50/-</t>
  </si>
  <si>
    <t>TITAN JAN FUT</t>
  </si>
  <si>
    <t>3723-3783</t>
  </si>
  <si>
    <t>ADMANUM</t>
  </si>
  <si>
    <t>APEX PROCON PVT LTD</t>
  </si>
  <si>
    <t>ARMANFIN</t>
  </si>
  <si>
    <t>ELEVATION CAPITAL V LIMITED</t>
  </si>
  <si>
    <t>BENCHMARK</t>
  </si>
  <si>
    <t>SETU SECURITIES PVT. LTD.</t>
  </si>
  <si>
    <t>BIOGEN</t>
  </si>
  <si>
    <t>DAIKAFFI</t>
  </si>
  <si>
    <t>EPITOME TRADING AND INVESTMENTS</t>
  </si>
  <si>
    <t>ELEMARB</t>
  </si>
  <si>
    <t>S S K SCRIPTS PRIVATE LIMITED</t>
  </si>
  <si>
    <t>EMPOWER</t>
  </si>
  <si>
    <t>KESAR TRACOM INDIA LLP</t>
  </si>
  <si>
    <t>GTNINDS</t>
  </si>
  <si>
    <t>VEENA RAJESH SHAH</t>
  </si>
  <si>
    <t>HIMFIBP</t>
  </si>
  <si>
    <t>VINAYAK INTERNATIONAL</t>
  </si>
  <si>
    <t>PARESH DHIRAJLAL SHAH</t>
  </si>
  <si>
    <t>KAHAN</t>
  </si>
  <si>
    <t>MEHAI</t>
  </si>
  <si>
    <t>EMRALD COMMERCIAL LIMITED</t>
  </si>
  <si>
    <t>VINOD HARILAL JHAVERI</t>
  </si>
  <si>
    <t>SUNIL PRAJAPATI</t>
  </si>
  <si>
    <t>SMARITIME</t>
  </si>
  <si>
    <t>SHRENI SHARES LTD</t>
  </si>
  <si>
    <t>UNISHIRE</t>
  </si>
  <si>
    <t>ADSL</t>
  </si>
  <si>
    <t>Allied Digital Services L</t>
  </si>
  <si>
    <t>RAHUL UPPAL</t>
  </si>
  <si>
    <t>Arman Fin Serv Ltd</t>
  </si>
  <si>
    <t>BBL</t>
  </si>
  <si>
    <t>Bharat Bijlee Ltd</t>
  </si>
  <si>
    <t>GANGAFORGE</t>
  </si>
  <si>
    <t>Ganga Forging Limited</t>
  </si>
  <si>
    <t>GODHA</t>
  </si>
  <si>
    <t>Godha Cabcon Insulat Ltd</t>
  </si>
  <si>
    <t>ANKITA VISHAL SHAH</t>
  </si>
  <si>
    <t>HERITGFOOD</t>
  </si>
  <si>
    <t>Heritage Foods Ltd.</t>
  </si>
  <si>
    <t>VINEY EQUITY MARKET LLP</t>
  </si>
  <si>
    <t>MITTAL</t>
  </si>
  <si>
    <t>Mittal Life Style Limited</t>
  </si>
  <si>
    <t>COMFORT CAPITAL PRIVATE LIMITED</t>
  </si>
  <si>
    <t>AAKRAYA RESEARCH LLP</t>
  </si>
  <si>
    <t>SHAH</t>
  </si>
  <si>
    <t>Shah Metacorp Limited</t>
  </si>
  <si>
    <t>HI GROWTH CORPORATE SERVICES PVT LTD</t>
  </si>
  <si>
    <t>SHEETAL</t>
  </si>
  <si>
    <t>Sheetal Universal Limited</t>
  </si>
  <si>
    <t>JNSP TRADING LLP</t>
  </si>
  <si>
    <t>SIMBHALS</t>
  </si>
  <si>
    <t>Simbhaoli Sugars Ltd.</t>
  </si>
  <si>
    <t>MUSIGMA SECURITIES</t>
  </si>
  <si>
    <t>BOFA SECURITIES EUROPE SA</t>
  </si>
  <si>
    <t>URJA</t>
  </si>
  <si>
    <t>Urja Global Limited</t>
  </si>
  <si>
    <t>VLEGOV</t>
  </si>
  <si>
    <t>VL E Gov and IT Sol Ltd</t>
  </si>
  <si>
    <t>CHARMEE NAYAN GADHIYA</t>
  </si>
  <si>
    <t>SMITAL SURESH THAKKAR</t>
  </si>
  <si>
    <t>CAMELLIA TRADEX PRIVATE LIMITED</t>
  </si>
  <si>
    <t>LLOYDS-RE</t>
  </si>
  <si>
    <t>LLOYDS ENGG WORK LIMITED</t>
  </si>
  <si>
    <t>LLOYDS ENTERPRISES LIMITED</t>
  </si>
  <si>
    <t>RAJMET</t>
  </si>
  <si>
    <t>Rajnandini Metal Limited</t>
  </si>
  <si>
    <t>HET RAM</t>
  </si>
  <si>
    <t>Loss of Rs.4/-</t>
  </si>
  <si>
    <t>Profit of Rs.54.5/-</t>
  </si>
  <si>
    <t>DIVISLAB JAN FUT</t>
  </si>
  <si>
    <t>3910-3915</t>
  </si>
  <si>
    <t>3965-4018</t>
  </si>
  <si>
    <t>BANKNIFTY 48500 CE 28-DEC</t>
  </si>
  <si>
    <t>36-38</t>
  </si>
  <si>
    <t>BANKNIFTY 47500 PE 28-DEC</t>
  </si>
  <si>
    <t>50-52</t>
  </si>
  <si>
    <t>NIFTY 21700 CE 28-DEC</t>
  </si>
  <si>
    <t>NIFTY 21500 PE 28-DEC</t>
  </si>
  <si>
    <t>ABB JAN FUT</t>
  </si>
  <si>
    <t>4770-4780</t>
  </si>
  <si>
    <t>4864-4948</t>
  </si>
  <si>
    <t>FINNIFTY 21550 CE 02 JAN</t>
  </si>
  <si>
    <t>140-145</t>
  </si>
  <si>
    <t>180-220</t>
  </si>
  <si>
    <t>BANKNIFTY 48300 CE 28 DEC</t>
  </si>
  <si>
    <t>200-210</t>
  </si>
  <si>
    <t>350-400</t>
  </si>
  <si>
    <t>Loss of Rs.15.5/-</t>
  </si>
  <si>
    <t>ABCGAS</t>
  </si>
  <si>
    <t>RUCHITA AGRAWAL</t>
  </si>
  <si>
    <t>VINOD KUMAR AGARWAL</t>
  </si>
  <si>
    <t>MAHADEV MANUBHAI MAKVANA</t>
  </si>
  <si>
    <t>ARSHIYA</t>
  </si>
  <si>
    <t>AXIS TRUSTEE SERVICES LIMITED</t>
  </si>
  <si>
    <t>AVAILFC</t>
  </si>
  <si>
    <t>AEREO DEALCOMM PVT LTD</t>
  </si>
  <si>
    <t>TAPAN AGARWAL</t>
  </si>
  <si>
    <t>BENGALASM</t>
  </si>
  <si>
    <t>ASHOK KUMAR KINRA</t>
  </si>
  <si>
    <t>CAMEXLTD</t>
  </si>
  <si>
    <t>JAYSHRI CHANDRAPRAKASH CHOPRA</t>
  </si>
  <si>
    <t>RAJESH NAHATA</t>
  </si>
  <si>
    <t>CATVISION</t>
  </si>
  <si>
    <t>SUMANCHEPURI</t>
  </si>
  <si>
    <t>CHCL</t>
  </si>
  <si>
    <t>INDIACREDIT RISK MANAGEMENT LLP</t>
  </si>
  <si>
    <t>AMRUTLAL GORDHANDAS THOBHANI</t>
  </si>
  <si>
    <t>CPML</t>
  </si>
  <si>
    <t>BHAVIK KISHORBHAI DESAI HUF</t>
  </si>
  <si>
    <t>CRESSAN</t>
  </si>
  <si>
    <t>NIKHILESH TRADERS LLP</t>
  </si>
  <si>
    <t>AMIT DHANYAKUMAR CHORDIA</t>
  </si>
  <si>
    <t>DRONACHRYA</t>
  </si>
  <si>
    <t>EASUN</t>
  </si>
  <si>
    <t>ECOHOTELS</t>
  </si>
  <si>
    <t>A K GUPTA</t>
  </si>
  <si>
    <t>AVANCE VENTURES PRIVATE LIMITED</t>
  </si>
  <si>
    <t>ENBETRD</t>
  </si>
  <si>
    <t>FLOMIC</t>
  </si>
  <si>
    <t>MANAS STRATEGIC CONSULTANTS PRIVATE LIMITED</t>
  </si>
  <si>
    <t>PARASRAMPURIA INFRASTRUCTURE LLP</t>
  </si>
  <si>
    <t>LINTON TRADERS PRIVATE LIMITED</t>
  </si>
  <si>
    <t>GANONPRO</t>
  </si>
  <si>
    <t>AMRISH DULRAJ PIPADA</t>
  </si>
  <si>
    <t>GCMCOMM</t>
  </si>
  <si>
    <t>AJAY KUMAR CHIRIPAL</t>
  </si>
  <si>
    <t>GENNEX</t>
  </si>
  <si>
    <t>ANUPRIYA CONSULTANTS PVT LTD</t>
  </si>
  <si>
    <t>GOPAIST</t>
  </si>
  <si>
    <t>SAMIR SHARMA</t>
  </si>
  <si>
    <t>ARCHEE SHARMA</t>
  </si>
  <si>
    <t>KETAN KESHAVJI SHAH</t>
  </si>
  <si>
    <t>GUJTHEM</t>
  </si>
  <si>
    <t>PHARMACEUTICAL BUSINESS GROUP I LTD</t>
  </si>
  <si>
    <t>MC JAIN INFOSERVICES PRIVATE LIMITED</t>
  </si>
  <si>
    <t>HILIKS</t>
  </si>
  <si>
    <t>ENACT TECHNOLOGIES PRIVATE LIMITED .</t>
  </si>
  <si>
    <t>SAHASTRAA ADVISORS PRIVATE LIMITED</t>
  </si>
  <si>
    <t>HIMACHAL YARNS LIMITED</t>
  </si>
  <si>
    <t>SAKET AGRAWAL</t>
  </si>
  <si>
    <t>KAILASH CHAND SINGHI HUF</t>
  </si>
  <si>
    <t>HINDMILL</t>
  </si>
  <si>
    <t>KHUSHAAL CHANDRAHAS THACKERSEY</t>
  </si>
  <si>
    <t>JAGDISH UDAIKANT THACKERSEY</t>
  </si>
  <si>
    <t>HRISHIKESH JAGDISH THACKERSEY</t>
  </si>
  <si>
    <t>ABHIMANYU JAGDISH THACKERSEY</t>
  </si>
  <si>
    <t>MONEYSTAR TRADELINK PRIVATE LIMITED</t>
  </si>
  <si>
    <t>KATYAYANI TRADELINK PRIVATE LIMITED</t>
  </si>
  <si>
    <t>ISWL</t>
  </si>
  <si>
    <t>SUDHIR HARBAMSLAL GUPTA</t>
  </si>
  <si>
    <t>JETKINGQ</t>
  </si>
  <si>
    <t>TRIVIKRAM BAIGRA</t>
  </si>
  <si>
    <t>BHARATI RAJPAL BHARWANI</t>
  </si>
  <si>
    <t>JITU GORDHANDAS BHARWANI</t>
  </si>
  <si>
    <t>LKPFIN</t>
  </si>
  <si>
    <t>DREAM ACHIEVER CONSULTANCY SERVICES PRIVATE LIMITED</t>
  </si>
  <si>
    <t>VIJAY KUMAR CHORARIA</t>
  </si>
  <si>
    <t>GREEN PEAKS ENTERPRISES LLP</t>
  </si>
  <si>
    <t>MIHIKA</t>
  </si>
  <si>
    <t>EURONEX TRADE PRIVATE LIMITED</t>
  </si>
  <si>
    <t>ABODE FOODS &amp; BEVERAGES PRIVATE LIMITED</t>
  </si>
  <si>
    <t>SAPTSWATI PRIVATE LIMITED</t>
  </si>
  <si>
    <t>NDASEC</t>
  </si>
  <si>
    <t>TRILOK CHAND AGARWAL .</t>
  </si>
  <si>
    <t>NOVATEOR</t>
  </si>
  <si>
    <t>SHIVAM VARMA</t>
  </si>
  <si>
    <t>OMNIPOTENT</t>
  </si>
  <si>
    <t>PRINCE P SHAH</t>
  </si>
  <si>
    <t>PANABYTE</t>
  </si>
  <si>
    <t>DEVCHAND LALJI RAMBHIA</t>
  </si>
  <si>
    <t>PATIDAR</t>
  </si>
  <si>
    <t>JR SEAMLESS PRIVATE LIMITED</t>
  </si>
  <si>
    <t>SUNAYNA SOMANI</t>
  </si>
  <si>
    <t>QUASAR</t>
  </si>
  <si>
    <t>CYRIACTHOMAS</t>
  </si>
  <si>
    <t>SAGARPROD</t>
  </si>
  <si>
    <t>SHANTIDENM</t>
  </si>
  <si>
    <t>SS CORPORATE SECURITIES LIMITED</t>
  </si>
  <si>
    <t>MONEYYWISE FINANCIAL SERVICES PVT LTD</t>
  </si>
  <si>
    <t>VARSHABEN BHARATBHAI SHAH</t>
  </si>
  <si>
    <t>STCI PRIMARY DEALER LIMITED</t>
  </si>
  <si>
    <t>SHIVAEXPO</t>
  </si>
  <si>
    <t>ABHINAV UPADHYAY</t>
  </si>
  <si>
    <t>SHREESEC</t>
  </si>
  <si>
    <t>SUTLAJ SALES PRIVATE LIMITED</t>
  </si>
  <si>
    <t>MOREPLUS MERCHANTS PRIVATE LIMITED</t>
  </si>
  <si>
    <t>STARLENT</t>
  </si>
  <si>
    <t>DHIRAJBHAI VAGHJIBHAI KORADIYA</t>
  </si>
  <si>
    <t>SUYOG</t>
  </si>
  <si>
    <t>PASHUPATI CAPITAL SERVICE PVT LTD</t>
  </si>
  <si>
    <t>AUTHUM INVESTMENT &amp; INFRASTRUCTURE LIMITED</t>
  </si>
  <si>
    <t>FORTUNE SMART LIFESTYLE PRIVATE LIMITED</t>
  </si>
  <si>
    <t>BHAGYASHRI ARORA</t>
  </si>
  <si>
    <t>GAURANG JITENDRA PAREKH HUF</t>
  </si>
  <si>
    <t>VIPUL PRAVINCHANDRA KOTADIYA</t>
  </si>
  <si>
    <t>PACIFIC VENTURES LLP</t>
  </si>
  <si>
    <t>PURAV JINESH SHAH</t>
  </si>
  <si>
    <t>SHEETAL BHAVIN KAMANI</t>
  </si>
  <si>
    <t>TTIL</t>
  </si>
  <si>
    <t>RAJAN GUPTA</t>
  </si>
  <si>
    <t>NACIO MULTI TRADERS LLP</t>
  </si>
  <si>
    <t>KIRTI KANTILAL MEHTA</t>
  </si>
  <si>
    <t>VALENCIA</t>
  </si>
  <si>
    <t>KIRAN AMIT DOSHI</t>
  </si>
  <si>
    <t>HARSHIL SHAVDIA HUF</t>
  </si>
  <si>
    <t>VEDANTASSET</t>
  </si>
  <si>
    <t>SELVAMURTHY AKILANDESWARI</t>
  </si>
  <si>
    <t>SWATI VISHAL SUTHAR</t>
  </si>
  <si>
    <t>WARDWIZARD SOLUTIONS INDIA PRIVATE LIMITED</t>
  </si>
  <si>
    <t>21STCENMGM</t>
  </si>
  <si>
    <t>21st Century Mgmt-Depo</t>
  </si>
  <si>
    <t>KARTHIK SUNDAR</t>
  </si>
  <si>
    <t>AARTISURF</t>
  </si>
  <si>
    <t>Aarti Surfactants Limited</t>
  </si>
  <si>
    <t>HARPREET SINGH GREWAL</t>
  </si>
  <si>
    <t>AMIABLE</t>
  </si>
  <si>
    <t>Amiable Logistics (I) Ltd</t>
  </si>
  <si>
    <t>SANIKA AVADHOOT SHILOTRI</t>
  </si>
  <si>
    <t>STALLION ASSET PRIVATE LIMITED</t>
  </si>
  <si>
    <t>Arshiya Limited</t>
  </si>
  <si>
    <t>AVG</t>
  </si>
  <si>
    <t>AVG Logistics Limited</t>
  </si>
  <si>
    <t>MEGHANA KEVAL DOSHI</t>
  </si>
  <si>
    <t>BANKA</t>
  </si>
  <si>
    <t>Banka BioLoo Limited</t>
  </si>
  <si>
    <t>MANBHUPINDER SINGH ATWAL</t>
  </si>
  <si>
    <t>BLAL</t>
  </si>
  <si>
    <t>BEML Land Assets Limited</t>
  </si>
  <si>
    <t>EFORCE</t>
  </si>
  <si>
    <t>Electro Force (India) Ltd</t>
  </si>
  <si>
    <t>NARESHKUMAR MAHASUKHLAL MEHTA(HUF)</t>
  </si>
  <si>
    <t>PRARAMBH SECURITIES PVT. LTD.</t>
  </si>
  <si>
    <t>BHUTRA VENTURES PRIVATE LIMITED</t>
  </si>
  <si>
    <t>SAURABH HEMRAJ BORA</t>
  </si>
  <si>
    <t>SANGHVI ASSOCIATES</t>
  </si>
  <si>
    <t>ESSENTIA</t>
  </si>
  <si>
    <t>Integra Essentia Limited</t>
  </si>
  <si>
    <t>AMBIT SECURITIES BROKING PVT LTD</t>
  </si>
  <si>
    <t>GMRP&amp;UI</t>
  </si>
  <si>
    <t>GMR Pow and Urban Infra L</t>
  </si>
  <si>
    <t>NIKUNJ KAUSHIK SHAH</t>
  </si>
  <si>
    <t>GRAPHISAD</t>
  </si>
  <si>
    <t>Graphisads Limited</t>
  </si>
  <si>
    <t>GUJRAFFIA</t>
  </si>
  <si>
    <t>Gujarat Raffia-Roll Sett</t>
  </si>
  <si>
    <t>GUJARAT TOOLROOM LIMITED</t>
  </si>
  <si>
    <t>HEG Ltd</t>
  </si>
  <si>
    <t>The India Cements Limited</t>
  </si>
  <si>
    <t>JKIL</t>
  </si>
  <si>
    <t>J.Kumar Infraprojects Lim</t>
  </si>
  <si>
    <t>KAMDHENU</t>
  </si>
  <si>
    <t>Kamdhenu Ispat Limited</t>
  </si>
  <si>
    <t>KEL</t>
  </si>
  <si>
    <t>Kundan Edifice Limited</t>
  </si>
  <si>
    <t>LASA</t>
  </si>
  <si>
    <t>Lasa Supergenerics Ltd</t>
  </si>
  <si>
    <t>HALAN AJAY KUMAR MAHABIR PRASAD</t>
  </si>
  <si>
    <t>HALAN NARAYAN HARI MAHABIR PRASAD</t>
  </si>
  <si>
    <t>UMESH KUMAR DAGA</t>
  </si>
  <si>
    <t>HALAN OM HARI MAHABIR PRASAD</t>
  </si>
  <si>
    <t>SANJAY KUMAR AGARWAL</t>
  </si>
  <si>
    <t>HALAN PAVAN KUMAR MAHABIR PRASAD</t>
  </si>
  <si>
    <t>HALAN VIMAL HARI MAHABIR PRASAD</t>
  </si>
  <si>
    <t>LLOYDS METALS AND MINERALS TRADING LLP</t>
  </si>
  <si>
    <t>NARESH SHYAMLAL KHEMKA</t>
  </si>
  <si>
    <t>LYPSAGEMS</t>
  </si>
  <si>
    <t>Lypsa Gems &amp; Jewel Ltd</t>
  </si>
  <si>
    <t>PRAGNESH ROHITKUMAR PANDYA</t>
  </si>
  <si>
    <t>DRISHTI SHARES &amp; INVESTMENTS PVT LTD</t>
  </si>
  <si>
    <t>MAITHANALL</t>
  </si>
  <si>
    <t>Maithan Alloys Ltd</t>
  </si>
  <si>
    <t>MARSHALL</t>
  </si>
  <si>
    <t>Marshall Machines Ltd</t>
  </si>
  <si>
    <t>NANDANVAN INVESTMENTS LIMITED</t>
  </si>
  <si>
    <t>MAZDA</t>
  </si>
  <si>
    <t>Mazda Limited</t>
  </si>
  <si>
    <t>MUFTI</t>
  </si>
  <si>
    <t>Credo Brands Marketing L</t>
  </si>
  <si>
    <t>YUGA STOCKS AND COMMODITIES PRIVATE LIMITED  .</t>
  </si>
  <si>
    <t>PURE BROKING PVT LTD</t>
  </si>
  <si>
    <t>S I INVESTMENTS ## BROKING PVT.LTD</t>
  </si>
  <si>
    <t>ELIXIR WEALTH MANAGEMENT PRIVATE LIMITED</t>
  </si>
  <si>
    <t>SOCIETE GENERALE</t>
  </si>
  <si>
    <t>GOLDMINE STOCKS PRIVATE LIMITED</t>
  </si>
  <si>
    <t>NBIFIN</t>
  </si>
  <si>
    <t>N.B.I. Ind. Fin. Co. Ltd</t>
  </si>
  <si>
    <t>TANUSHREE LOGISTICS PRIVATE LIMITED</t>
  </si>
  <si>
    <t>OSIAHYPER</t>
  </si>
  <si>
    <t>Osia Hyper Retail Ltd</t>
  </si>
  <si>
    <t>MOS UTILITY LIMITED</t>
  </si>
  <si>
    <t>PENIND</t>
  </si>
  <si>
    <t>PNC</t>
  </si>
  <si>
    <t>Pritish Nandy Comm. Ltd.</t>
  </si>
  <si>
    <t>POCL</t>
  </si>
  <si>
    <t>Pondy Oxides &amp; Chem Ltd</t>
  </si>
  <si>
    <t>SREEL</t>
  </si>
  <si>
    <t>Sreeleathers Limited</t>
  </si>
  <si>
    <t>SURYALAXMI</t>
  </si>
  <si>
    <t>Suryalakshmi Cotton Mills</t>
  </si>
  <si>
    <t>Swan Energy Limited</t>
  </si>
  <si>
    <t>JAINAM BROKING LIMITED</t>
  </si>
  <si>
    <t>KASTURI VINTRADE PRIVATE LIMITED</t>
  </si>
  <si>
    <t>SYNCOMF</t>
  </si>
  <si>
    <t>Syncom Formu (I) Ltd</t>
  </si>
  <si>
    <t>TFCILTD</t>
  </si>
  <si>
    <t>Tourism Finance Corp</t>
  </si>
  <si>
    <t>CRONY VYAPAR PVT LTD</t>
  </si>
  <si>
    <t>TRACXN</t>
  </si>
  <si>
    <t>Tracxn Technologies Ltd</t>
  </si>
  <si>
    <t>PRRSAAR COMMODITIES PVT LTD</t>
  </si>
  <si>
    <t>CITADEL SECURITIES INDIA MARKETS PRIVATE LIMITED</t>
  </si>
  <si>
    <t>SW CAPITAL PRIVATE LIMITED</t>
  </si>
  <si>
    <t>HALLOW SECURITIES PRIVATE LIMITED</t>
  </si>
  <si>
    <t>SETU SECURITIES PRIVATE LIMITED</t>
  </si>
  <si>
    <t>VPRPL</t>
  </si>
  <si>
    <t>Vishnu Prakash R Pungli L</t>
  </si>
  <si>
    <t>AMBICAAGAR</t>
  </si>
  <si>
    <t>Ambica Agarbathies &amp; Arom</t>
  </si>
  <si>
    <t>MITHUN SECURITIES PVT. LTD.</t>
  </si>
  <si>
    <t>SIXTH SENSE INDIA OPPORTUNITIES 11</t>
  </si>
  <si>
    <t>RAVIMURARKA</t>
  </si>
  <si>
    <t>BISHAL MORE</t>
  </si>
  <si>
    <t>FLYONTRIP SERVICES PRIVATE LIMITED .</t>
  </si>
  <si>
    <t>ASN INVESTMENTS LIMITED</t>
  </si>
  <si>
    <t>LRRPL</t>
  </si>
  <si>
    <t>Lead Rec And Rub Prod Ltd</t>
  </si>
  <si>
    <t>HEMANT NARESH JAIN HUF</t>
  </si>
  <si>
    <t>MANISH  KUMAR</t>
  </si>
  <si>
    <t>CENTUARY FIBRE PLATES PRIVATE LIMITED</t>
  </si>
  <si>
    <t>MONARCH COMTRADE PVT LTD</t>
  </si>
  <si>
    <t>MILLENNIAL FAMILY TRUST</t>
  </si>
  <si>
    <t>RPPL</t>
  </si>
  <si>
    <t>Rajshree PolyPack Ltd</t>
  </si>
  <si>
    <t>RAMSWAROOP RADHESHYAM THARD</t>
  </si>
  <si>
    <t>NARESH RADHESHYAM THARD</t>
  </si>
  <si>
    <t>HYPNOS FUND LIMITED</t>
  </si>
  <si>
    <t>TPHQ</t>
  </si>
  <si>
    <t>Teamo Productions HQ Ltd</t>
  </si>
  <si>
    <t>PRAVEEN KURELE</t>
  </si>
  <si>
    <t>NJD CAPITAL PRIVATE LIMITED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</si>
</sst>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 * #,##0.00_ ;_ * \-#,##0.00_ ;_ * &quot;-&quot;??_ ;_ @_ "/>
    <numFmt numFmtId="165" formatCode="d\-mmm\-yyyy"/>
    <numFmt numFmtId="166" formatCode="[$-409]d\-mmm"/>
    <numFmt numFmtId="167" formatCode="0.0"/>
    <numFmt numFmtId="168" formatCode="d\ mmm\ yy"/>
    <numFmt numFmtId="169" formatCode="[$-409]dd\-mmm\-yy"/>
  </numFmts>
  <fonts count="59">
    <font>
      <sz val="10"/>
      <color rgb="FF000000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b/>
      <sz val="8"/>
      <name val="Open Sans"/>
      <family val="2"/>
    </font>
    <font>
      <sz val="10"/>
      <name val="Calibri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b/>
      <sz val="10"/>
      <color rgb="FF800000"/>
      <name val="Arial"/>
      <family val="2"/>
    </font>
    <font>
      <u/>
      <sz val="10"/>
      <color rgb="FF0000FF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9"/>
      <color rgb="FFFF0000"/>
      <name val="MS Sans Serif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</font>
    <font>
      <sz val="11"/>
      <color rgb="FF9C650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0"/>
      <name val="Arial"/>
      <family val="2"/>
    </font>
  </fonts>
  <fills count="4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F2F2F2"/>
        <bgColor rgb="FFF2F2F2"/>
      </patternFill>
    </fill>
    <fill>
      <patternFill patternType="solid">
        <fgColor rgb="FFFBD4B4"/>
        <bgColor rgb="FFFBD4B4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92D05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92D050"/>
      </patternFill>
    </fill>
  </fills>
  <borders count="48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</borders>
  <cellStyleXfs count="92">
    <xf numFmtId="0" fontId="0" fillId="0" borderId="0"/>
    <xf numFmtId="0" fontId="3" fillId="0" borderId="23"/>
    <xf numFmtId="0" fontId="3" fillId="0" borderId="23"/>
    <xf numFmtId="0" fontId="40" fillId="0" borderId="32" applyNumberFormat="0" applyFill="0" applyAlignment="0" applyProtection="0"/>
    <xf numFmtId="0" fontId="41" fillId="0" borderId="33" applyNumberFormat="0" applyFill="0" applyAlignment="0" applyProtection="0"/>
    <xf numFmtId="0" fontId="42" fillId="0" borderId="34" applyNumberFormat="0" applyFill="0" applyAlignment="0" applyProtection="0"/>
    <xf numFmtId="0" fontId="46" fillId="15" borderId="35" applyNumberFormat="0" applyAlignment="0" applyProtection="0"/>
    <xf numFmtId="0" fontId="47" fillId="16" borderId="36" applyNumberFormat="0" applyAlignment="0" applyProtection="0"/>
    <xf numFmtId="0" fontId="48" fillId="16" borderId="35" applyNumberFormat="0" applyAlignment="0" applyProtection="0"/>
    <xf numFmtId="0" fontId="49" fillId="0" borderId="37" applyNumberFormat="0" applyFill="0" applyAlignment="0" applyProtection="0"/>
    <xf numFmtId="0" fontId="50" fillId="17" borderId="38" applyNumberFormat="0" applyAlignment="0" applyProtection="0"/>
    <xf numFmtId="0" fontId="53" fillId="0" borderId="40" applyNumberFormat="0" applyFill="0" applyAlignment="0" applyProtection="0"/>
    <xf numFmtId="0" fontId="2" fillId="0" borderId="23"/>
    <xf numFmtId="0" fontId="2" fillId="20" borderId="23" applyNumberFormat="0" applyBorder="0" applyAlignment="0" applyProtection="0"/>
    <xf numFmtId="0" fontId="2" fillId="24" borderId="23" applyNumberFormat="0" applyBorder="0" applyAlignment="0" applyProtection="0"/>
    <xf numFmtId="0" fontId="2" fillId="28" borderId="23" applyNumberFormat="0" applyBorder="0" applyAlignment="0" applyProtection="0"/>
    <xf numFmtId="0" fontId="2" fillId="32" borderId="23" applyNumberFormat="0" applyBorder="0" applyAlignment="0" applyProtection="0"/>
    <xf numFmtId="0" fontId="2" fillId="36" borderId="23" applyNumberFormat="0" applyBorder="0" applyAlignment="0" applyProtection="0"/>
    <xf numFmtId="0" fontId="2" fillId="40" borderId="23" applyNumberFormat="0" applyBorder="0" applyAlignment="0" applyProtection="0"/>
    <xf numFmtId="0" fontId="2" fillId="21" borderId="23" applyNumberFormat="0" applyBorder="0" applyAlignment="0" applyProtection="0"/>
    <xf numFmtId="0" fontId="2" fillId="25" borderId="23" applyNumberFormat="0" applyBorder="0" applyAlignment="0" applyProtection="0"/>
    <xf numFmtId="0" fontId="2" fillId="29" borderId="23" applyNumberFormat="0" applyBorder="0" applyAlignment="0" applyProtection="0"/>
    <xf numFmtId="0" fontId="2" fillId="33" borderId="23" applyNumberFormat="0" applyBorder="0" applyAlignment="0" applyProtection="0"/>
    <xf numFmtId="0" fontId="2" fillId="37" borderId="23" applyNumberFormat="0" applyBorder="0" applyAlignment="0" applyProtection="0"/>
    <xf numFmtId="0" fontId="2" fillId="41" borderId="23" applyNumberFormat="0" applyBorder="0" applyAlignment="0" applyProtection="0"/>
    <xf numFmtId="0" fontId="54" fillId="22" borderId="23" applyNumberFormat="0" applyBorder="0" applyAlignment="0" applyProtection="0"/>
    <xf numFmtId="0" fontId="54" fillId="26" borderId="23" applyNumberFormat="0" applyBorder="0" applyAlignment="0" applyProtection="0"/>
    <xf numFmtId="0" fontId="54" fillId="30" borderId="23" applyNumberFormat="0" applyBorder="0" applyAlignment="0" applyProtection="0"/>
    <xf numFmtId="0" fontId="54" fillId="34" borderId="23" applyNumberFormat="0" applyBorder="0" applyAlignment="0" applyProtection="0"/>
    <xf numFmtId="0" fontId="54" fillId="38" borderId="23" applyNumberFormat="0" applyBorder="0" applyAlignment="0" applyProtection="0"/>
    <xf numFmtId="0" fontId="54" fillId="42" borderId="23" applyNumberFormat="0" applyBorder="0" applyAlignment="0" applyProtection="0"/>
    <xf numFmtId="0" fontId="54" fillId="19" borderId="23" applyNumberFormat="0" applyBorder="0" applyAlignment="0" applyProtection="0"/>
    <xf numFmtId="0" fontId="54" fillId="23" borderId="23" applyNumberFormat="0" applyBorder="0" applyAlignment="0" applyProtection="0"/>
    <xf numFmtId="0" fontId="54" fillId="27" borderId="23" applyNumberFormat="0" applyBorder="0" applyAlignment="0" applyProtection="0"/>
    <xf numFmtId="0" fontId="54" fillId="31" borderId="23" applyNumberFormat="0" applyBorder="0" applyAlignment="0" applyProtection="0"/>
    <xf numFmtId="0" fontId="54" fillId="35" borderId="23" applyNumberFormat="0" applyBorder="0" applyAlignment="0" applyProtection="0"/>
    <xf numFmtId="0" fontId="54" fillId="39" borderId="23" applyNumberFormat="0" applyBorder="0" applyAlignment="0" applyProtection="0"/>
    <xf numFmtId="0" fontId="44" fillId="13" borderId="23" applyNumberFormat="0" applyBorder="0" applyAlignment="0" applyProtection="0"/>
    <xf numFmtId="0" fontId="52" fillId="0" borderId="23" applyNumberFormat="0" applyFill="0" applyBorder="0" applyAlignment="0" applyProtection="0"/>
    <xf numFmtId="0" fontId="43" fillId="12" borderId="23" applyNumberFormat="0" applyBorder="0" applyAlignment="0" applyProtection="0"/>
    <xf numFmtId="0" fontId="42" fillId="0" borderId="23" applyNumberFormat="0" applyFill="0" applyBorder="0" applyAlignment="0" applyProtection="0"/>
    <xf numFmtId="0" fontId="55" fillId="0" borderId="23" applyNumberFormat="0" applyFill="0" applyBorder="0" applyAlignment="0" applyProtection="0">
      <alignment vertical="top"/>
      <protection locked="0"/>
    </xf>
    <xf numFmtId="0" fontId="56" fillId="14" borderId="23" applyNumberFormat="0" applyBorder="0" applyAlignment="0" applyProtection="0"/>
    <xf numFmtId="0" fontId="3" fillId="0" borderId="23"/>
    <xf numFmtId="0" fontId="3" fillId="0" borderId="23"/>
    <xf numFmtId="0" fontId="2" fillId="18" borderId="39" applyNumberFormat="0" applyFont="0" applyAlignment="0" applyProtection="0"/>
    <xf numFmtId="9" fontId="2" fillId="0" borderId="23" applyFont="0" applyFill="0" applyBorder="0" applyAlignment="0" applyProtection="0"/>
    <xf numFmtId="0" fontId="57" fillId="0" borderId="23" applyNumberFormat="0" applyFill="0" applyBorder="0" applyAlignment="0" applyProtection="0"/>
    <xf numFmtId="0" fontId="51" fillId="0" borderId="23" applyNumberFormat="0" applyFill="0" applyBorder="0" applyAlignment="0" applyProtection="0"/>
    <xf numFmtId="0" fontId="3" fillId="0" borderId="23"/>
    <xf numFmtId="0" fontId="3" fillId="0" borderId="23"/>
    <xf numFmtId="0" fontId="3" fillId="0" borderId="23"/>
    <xf numFmtId="164" fontId="2" fillId="0" borderId="23" applyFont="0" applyFill="0" applyBorder="0" applyAlignment="0" applyProtection="0"/>
    <xf numFmtId="0" fontId="2" fillId="18" borderId="39" applyNumberFormat="0" applyFont="0" applyAlignment="0" applyProtection="0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9" fillId="0" borderId="23" applyNumberFormat="0" applyFill="0" applyBorder="0" applyAlignment="0" applyProtection="0"/>
    <xf numFmtId="0" fontId="45" fillId="14" borderId="23" applyNumberFormat="0" applyBorder="0" applyAlignment="0" applyProtection="0"/>
    <xf numFmtId="0" fontId="2" fillId="22" borderId="23" applyNumberFormat="0" applyBorder="0" applyAlignment="0" applyProtection="0"/>
    <xf numFmtId="0" fontId="2" fillId="26" borderId="23" applyNumberFormat="0" applyBorder="0" applyAlignment="0" applyProtection="0"/>
    <xf numFmtId="0" fontId="2" fillId="30" borderId="23" applyNumberFormat="0" applyBorder="0" applyAlignment="0" applyProtection="0"/>
    <xf numFmtId="0" fontId="2" fillId="34" borderId="23" applyNumberFormat="0" applyBorder="0" applyAlignment="0" applyProtection="0"/>
    <xf numFmtId="0" fontId="2" fillId="38" borderId="23" applyNumberFormat="0" applyBorder="0" applyAlignment="0" applyProtection="0"/>
    <xf numFmtId="0" fontId="2" fillId="42" borderId="23" applyNumberFormat="0" applyBorder="0" applyAlignment="0" applyProtection="0"/>
    <xf numFmtId="164" fontId="2" fillId="0" borderId="23" applyFont="0" applyFill="0" applyBorder="0" applyAlignment="0" applyProtection="0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164" fontId="2" fillId="0" borderId="23" applyFont="0" applyFill="0" applyBorder="0" applyAlignment="0" applyProtection="0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58" fillId="0" borderId="23"/>
  </cellStyleXfs>
  <cellXfs count="423">
    <xf numFmtId="0" fontId="0" fillId="0" borderId="0" xfId="0"/>
    <xf numFmtId="0" fontId="3" fillId="2" borderId="1" xfId="0" applyFont="1" applyFill="1" applyBorder="1"/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0" fontId="4" fillId="2" borderId="1" xfId="0" applyFont="1" applyFill="1" applyBorder="1"/>
    <xf numFmtId="0" fontId="5" fillId="2" borderId="1" xfId="0" applyFont="1" applyFill="1" applyBorder="1"/>
    <xf numFmtId="0" fontId="3" fillId="2" borderId="1" xfId="0" applyFont="1" applyFill="1" applyBorder="1" applyAlignment="1">
      <alignment horizontal="center"/>
    </xf>
    <xf numFmtId="15" fontId="6" fillId="2" borderId="1" xfId="0" applyNumberFormat="1" applyFont="1" applyFill="1" applyBorder="1"/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/>
    <xf numFmtId="0" fontId="3" fillId="2" borderId="1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9" fillId="0" borderId="2" xfId="0" applyFont="1" applyBorder="1"/>
    <xf numFmtId="0" fontId="3" fillId="2" borderId="5" xfId="0" applyFont="1" applyFill="1" applyBorder="1"/>
    <xf numFmtId="0" fontId="3" fillId="2" borderId="6" xfId="0" applyFont="1" applyFill="1" applyBorder="1" applyAlignment="1">
      <alignment horizontal="center"/>
    </xf>
    <xf numFmtId="0" fontId="10" fillId="0" borderId="7" xfId="0" applyFont="1" applyBorder="1"/>
    <xf numFmtId="0" fontId="3" fillId="2" borderId="2" xfId="0" applyFont="1" applyFill="1" applyBorder="1" applyAlignment="1">
      <alignment horizontal="center"/>
    </xf>
    <xf numFmtId="0" fontId="3" fillId="2" borderId="8" xfId="0" applyFont="1" applyFill="1" applyBorder="1"/>
    <xf numFmtId="0" fontId="3" fillId="2" borderId="2" xfId="0" applyFont="1" applyFill="1" applyBorder="1"/>
    <xf numFmtId="10" fontId="3" fillId="2" borderId="1" xfId="0" applyNumberFormat="1" applyFont="1" applyFill="1" applyBorder="1"/>
    <xf numFmtId="0" fontId="3" fillId="3" borderId="1" xfId="0" applyFont="1" applyFill="1" applyBorder="1"/>
    <xf numFmtId="0" fontId="11" fillId="5" borderId="1" xfId="0" applyFont="1" applyFill="1" applyBorder="1" applyAlignment="1">
      <alignment wrapText="1"/>
    </xf>
    <xf numFmtId="0" fontId="6" fillId="2" borderId="1" xfId="0" applyFont="1" applyFill="1" applyBorder="1"/>
    <xf numFmtId="0" fontId="12" fillId="2" borderId="1" xfId="0" applyFont="1" applyFill="1" applyBorder="1"/>
    <xf numFmtId="0" fontId="6" fillId="4" borderId="11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6" fillId="4" borderId="18" xfId="0" applyFont="1" applyFill="1" applyBorder="1" applyAlignment="1">
      <alignment horizontal="center"/>
    </xf>
    <xf numFmtId="0" fontId="6" fillId="4" borderId="18" xfId="0" applyFont="1" applyFill="1" applyBorder="1" applyAlignment="1">
      <alignment horizontal="center" wrapText="1"/>
    </xf>
    <xf numFmtId="0" fontId="3" fillId="0" borderId="2" xfId="0" applyFont="1" applyBorder="1"/>
    <xf numFmtId="0" fontId="3" fillId="0" borderId="2" xfId="0" applyFont="1" applyBorder="1" applyAlignment="1">
      <alignment horizontal="left"/>
    </xf>
    <xf numFmtId="0" fontId="3" fillId="0" borderId="19" xfId="0" applyFont="1" applyBorder="1"/>
    <xf numFmtId="2" fontId="6" fillId="0" borderId="2" xfId="0" applyNumberFormat="1" applyFont="1" applyBorder="1"/>
    <xf numFmtId="0" fontId="6" fillId="0" borderId="2" xfId="0" applyFont="1" applyBorder="1"/>
    <xf numFmtId="2" fontId="3" fillId="0" borderId="2" xfId="0" applyNumberFormat="1" applyFont="1" applyBorder="1"/>
    <xf numFmtId="0" fontId="3" fillId="0" borderId="0" xfId="0" applyFont="1"/>
    <xf numFmtId="15" fontId="3" fillId="0" borderId="0" xfId="0" applyNumberFormat="1" applyFont="1"/>
    <xf numFmtId="2" fontId="3" fillId="0" borderId="0" xfId="0" applyNumberFormat="1" applyFont="1"/>
    <xf numFmtId="2" fontId="3" fillId="0" borderId="0" xfId="0" applyNumberFormat="1" applyFont="1" applyAlignment="1">
      <alignment horizontal="right"/>
    </xf>
    <xf numFmtId="0" fontId="14" fillId="0" borderId="0" xfId="0" applyFont="1"/>
    <xf numFmtId="10" fontId="14" fillId="2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left"/>
    </xf>
    <xf numFmtId="0" fontId="16" fillId="2" borderId="1" xfId="0" applyFont="1" applyFill="1" applyBorder="1" applyAlignment="1">
      <alignment horizontal="left"/>
    </xf>
    <xf numFmtId="0" fontId="17" fillId="2" borderId="1" xfId="0" applyFont="1" applyFill="1" applyBorder="1"/>
    <xf numFmtId="2" fontId="3" fillId="2" borderId="1" xfId="0" applyNumberFormat="1" applyFont="1" applyFill="1" applyBorder="1"/>
    <xf numFmtId="2" fontId="3" fillId="3" borderId="1" xfId="0" applyNumberFormat="1" applyFont="1" applyFill="1" applyBorder="1"/>
    <xf numFmtId="2" fontId="6" fillId="4" borderId="15" xfId="0" applyNumberFormat="1" applyFont="1" applyFill="1" applyBorder="1" applyAlignment="1">
      <alignment horizontal="center" vertical="center" wrapText="1"/>
    </xf>
    <xf numFmtId="2" fontId="6" fillId="4" borderId="18" xfId="0" applyNumberFormat="1" applyFont="1" applyFill="1" applyBorder="1" applyAlignment="1">
      <alignment horizontal="center"/>
    </xf>
    <xf numFmtId="2" fontId="6" fillId="4" borderId="18" xfId="0" applyNumberFormat="1" applyFont="1" applyFill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wrapText="1"/>
    </xf>
    <xf numFmtId="0" fontId="15" fillId="0" borderId="2" xfId="0" applyFont="1" applyBorder="1"/>
    <xf numFmtId="0" fontId="3" fillId="0" borderId="16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8" fillId="2" borderId="1" xfId="0" applyFont="1" applyFill="1" applyBorder="1" applyAlignment="1">
      <alignment horizontal="left"/>
    </xf>
    <xf numFmtId="0" fontId="18" fillId="2" borderId="1" xfId="0" applyFont="1" applyFill="1" applyBorder="1" applyAlignment="1">
      <alignment horizontal="right"/>
    </xf>
    <xf numFmtId="2" fontId="18" fillId="2" borderId="1" xfId="0" applyNumberFormat="1" applyFont="1" applyFill="1" applyBorder="1" applyAlignment="1">
      <alignment horizontal="right"/>
    </xf>
    <xf numFmtId="0" fontId="19" fillId="2" borderId="1" xfId="0" applyFont="1" applyFill="1" applyBorder="1"/>
    <xf numFmtId="0" fontId="20" fillId="2" borderId="1" xfId="0" applyFont="1" applyFill="1" applyBorder="1" applyAlignment="1">
      <alignment horizontal="left"/>
    </xf>
    <xf numFmtId="0" fontId="21" fillId="2" borderId="1" xfId="0" applyFont="1" applyFill="1" applyBorder="1" applyAlignment="1">
      <alignment horizontal="left"/>
    </xf>
    <xf numFmtId="0" fontId="22" fillId="2" borderId="1" xfId="0" applyFont="1" applyFill="1" applyBorder="1" applyAlignment="1">
      <alignment horizontal="left"/>
    </xf>
    <xf numFmtId="4" fontId="18" fillId="2" borderId="1" xfId="0" applyNumberFormat="1" applyFont="1" applyFill="1" applyBorder="1" applyAlignment="1">
      <alignment horizontal="right"/>
    </xf>
    <xf numFmtId="0" fontId="23" fillId="2" borderId="1" xfId="0" applyFont="1" applyFill="1" applyBorder="1"/>
    <xf numFmtId="0" fontId="24" fillId="2" borderId="1" xfId="0" applyFont="1" applyFill="1" applyBorder="1"/>
    <xf numFmtId="0" fontId="25" fillId="2" borderId="1" xfId="0" applyFont="1" applyFill="1" applyBorder="1"/>
    <xf numFmtId="0" fontId="27" fillId="2" borderId="1" xfId="0" applyFont="1" applyFill="1" applyBorder="1"/>
    <xf numFmtId="0" fontId="6" fillId="0" borderId="0" xfId="0" applyFont="1"/>
    <xf numFmtId="15" fontId="24" fillId="2" borderId="1" xfId="0" applyNumberFormat="1" applyFont="1" applyFill="1" applyBorder="1"/>
    <xf numFmtId="165" fontId="28" fillId="2" borderId="1" xfId="0" applyNumberFormat="1" applyFont="1" applyFill="1" applyBorder="1" applyAlignment="1">
      <alignment horizontal="left" wrapText="1"/>
    </xf>
    <xf numFmtId="0" fontId="29" fillId="2" borderId="1" xfId="0" applyFont="1" applyFill="1" applyBorder="1" applyAlignment="1">
      <alignment horizontal="center" wrapText="1"/>
    </xf>
    <xf numFmtId="2" fontId="29" fillId="2" borderId="1" xfId="0" applyNumberFormat="1" applyFont="1" applyFill="1" applyBorder="1" applyAlignment="1">
      <alignment wrapText="1"/>
    </xf>
    <xf numFmtId="0" fontId="29" fillId="2" borderId="1" xfId="0" applyFont="1" applyFill="1" applyBorder="1" applyAlignment="1">
      <alignment horizontal="left" wrapText="1"/>
    </xf>
    <xf numFmtId="0" fontId="29" fillId="2" borderId="1" xfId="0" applyFont="1" applyFill="1" applyBorder="1"/>
    <xf numFmtId="165" fontId="28" fillId="3" borderId="1" xfId="0" applyNumberFormat="1" applyFont="1" applyFill="1" applyBorder="1" applyAlignment="1">
      <alignment horizontal="left" wrapText="1"/>
    </xf>
    <xf numFmtId="0" fontId="29" fillId="3" borderId="1" xfId="0" applyFont="1" applyFill="1" applyBorder="1" applyAlignment="1">
      <alignment horizontal="center" wrapText="1"/>
    </xf>
    <xf numFmtId="2" fontId="29" fillId="3" borderId="1" xfId="0" applyNumberFormat="1" applyFont="1" applyFill="1" applyBorder="1" applyAlignment="1">
      <alignment wrapText="1"/>
    </xf>
    <xf numFmtId="0" fontId="29" fillId="3" borderId="1" xfId="0" applyFont="1" applyFill="1" applyBorder="1" applyAlignment="1">
      <alignment horizontal="left" wrapText="1"/>
    </xf>
    <xf numFmtId="0" fontId="30" fillId="2" borderId="1" xfId="0" applyFont="1" applyFill="1" applyBorder="1" applyAlignment="1">
      <alignment horizontal="center"/>
    </xf>
    <xf numFmtId="165" fontId="31" fillId="2" borderId="1" xfId="0" applyNumberFormat="1" applyFont="1" applyFill="1" applyBorder="1" applyAlignment="1">
      <alignment horizontal="left" wrapText="1"/>
    </xf>
    <xf numFmtId="0" fontId="29" fillId="2" borderId="1" xfId="0" applyFont="1" applyFill="1" applyBorder="1" applyAlignment="1">
      <alignment horizontal="center"/>
    </xf>
    <xf numFmtId="0" fontId="32" fillId="2" borderId="1" xfId="0" applyFont="1" applyFill="1" applyBorder="1" applyAlignment="1">
      <alignment horizontal="center" wrapText="1"/>
    </xf>
    <xf numFmtId="165" fontId="6" fillId="4" borderId="2" xfId="0" applyNumberFormat="1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left" vertical="center" wrapText="1"/>
    </xf>
    <xf numFmtId="165" fontId="3" fillId="2" borderId="2" xfId="0" applyNumberFormat="1" applyFont="1" applyFill="1" applyBorder="1" applyAlignment="1">
      <alignment horizontal="left"/>
    </xf>
    <xf numFmtId="3" fontId="3" fillId="0" borderId="2" xfId="0" applyNumberFormat="1" applyFont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33" fillId="3" borderId="1" xfId="0" applyFont="1" applyFill="1" applyBorder="1" applyAlignment="1">
      <alignment horizontal="center"/>
    </xf>
    <xf numFmtId="0" fontId="34" fillId="5" borderId="1" xfId="0" applyFont="1" applyFill="1" applyBorder="1" applyAlignment="1">
      <alignment horizontal="center" wrapText="1"/>
    </xf>
    <xf numFmtId="0" fontId="35" fillId="2" borderId="1" xfId="0" applyFont="1" applyFill="1" applyBorder="1" applyAlignment="1">
      <alignment horizontal="left"/>
    </xf>
    <xf numFmtId="15" fontId="6" fillId="2" borderId="1" xfId="0" applyNumberFormat="1" applyFont="1" applyFill="1" applyBorder="1" applyAlignment="1">
      <alignment horizontal="center"/>
    </xf>
    <xf numFmtId="0" fontId="31" fillId="2" borderId="25" xfId="0" applyFont="1" applyFill="1" applyBorder="1"/>
    <xf numFmtId="0" fontId="6" fillId="4" borderId="6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left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36" fillId="0" borderId="2" xfId="0" applyFont="1" applyBorder="1" applyAlignment="1">
      <alignment horizontal="center" vertical="center"/>
    </xf>
    <xf numFmtId="166" fontId="36" fillId="0" borderId="2" xfId="0" applyNumberFormat="1" applyFont="1" applyBorder="1" applyAlignment="1">
      <alignment horizontal="center" vertical="center"/>
    </xf>
    <xf numFmtId="0" fontId="37" fillId="0" borderId="2" xfId="0" applyFont="1" applyBorder="1" applyAlignment="1">
      <alignment horizontal="center" vertical="center"/>
    </xf>
    <xf numFmtId="2" fontId="37" fillId="0" borderId="2" xfId="0" applyNumberFormat="1" applyFont="1" applyBorder="1" applyAlignment="1">
      <alignment horizontal="center" vertical="center"/>
    </xf>
    <xf numFmtId="0" fontId="37" fillId="6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66" fontId="3" fillId="2" borderId="1" xfId="0" applyNumberFormat="1" applyFont="1" applyFill="1" applyBorder="1" applyAlignment="1">
      <alignment horizontal="center" vertical="center"/>
    </xf>
    <xf numFmtId="15" fontId="3" fillId="2" borderId="1" xfId="0" applyNumberFormat="1" applyFont="1" applyFill="1" applyBorder="1" applyAlignment="1">
      <alignment horizontal="center" vertical="center"/>
    </xf>
    <xf numFmtId="164" fontId="36" fillId="2" borderId="1" xfId="0" applyNumberFormat="1" applyFont="1" applyFill="1" applyBorder="1" applyAlignment="1">
      <alignment horizontal="left" vertical="center"/>
    </xf>
    <xf numFmtId="164" fontId="3" fillId="2" borderId="1" xfId="0" applyNumberFormat="1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top"/>
    </xf>
    <xf numFmtId="164" fontId="15" fillId="2" borderId="1" xfId="0" applyNumberFormat="1" applyFont="1" applyFill="1" applyBorder="1" applyAlignment="1">
      <alignment horizontal="center" vertical="center"/>
    </xf>
    <xf numFmtId="2" fontId="15" fillId="2" borderId="1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/>
    </xf>
    <xf numFmtId="16" fontId="15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right" vertical="center"/>
    </xf>
    <xf numFmtId="164" fontId="3" fillId="0" borderId="0" xfId="0" applyNumberFormat="1" applyFont="1"/>
    <xf numFmtId="0" fontId="6" fillId="2" borderId="1" xfId="0" applyFont="1" applyFill="1" applyBorder="1" applyAlignment="1">
      <alignment horizontal="left" vertical="center"/>
    </xf>
    <xf numFmtId="166" fontId="3" fillId="0" borderId="0" xfId="0" applyNumberFormat="1" applyFont="1" applyAlignment="1">
      <alignment horizontal="center" vertical="center"/>
    </xf>
    <xf numFmtId="15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top"/>
    </xf>
    <xf numFmtId="0" fontId="15" fillId="0" borderId="0" xfId="0" applyFont="1" applyAlignment="1">
      <alignment horizontal="center"/>
    </xf>
    <xf numFmtId="2" fontId="3" fillId="0" borderId="0" xfId="0" applyNumberFormat="1" applyFont="1" applyAlignment="1">
      <alignment horizontal="center" vertical="top"/>
    </xf>
    <xf numFmtId="0" fontId="3" fillId="2" borderId="1" xfId="0" applyFont="1" applyFill="1" applyBorder="1" applyAlignment="1">
      <alignment horizontal="left"/>
    </xf>
    <xf numFmtId="2" fontId="29" fillId="0" borderId="0" xfId="0" applyNumberFormat="1" applyFont="1" applyAlignment="1">
      <alignment horizontal="center"/>
    </xf>
    <xf numFmtId="2" fontId="3" fillId="2" borderId="1" xfId="0" applyNumberFormat="1" applyFont="1" applyFill="1" applyBorder="1" applyAlignment="1">
      <alignment horizontal="right" vertical="center" wrapText="1"/>
    </xf>
    <xf numFmtId="2" fontId="29" fillId="2" borderId="1" xfId="0" applyNumberFormat="1" applyFont="1" applyFill="1" applyBorder="1" applyAlignment="1">
      <alignment horizontal="center" vertical="center" wrapText="1"/>
    </xf>
    <xf numFmtId="10" fontId="29" fillId="2" borderId="1" xfId="0" applyNumberFormat="1" applyFont="1" applyFill="1" applyBorder="1" applyAlignment="1">
      <alignment horizontal="center" vertical="center" wrapText="1"/>
    </xf>
    <xf numFmtId="165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right" vertical="top"/>
    </xf>
    <xf numFmtId="165" fontId="29" fillId="2" borderId="1" xfId="0" applyNumberFormat="1" applyFont="1" applyFill="1" applyBorder="1" applyAlignment="1">
      <alignment horizontal="center" vertical="center" wrapText="1"/>
    </xf>
    <xf numFmtId="1" fontId="29" fillId="2" borderId="1" xfId="0" applyNumberFormat="1" applyFont="1" applyFill="1" applyBorder="1" applyAlignment="1">
      <alignment horizontal="center"/>
    </xf>
    <xf numFmtId="9" fontId="29" fillId="2" borderId="1" xfId="0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15" fontId="29" fillId="2" borderId="1" xfId="0" applyNumberFormat="1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 vertical="center" wrapText="1"/>
    </xf>
    <xf numFmtId="2" fontId="6" fillId="4" borderId="8" xfId="0" applyNumberFormat="1" applyFont="1" applyFill="1" applyBorder="1" applyAlignment="1">
      <alignment horizontal="center" vertical="center" wrapText="1"/>
    </xf>
    <xf numFmtId="2" fontId="3" fillId="0" borderId="0" xfId="0" applyNumberFormat="1" applyFont="1" applyAlignment="1">
      <alignment horizontal="center" vertical="center" wrapText="1"/>
    </xf>
    <xf numFmtId="10" fontId="3" fillId="0" borderId="0" xfId="0" applyNumberFormat="1" applyFont="1" applyAlignment="1">
      <alignment horizontal="center" vertical="center" wrapText="1"/>
    </xf>
    <xf numFmtId="0" fontId="3" fillId="2" borderId="1" xfId="0" applyFont="1" applyFill="1" applyBorder="1" applyAlignment="1">
      <alignment horizontal="right"/>
    </xf>
    <xf numFmtId="0" fontId="31" fillId="0" borderId="27" xfId="0" applyFont="1" applyBorder="1"/>
    <xf numFmtId="0" fontId="6" fillId="4" borderId="3" xfId="0" applyFont="1" applyFill="1" applyBorder="1" applyAlignment="1">
      <alignment horizontal="center" wrapText="1"/>
    </xf>
    <xf numFmtId="0" fontId="36" fillId="0" borderId="0" xfId="0" applyFont="1"/>
    <xf numFmtId="0" fontId="36" fillId="0" borderId="0" xfId="0" applyFont="1" applyAlignment="1">
      <alignment horizontal="center" vertical="center"/>
    </xf>
    <xf numFmtId="166" fontId="36" fillId="0" borderId="0" xfId="0" applyNumberFormat="1" applyFont="1" applyAlignment="1">
      <alignment horizontal="center" vertical="center"/>
    </xf>
    <xf numFmtId="0" fontId="36" fillId="0" borderId="2" xfId="0" applyFont="1" applyBorder="1"/>
    <xf numFmtId="16" fontId="36" fillId="0" borderId="0" xfId="0" applyNumberFormat="1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15" fontId="31" fillId="2" borderId="1" xfId="0" applyNumberFormat="1" applyFont="1" applyFill="1" applyBorder="1" applyAlignment="1">
      <alignment vertical="center"/>
    </xf>
    <xf numFmtId="0" fontId="3" fillId="2" borderId="1" xfId="0" applyFont="1" applyFill="1" applyBorder="1" applyAlignment="1">
      <alignment horizontal="left" vertical="top"/>
    </xf>
    <xf numFmtId="15" fontId="29" fillId="2" borderId="1" xfId="0" applyNumberFormat="1" applyFont="1" applyFill="1" applyBorder="1" applyAlignment="1">
      <alignment horizontal="center" vertical="center" wrapText="1"/>
    </xf>
    <xf numFmtId="15" fontId="29" fillId="2" borderId="1" xfId="0" applyNumberFormat="1" applyFont="1" applyFill="1" applyBorder="1" applyAlignment="1">
      <alignment horizontal="left"/>
    </xf>
    <xf numFmtId="2" fontId="29" fillId="2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right"/>
    </xf>
    <xf numFmtId="0" fontId="31" fillId="2" borderId="25" xfId="0" applyFont="1" applyFill="1" applyBorder="1" applyAlignment="1">
      <alignment horizontal="left"/>
    </xf>
    <xf numFmtId="0" fontId="6" fillId="4" borderId="4" xfId="0" applyFont="1" applyFill="1" applyBorder="1" applyAlignment="1">
      <alignment horizontal="center" vertical="center" wrapText="1"/>
    </xf>
    <xf numFmtId="1" fontId="3" fillId="9" borderId="2" xfId="0" applyNumberFormat="1" applyFont="1" applyFill="1" applyBorder="1" applyAlignment="1">
      <alignment horizontal="center" vertical="center"/>
    </xf>
    <xf numFmtId="168" fontId="3" fillId="9" borderId="2" xfId="0" applyNumberFormat="1" applyFont="1" applyFill="1" applyBorder="1" applyAlignment="1">
      <alignment horizontal="center" vertical="center"/>
    </xf>
    <xf numFmtId="168" fontId="3" fillId="9" borderId="2" xfId="0" applyNumberFormat="1" applyFont="1" applyFill="1" applyBorder="1" applyAlignment="1">
      <alignment horizontal="left"/>
    </xf>
    <xf numFmtId="0" fontId="3" fillId="9" borderId="2" xfId="0" applyFont="1" applyFill="1" applyBorder="1" applyAlignment="1">
      <alignment horizontal="center"/>
    </xf>
    <xf numFmtId="2" fontId="3" fillId="9" borderId="2" xfId="0" applyNumberFormat="1" applyFont="1" applyFill="1" applyBorder="1" applyAlignment="1">
      <alignment horizontal="center" vertical="center"/>
    </xf>
    <xf numFmtId="2" fontId="3" fillId="9" borderId="2" xfId="0" applyNumberFormat="1" applyFont="1" applyFill="1" applyBorder="1" applyAlignment="1">
      <alignment horizontal="center"/>
    </xf>
    <xf numFmtId="0" fontId="3" fillId="9" borderId="4" xfId="0" applyFont="1" applyFill="1" applyBorder="1" applyAlignment="1">
      <alignment horizontal="center"/>
    </xf>
    <xf numFmtId="2" fontId="3" fillId="9" borderId="2" xfId="0" applyNumberFormat="1" applyFont="1" applyFill="1" applyBorder="1" applyAlignment="1">
      <alignment horizontal="center" vertical="center" wrapText="1"/>
    </xf>
    <xf numFmtId="10" fontId="3" fillId="9" borderId="2" xfId="0" applyNumberFormat="1" applyFont="1" applyFill="1" applyBorder="1" applyAlignment="1">
      <alignment horizontal="center" vertical="center" wrapText="1"/>
    </xf>
    <xf numFmtId="168" fontId="3" fillId="9" borderId="2" xfId="0" applyNumberFormat="1" applyFont="1" applyFill="1" applyBorder="1" applyAlignment="1">
      <alignment horizontal="center" vertical="center" wrapText="1"/>
    </xf>
    <xf numFmtId="1" fontId="3" fillId="10" borderId="2" xfId="0" applyNumberFormat="1" applyFont="1" applyFill="1" applyBorder="1" applyAlignment="1">
      <alignment horizontal="center" vertical="center" wrapText="1"/>
    </xf>
    <xf numFmtId="168" fontId="3" fillId="10" borderId="2" xfId="0" applyNumberFormat="1" applyFont="1" applyFill="1" applyBorder="1" applyAlignment="1">
      <alignment horizontal="center" vertical="center" wrapText="1"/>
    </xf>
    <xf numFmtId="168" fontId="3" fillId="10" borderId="2" xfId="0" applyNumberFormat="1" applyFont="1" applyFill="1" applyBorder="1" applyAlignment="1">
      <alignment horizontal="left"/>
    </xf>
    <xf numFmtId="1" fontId="3" fillId="10" borderId="2" xfId="0" applyNumberFormat="1" applyFont="1" applyFill="1" applyBorder="1" applyAlignment="1">
      <alignment horizontal="center"/>
    </xf>
    <xf numFmtId="0" fontId="3" fillId="10" borderId="2" xfId="0" applyFont="1" applyFill="1" applyBorder="1" applyAlignment="1">
      <alignment horizontal="center"/>
    </xf>
    <xf numFmtId="2" fontId="3" fillId="10" borderId="2" xfId="0" applyNumberFormat="1" applyFont="1" applyFill="1" applyBorder="1" applyAlignment="1">
      <alignment horizontal="center"/>
    </xf>
    <xf numFmtId="0" fontId="3" fillId="10" borderId="4" xfId="0" applyFont="1" applyFill="1" applyBorder="1" applyAlignment="1">
      <alignment horizontal="center"/>
    </xf>
    <xf numFmtId="2" fontId="3" fillId="10" borderId="2" xfId="0" applyNumberFormat="1" applyFont="1" applyFill="1" applyBorder="1" applyAlignment="1">
      <alignment horizontal="center" vertical="center" wrapText="1"/>
    </xf>
    <xf numFmtId="10" fontId="3" fillId="10" borderId="2" xfId="0" applyNumberFormat="1" applyFont="1" applyFill="1" applyBorder="1" applyAlignment="1">
      <alignment horizontal="center" vertical="center" wrapText="1"/>
    </xf>
    <xf numFmtId="0" fontId="3" fillId="10" borderId="2" xfId="0" applyFont="1" applyFill="1" applyBorder="1"/>
    <xf numFmtId="9" fontId="3" fillId="10" borderId="2" xfId="0" applyNumberFormat="1" applyFont="1" applyFill="1" applyBorder="1" applyAlignment="1">
      <alignment horizontal="center"/>
    </xf>
    <xf numFmtId="169" fontId="3" fillId="10" borderId="2" xfId="0" applyNumberFormat="1" applyFont="1" applyFill="1" applyBorder="1" applyAlignment="1">
      <alignment horizontal="center" vertical="center" wrapText="1"/>
    </xf>
    <xf numFmtId="15" fontId="3" fillId="10" borderId="2" xfId="0" applyNumberFormat="1" applyFont="1" applyFill="1" applyBorder="1"/>
    <xf numFmtId="1" fontId="3" fillId="8" borderId="2" xfId="0" applyNumberFormat="1" applyFont="1" applyFill="1" applyBorder="1" applyAlignment="1">
      <alignment horizontal="center" vertical="center" wrapText="1"/>
    </xf>
    <xf numFmtId="168" fontId="3" fillId="8" borderId="2" xfId="0" applyNumberFormat="1" applyFont="1" applyFill="1" applyBorder="1" applyAlignment="1">
      <alignment horizontal="center" vertical="center" wrapText="1"/>
    </xf>
    <xf numFmtId="0" fontId="3" fillId="8" borderId="2" xfId="0" applyFont="1" applyFill="1" applyBorder="1"/>
    <xf numFmtId="0" fontId="3" fillId="8" borderId="2" xfId="0" applyFont="1" applyFill="1" applyBorder="1" applyAlignment="1">
      <alignment horizontal="center"/>
    </xf>
    <xf numFmtId="2" fontId="3" fillId="8" borderId="2" xfId="0" applyNumberFormat="1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2" fontId="3" fillId="8" borderId="2" xfId="0" applyNumberFormat="1" applyFont="1" applyFill="1" applyBorder="1" applyAlignment="1">
      <alignment horizontal="center" vertical="center" wrapText="1"/>
    </xf>
    <xf numFmtId="9" fontId="3" fillId="8" borderId="2" xfId="0" applyNumberFormat="1" applyFont="1" applyFill="1" applyBorder="1" applyAlignment="1">
      <alignment horizontal="center"/>
    </xf>
    <xf numFmtId="1" fontId="3" fillId="9" borderId="3" xfId="0" applyNumberFormat="1" applyFont="1" applyFill="1" applyBorder="1" applyAlignment="1">
      <alignment horizontal="center" vertical="center"/>
    </xf>
    <xf numFmtId="168" fontId="3" fillId="9" borderId="3" xfId="0" applyNumberFormat="1" applyFont="1" applyFill="1" applyBorder="1" applyAlignment="1">
      <alignment horizontal="center" vertical="center"/>
    </xf>
    <xf numFmtId="168" fontId="3" fillId="9" borderId="3" xfId="0" applyNumberFormat="1" applyFont="1" applyFill="1" applyBorder="1" applyAlignment="1">
      <alignment horizontal="left"/>
    </xf>
    <xf numFmtId="0" fontId="3" fillId="9" borderId="3" xfId="0" applyFont="1" applyFill="1" applyBorder="1" applyAlignment="1">
      <alignment horizontal="center"/>
    </xf>
    <xf numFmtId="2" fontId="3" fillId="9" borderId="3" xfId="0" applyNumberFormat="1" applyFont="1" applyFill="1" applyBorder="1" applyAlignment="1">
      <alignment horizontal="center" vertical="center"/>
    </xf>
    <xf numFmtId="2" fontId="3" fillId="9" borderId="3" xfId="0" applyNumberFormat="1" applyFont="1" applyFill="1" applyBorder="1" applyAlignment="1">
      <alignment horizontal="center"/>
    </xf>
    <xf numFmtId="0" fontId="3" fillId="9" borderId="6" xfId="0" applyFont="1" applyFill="1" applyBorder="1" applyAlignment="1">
      <alignment horizontal="center"/>
    </xf>
    <xf numFmtId="10" fontId="3" fillId="9" borderId="3" xfId="0" applyNumberFormat="1" applyFont="1" applyFill="1" applyBorder="1" applyAlignment="1">
      <alignment horizontal="center" vertical="center" wrapText="1"/>
    </xf>
    <xf numFmtId="168" fontId="3" fillId="9" borderId="3" xfId="0" applyNumberFormat="1" applyFont="1" applyFill="1" applyBorder="1" applyAlignment="1">
      <alignment horizontal="center" vertical="center" wrapText="1"/>
    </xf>
    <xf numFmtId="1" fontId="3" fillId="10" borderId="2" xfId="0" applyNumberFormat="1" applyFont="1" applyFill="1" applyBorder="1" applyAlignment="1">
      <alignment horizontal="center" vertical="center"/>
    </xf>
    <xf numFmtId="168" fontId="3" fillId="10" borderId="2" xfId="0" applyNumberFormat="1" applyFont="1" applyFill="1" applyBorder="1" applyAlignment="1">
      <alignment horizontal="center" vertical="center"/>
    </xf>
    <xf numFmtId="2" fontId="3" fillId="10" borderId="2" xfId="0" applyNumberFormat="1" applyFont="1" applyFill="1" applyBorder="1" applyAlignment="1">
      <alignment horizontal="center" vertical="center"/>
    </xf>
    <xf numFmtId="2" fontId="3" fillId="9" borderId="3" xfId="0" applyNumberFormat="1" applyFont="1" applyFill="1" applyBorder="1" applyAlignment="1">
      <alignment horizontal="center" vertical="center" wrapText="1"/>
    </xf>
    <xf numFmtId="1" fontId="3" fillId="10" borderId="3" xfId="0" applyNumberFormat="1" applyFont="1" applyFill="1" applyBorder="1" applyAlignment="1">
      <alignment horizontal="center" vertical="center"/>
    </xf>
    <xf numFmtId="168" fontId="3" fillId="10" borderId="3" xfId="0" applyNumberFormat="1" applyFont="1" applyFill="1" applyBorder="1" applyAlignment="1">
      <alignment horizontal="center" vertical="center"/>
    </xf>
    <xf numFmtId="0" fontId="3" fillId="10" borderId="3" xfId="0" applyFont="1" applyFill="1" applyBorder="1"/>
    <xf numFmtId="0" fontId="3" fillId="10" borderId="3" xfId="0" applyFont="1" applyFill="1" applyBorder="1" applyAlignment="1">
      <alignment horizontal="center"/>
    </xf>
    <xf numFmtId="2" fontId="3" fillId="10" borderId="3" xfId="0" applyNumberFormat="1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1" fontId="3" fillId="2" borderId="3" xfId="0" applyNumberFormat="1" applyFont="1" applyFill="1" applyBorder="1" applyAlignment="1">
      <alignment horizontal="center" vertical="center" wrapText="1"/>
    </xf>
    <xf numFmtId="168" fontId="3" fillId="2" borderId="3" xfId="0" applyNumberFormat="1" applyFont="1" applyFill="1" applyBorder="1" applyAlignment="1">
      <alignment horizontal="center" vertical="center"/>
    </xf>
    <xf numFmtId="168" fontId="3" fillId="2" borderId="3" xfId="0" applyNumberFormat="1" applyFont="1" applyFill="1" applyBorder="1" applyAlignment="1">
      <alignment horizontal="left"/>
    </xf>
    <xf numFmtId="0" fontId="3" fillId="0" borderId="7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2" fontId="3" fillId="0" borderId="28" xfId="0" applyNumberFormat="1" applyFont="1" applyBorder="1" applyAlignment="1">
      <alignment horizontal="center" vertical="center" wrapText="1"/>
    </xf>
    <xf numFmtId="1" fontId="3" fillId="2" borderId="2" xfId="0" applyNumberFormat="1" applyFont="1" applyFill="1" applyBorder="1" applyAlignment="1">
      <alignment horizontal="center" vertical="center" wrapText="1"/>
    </xf>
    <xf numFmtId="168" fontId="3" fillId="2" borderId="2" xfId="0" applyNumberFormat="1" applyFont="1" applyFill="1" applyBorder="1" applyAlignment="1">
      <alignment horizontal="center" vertical="center"/>
    </xf>
    <xf numFmtId="168" fontId="3" fillId="2" borderId="2" xfId="0" applyNumberFormat="1" applyFont="1" applyFill="1" applyBorder="1" applyAlignment="1">
      <alignment horizontal="left"/>
    </xf>
    <xf numFmtId="2" fontId="3" fillId="0" borderId="2" xfId="0" applyNumberFormat="1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/>
    </xf>
    <xf numFmtId="2" fontId="3" fillId="2" borderId="29" xfId="0" applyNumberFormat="1" applyFont="1" applyFill="1" applyBorder="1" applyAlignment="1">
      <alignment horizontal="center" vertical="center"/>
    </xf>
    <xf numFmtId="168" fontId="3" fillId="0" borderId="2" xfId="0" applyNumberFormat="1" applyFont="1" applyBorder="1" applyAlignment="1">
      <alignment horizontal="center" vertical="center"/>
    </xf>
    <xf numFmtId="0" fontId="37" fillId="11" borderId="30" xfId="0" applyFont="1" applyFill="1" applyBorder="1" applyAlignment="1">
      <alignment horizontal="center" vertical="center"/>
    </xf>
    <xf numFmtId="0" fontId="37" fillId="0" borderId="26" xfId="0" applyFont="1" applyBorder="1" applyAlignment="1">
      <alignment horizontal="center" vertical="center"/>
    </xf>
    <xf numFmtId="0" fontId="36" fillId="0" borderId="30" xfId="0" applyFont="1" applyBorder="1" applyAlignment="1">
      <alignment horizontal="center" vertical="center"/>
    </xf>
    <xf numFmtId="166" fontId="36" fillId="0" borderId="30" xfId="0" applyNumberFormat="1" applyFont="1" applyBorder="1" applyAlignment="1">
      <alignment horizontal="center" vertical="center"/>
    </xf>
    <xf numFmtId="0" fontId="37" fillId="0" borderId="30" xfId="0" applyFont="1" applyBorder="1" applyAlignment="1">
      <alignment horizontal="center" vertical="center"/>
    </xf>
    <xf numFmtId="0" fontId="36" fillId="11" borderId="30" xfId="0" applyFont="1" applyFill="1" applyBorder="1" applyAlignment="1">
      <alignment horizontal="center" vertical="center"/>
    </xf>
    <xf numFmtId="2" fontId="37" fillId="0" borderId="30" xfId="0" applyNumberFormat="1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15" fontId="3" fillId="0" borderId="30" xfId="0" applyNumberFormat="1" applyFont="1" applyBorder="1" applyAlignment="1">
      <alignment horizontal="center" vertical="center"/>
    </xf>
    <xf numFmtId="164" fontId="36" fillId="0" borderId="30" xfId="0" applyNumberFormat="1" applyFont="1" applyBorder="1" applyAlignment="1">
      <alignment horizontal="center" vertical="top"/>
    </xf>
    <xf numFmtId="10" fontId="37" fillId="0" borderId="30" xfId="0" applyNumberFormat="1" applyFont="1" applyBorder="1" applyAlignment="1">
      <alignment horizontal="center" vertical="center" wrapText="1"/>
    </xf>
    <xf numFmtId="16" fontId="37" fillId="0" borderId="30" xfId="0" applyNumberFormat="1" applyFont="1" applyBorder="1" applyAlignment="1">
      <alignment horizontal="center" vertical="center"/>
    </xf>
    <xf numFmtId="0" fontId="36" fillId="0" borderId="30" xfId="0" applyFont="1" applyBorder="1" applyAlignment="1">
      <alignment horizontal="left"/>
    </xf>
    <xf numFmtId="0" fontId="6" fillId="4" borderId="24" xfId="0" applyFont="1" applyFill="1" applyBorder="1" applyAlignment="1">
      <alignment horizontal="center" vertical="center" wrapText="1"/>
    </xf>
    <xf numFmtId="0" fontId="6" fillId="4" borderId="28" xfId="0" applyFont="1" applyFill="1" applyBorder="1" applyAlignment="1">
      <alignment horizontal="center" wrapText="1"/>
    </xf>
    <xf numFmtId="0" fontId="6" fillId="4" borderId="30" xfId="0" applyFont="1" applyFill="1" applyBorder="1" applyAlignment="1">
      <alignment horizontal="center" vertical="center" wrapText="1"/>
    </xf>
    <xf numFmtId="0" fontId="36" fillId="6" borderId="2" xfId="0" applyFont="1" applyFill="1" applyBorder="1" applyAlignment="1">
      <alignment horizontal="center" vertical="center"/>
    </xf>
    <xf numFmtId="167" fontId="36" fillId="6" borderId="2" xfId="0" applyNumberFormat="1" applyFont="1" applyFill="1" applyBorder="1" applyAlignment="1">
      <alignment horizontal="center" vertical="center"/>
    </xf>
    <xf numFmtId="16" fontId="36" fillId="11" borderId="2" xfId="0" applyNumberFormat="1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left" vertical="center"/>
    </xf>
    <xf numFmtId="0" fontId="3" fillId="2" borderId="23" xfId="0" applyFont="1" applyFill="1" applyBorder="1" applyAlignment="1">
      <alignment horizontal="center"/>
    </xf>
    <xf numFmtId="0" fontId="3" fillId="2" borderId="23" xfId="0" applyFont="1" applyFill="1" applyBorder="1" applyAlignment="1">
      <alignment horizontal="right" vertical="top"/>
    </xf>
    <xf numFmtId="2" fontId="29" fillId="2" borderId="23" xfId="0" applyNumberFormat="1" applyFont="1" applyFill="1" applyBorder="1" applyAlignment="1">
      <alignment horizontal="center" vertical="center" wrapText="1"/>
    </xf>
    <xf numFmtId="165" fontId="29" fillId="2" borderId="23" xfId="0" applyNumberFormat="1" applyFont="1" applyFill="1" applyBorder="1" applyAlignment="1">
      <alignment horizontal="center" vertical="center" wrapText="1"/>
    </xf>
    <xf numFmtId="0" fontId="3" fillId="2" borderId="23" xfId="0" applyFont="1" applyFill="1" applyBorder="1"/>
    <xf numFmtId="0" fontId="3" fillId="0" borderId="24" xfId="0" applyFont="1" applyBorder="1"/>
    <xf numFmtId="0" fontId="15" fillId="0" borderId="7" xfId="0" applyFont="1" applyBorder="1"/>
    <xf numFmtId="2" fontId="3" fillId="0" borderId="7" xfId="0" applyNumberFormat="1" applyFont="1" applyBorder="1"/>
    <xf numFmtId="0" fontId="3" fillId="0" borderId="7" xfId="0" applyFont="1" applyBorder="1"/>
    <xf numFmtId="0" fontId="6" fillId="0" borderId="30" xfId="1" applyFont="1" applyBorder="1"/>
    <xf numFmtId="2" fontId="6" fillId="0" borderId="30" xfId="1" applyNumberFormat="1" applyFont="1" applyBorder="1" applyAlignment="1">
      <alignment horizontal="right"/>
    </xf>
    <xf numFmtId="2" fontId="6" fillId="0" borderId="30" xfId="1" applyNumberFormat="1" applyFont="1" applyBorder="1"/>
    <xf numFmtId="10" fontId="6" fillId="0" borderId="30" xfId="46" applyNumberFormat="1" applyFont="1" applyBorder="1"/>
    <xf numFmtId="0" fontId="36" fillId="11" borderId="30" xfId="0" applyFont="1" applyFill="1" applyBorder="1"/>
    <xf numFmtId="0" fontId="6" fillId="4" borderId="7" xfId="0" applyFont="1" applyFill="1" applyBorder="1" applyAlignment="1">
      <alignment horizontal="center"/>
    </xf>
    <xf numFmtId="0" fontId="3" fillId="0" borderId="23" xfId="0" applyFont="1" applyBorder="1"/>
    <xf numFmtId="15" fontId="3" fillId="0" borderId="23" xfId="0" applyNumberFormat="1" applyFont="1" applyBorder="1"/>
    <xf numFmtId="2" fontId="3" fillId="0" borderId="23" xfId="0" applyNumberFormat="1" applyFont="1" applyBorder="1"/>
    <xf numFmtId="2" fontId="3" fillId="0" borderId="23" xfId="0" applyNumberFormat="1" applyFont="1" applyBorder="1" applyAlignment="1">
      <alignment horizontal="right"/>
    </xf>
    <xf numFmtId="0" fontId="14" fillId="0" borderId="23" xfId="0" applyFont="1" applyBorder="1"/>
    <xf numFmtId="10" fontId="14" fillId="2" borderId="23" xfId="0" applyNumberFormat="1" applyFont="1" applyFill="1" applyBorder="1" applyAlignment="1">
      <alignment horizontal="center"/>
    </xf>
    <xf numFmtId="0" fontId="3" fillId="0" borderId="30" xfId="0" applyFont="1" applyBorder="1"/>
    <xf numFmtId="0" fontId="3" fillId="0" borderId="23" xfId="0" applyFont="1" applyBorder="1" applyAlignment="1">
      <alignment horizontal="left"/>
    </xf>
    <xf numFmtId="0" fontId="15" fillId="0" borderId="30" xfId="0" applyFont="1" applyBorder="1"/>
    <xf numFmtId="2" fontId="3" fillId="0" borderId="30" xfId="0" applyNumberFormat="1" applyFont="1" applyBorder="1"/>
    <xf numFmtId="15" fontId="53" fillId="0" borderId="30" xfId="12" applyNumberFormat="1" applyFont="1" applyBorder="1"/>
    <xf numFmtId="2" fontId="3" fillId="0" borderId="30" xfId="1" applyNumberFormat="1" applyBorder="1"/>
    <xf numFmtId="15" fontId="1" fillId="0" borderId="30" xfId="12" applyNumberFormat="1" applyFont="1" applyBorder="1"/>
    <xf numFmtId="2" fontId="3" fillId="0" borderId="30" xfId="1" applyNumberFormat="1" applyBorder="1" applyAlignment="1">
      <alignment horizontal="right"/>
    </xf>
    <xf numFmtId="0" fontId="3" fillId="0" borderId="30" xfId="1" applyBorder="1"/>
    <xf numFmtId="10" fontId="3" fillId="0" borderId="30" xfId="46" applyNumberFormat="1" applyFont="1" applyBorder="1"/>
    <xf numFmtId="0" fontId="1" fillId="0" borderId="30" xfId="12" applyFont="1" applyBorder="1" applyAlignment="1">
      <alignment horizontal="left"/>
    </xf>
    <xf numFmtId="49" fontId="1" fillId="0" borderId="30" xfId="12" applyNumberFormat="1" applyFont="1" applyBorder="1"/>
    <xf numFmtId="0" fontId="1" fillId="0" borderId="30" xfId="12" applyFont="1" applyBorder="1"/>
    <xf numFmtId="0" fontId="3" fillId="0" borderId="30" xfId="0" applyFont="1" applyBorder="1" applyAlignment="1">
      <alignment horizontal="left"/>
    </xf>
    <xf numFmtId="16" fontId="36" fillId="0" borderId="23" xfId="0" applyNumberFormat="1" applyFont="1" applyBorder="1" applyAlignment="1">
      <alignment horizontal="center" vertical="center"/>
    </xf>
    <xf numFmtId="0" fontId="36" fillId="0" borderId="30" xfId="0" applyFont="1" applyBorder="1"/>
    <xf numFmtId="16" fontId="36" fillId="0" borderId="2" xfId="0" applyNumberFormat="1" applyFont="1" applyBorder="1" applyAlignment="1">
      <alignment horizontal="center" vertical="center"/>
    </xf>
    <xf numFmtId="167" fontId="36" fillId="0" borderId="2" xfId="0" applyNumberFormat="1" applyFont="1" applyBorder="1" applyAlignment="1">
      <alignment horizontal="center" vertical="center"/>
    </xf>
    <xf numFmtId="16" fontId="36" fillId="11" borderId="30" xfId="0" applyNumberFormat="1" applyFont="1" applyFill="1" applyBorder="1" applyAlignment="1">
      <alignment horizontal="center" vertical="center"/>
    </xf>
    <xf numFmtId="0" fontId="6" fillId="4" borderId="23" xfId="0" applyFont="1" applyFill="1" applyBorder="1" applyAlignment="1">
      <alignment horizontal="left" vertical="center" wrapText="1"/>
    </xf>
    <xf numFmtId="0" fontId="6" fillId="0" borderId="23" xfId="0" applyFont="1" applyBorder="1" applyAlignment="1">
      <alignment horizontal="center" vertical="center" wrapText="1"/>
    </xf>
    <xf numFmtId="2" fontId="37" fillId="6" borderId="2" xfId="0" applyNumberFormat="1" applyFont="1" applyFill="1" applyBorder="1" applyAlignment="1">
      <alignment horizontal="center" vertical="center"/>
    </xf>
    <xf numFmtId="0" fontId="3" fillId="11" borderId="30" xfId="0" applyFont="1" applyFill="1" applyBorder="1" applyAlignment="1">
      <alignment horizontal="center" vertical="center"/>
    </xf>
    <xf numFmtId="166" fontId="36" fillId="11" borderId="30" xfId="0" applyNumberFormat="1" applyFont="1" applyFill="1" applyBorder="1" applyAlignment="1">
      <alignment horizontal="center" vertical="center"/>
    </xf>
    <xf numFmtId="15" fontId="3" fillId="11" borderId="30" xfId="0" applyNumberFormat="1" applyFont="1" applyFill="1" applyBorder="1" applyAlignment="1">
      <alignment horizontal="center" vertical="center"/>
    </xf>
    <xf numFmtId="0" fontId="36" fillId="11" borderId="30" xfId="0" applyFont="1" applyFill="1" applyBorder="1" applyAlignment="1">
      <alignment horizontal="left"/>
    </xf>
    <xf numFmtId="164" fontId="36" fillId="11" borderId="30" xfId="0" applyNumberFormat="1" applyFont="1" applyFill="1" applyBorder="1" applyAlignment="1">
      <alignment horizontal="center" vertical="top"/>
    </xf>
    <xf numFmtId="0" fontId="36" fillId="6" borderId="30" xfId="0" applyFont="1" applyFill="1" applyBorder="1" applyAlignment="1">
      <alignment horizontal="center" vertical="center"/>
    </xf>
    <xf numFmtId="2" fontId="36" fillId="6" borderId="30" xfId="0" applyNumberFormat="1" applyFont="1" applyFill="1" applyBorder="1" applyAlignment="1">
      <alignment horizontal="center" vertical="center"/>
    </xf>
    <xf numFmtId="10" fontId="36" fillId="6" borderId="30" xfId="0" applyNumberFormat="1" applyFont="1" applyFill="1" applyBorder="1" applyAlignment="1">
      <alignment horizontal="center" vertical="center" wrapText="1"/>
    </xf>
    <xf numFmtId="16" fontId="36" fillId="6" borderId="30" xfId="0" applyNumberFormat="1" applyFont="1" applyFill="1" applyBorder="1" applyAlignment="1">
      <alignment horizontal="center" vertical="center"/>
    </xf>
    <xf numFmtId="2" fontId="37" fillId="11" borderId="30" xfId="0" applyNumberFormat="1" applyFont="1" applyFill="1" applyBorder="1" applyAlignment="1">
      <alignment horizontal="center" vertical="center"/>
    </xf>
    <xf numFmtId="16" fontId="36" fillId="0" borderId="30" xfId="0" applyNumberFormat="1" applyFont="1" applyBorder="1" applyAlignment="1">
      <alignment horizontal="center" vertical="center"/>
    </xf>
    <xf numFmtId="2" fontId="36" fillId="0" borderId="2" xfId="0" applyNumberFormat="1" applyFont="1" applyBorder="1" applyAlignment="1">
      <alignment horizontal="center" vertical="center"/>
    </xf>
    <xf numFmtId="16" fontId="36" fillId="0" borderId="26" xfId="0" applyNumberFormat="1" applyFont="1" applyBorder="1" applyAlignment="1">
      <alignment horizontal="center" vertical="center"/>
    </xf>
    <xf numFmtId="2" fontId="36" fillId="0" borderId="30" xfId="0" applyNumberFormat="1" applyFont="1" applyBorder="1" applyAlignment="1">
      <alignment horizontal="center" vertical="center"/>
    </xf>
    <xf numFmtId="0" fontId="37" fillId="0" borderId="31" xfId="0" applyFont="1" applyBorder="1" applyAlignment="1">
      <alignment horizontal="center" vertical="center"/>
    </xf>
    <xf numFmtId="167" fontId="36" fillId="0" borderId="30" xfId="0" applyNumberFormat="1" applyFont="1" applyBorder="1" applyAlignment="1">
      <alignment horizontal="center" vertical="center"/>
    </xf>
    <xf numFmtId="2" fontId="37" fillId="0" borderId="19" xfId="0" applyNumberFormat="1" applyFont="1" applyBorder="1" applyAlignment="1">
      <alignment horizontal="center" vertical="center"/>
    </xf>
    <xf numFmtId="10" fontId="37" fillId="0" borderId="24" xfId="0" applyNumberFormat="1" applyFont="1" applyBorder="1" applyAlignment="1">
      <alignment horizontal="center" vertical="center" wrapText="1"/>
    </xf>
    <xf numFmtId="16" fontId="37" fillId="0" borderId="41" xfId="0" applyNumberFormat="1" applyFont="1" applyBorder="1" applyAlignment="1">
      <alignment horizontal="center" vertical="center"/>
    </xf>
    <xf numFmtId="167" fontId="37" fillId="0" borderId="30" xfId="0" applyNumberFormat="1" applyFont="1" applyBorder="1" applyAlignment="1">
      <alignment horizontal="center" vertical="center"/>
    </xf>
    <xf numFmtId="0" fontId="37" fillId="6" borderId="26" xfId="0" applyFont="1" applyFill="1" applyBorder="1" applyAlignment="1">
      <alignment horizontal="center" vertical="center"/>
    </xf>
    <xf numFmtId="1" fontId="3" fillId="9" borderId="7" xfId="0" applyNumberFormat="1" applyFont="1" applyFill="1" applyBorder="1" applyAlignment="1">
      <alignment horizontal="center" vertical="center"/>
    </xf>
    <xf numFmtId="168" fontId="3" fillId="9" borderId="7" xfId="0" applyNumberFormat="1" applyFont="1" applyFill="1" applyBorder="1" applyAlignment="1">
      <alignment horizontal="center" vertical="center"/>
    </xf>
    <xf numFmtId="168" fontId="3" fillId="9" borderId="7" xfId="0" applyNumberFormat="1" applyFont="1" applyFill="1" applyBorder="1" applyAlignment="1">
      <alignment horizontal="left"/>
    </xf>
    <xf numFmtId="0" fontId="3" fillId="9" borderId="7" xfId="0" applyFont="1" applyFill="1" applyBorder="1" applyAlignment="1">
      <alignment horizontal="center"/>
    </xf>
    <xf numFmtId="2" fontId="3" fillId="9" borderId="7" xfId="0" applyNumberFormat="1" applyFont="1" applyFill="1" applyBorder="1" applyAlignment="1">
      <alignment horizontal="center"/>
    </xf>
    <xf numFmtId="0" fontId="3" fillId="9" borderId="19" xfId="0" applyFont="1" applyFill="1" applyBorder="1" applyAlignment="1">
      <alignment horizontal="center"/>
    </xf>
    <xf numFmtId="0" fontId="36" fillId="43" borderId="2" xfId="0" applyFont="1" applyFill="1" applyBorder="1" applyAlignment="1">
      <alignment horizontal="center" vertical="center"/>
    </xf>
    <xf numFmtId="2" fontId="36" fillId="44" borderId="2" xfId="0" applyNumberFormat="1" applyFont="1" applyFill="1" applyBorder="1" applyAlignment="1">
      <alignment horizontal="center" vertical="center"/>
    </xf>
    <xf numFmtId="167" fontId="36" fillId="43" borderId="2" xfId="0" applyNumberFormat="1" applyFont="1" applyFill="1" applyBorder="1" applyAlignment="1">
      <alignment horizontal="center" vertical="center"/>
    </xf>
    <xf numFmtId="0" fontId="37" fillId="43" borderId="2" xfId="0" applyFont="1" applyFill="1" applyBorder="1" applyAlignment="1">
      <alignment horizontal="center" vertical="center"/>
    </xf>
    <xf numFmtId="16" fontId="36" fillId="44" borderId="2" xfId="0" applyNumberFormat="1" applyFont="1" applyFill="1" applyBorder="1" applyAlignment="1">
      <alignment horizontal="center" vertical="center"/>
    </xf>
    <xf numFmtId="0" fontId="36" fillId="44" borderId="30" xfId="0" applyFont="1" applyFill="1" applyBorder="1" applyAlignment="1">
      <alignment horizontal="center" vertical="center"/>
    </xf>
    <xf numFmtId="16" fontId="36" fillId="44" borderId="30" xfId="0" applyNumberFormat="1" applyFont="1" applyFill="1" applyBorder="1" applyAlignment="1">
      <alignment horizontal="center" vertical="center"/>
    </xf>
    <xf numFmtId="0" fontId="36" fillId="44" borderId="30" xfId="0" applyFont="1" applyFill="1" applyBorder="1"/>
    <xf numFmtId="0" fontId="37" fillId="44" borderId="30" xfId="0" applyFont="1" applyFill="1" applyBorder="1" applyAlignment="1">
      <alignment horizontal="center" vertical="center"/>
    </xf>
    <xf numFmtId="0" fontId="36" fillId="43" borderId="5" xfId="0" applyFont="1" applyFill="1" applyBorder="1" applyAlignment="1">
      <alignment horizontal="center" vertical="center"/>
    </xf>
    <xf numFmtId="0" fontId="37" fillId="43" borderId="30" xfId="0" applyFont="1" applyFill="1" applyBorder="1" applyAlignment="1">
      <alignment horizontal="center" vertical="center"/>
    </xf>
    <xf numFmtId="0" fontId="37" fillId="6" borderId="30" xfId="0" applyFont="1" applyFill="1" applyBorder="1" applyAlignment="1">
      <alignment horizontal="center" vertical="center"/>
    </xf>
    <xf numFmtId="0" fontId="36" fillId="6" borderId="5" xfId="0" applyFont="1" applyFill="1" applyBorder="1" applyAlignment="1">
      <alignment horizontal="center" vertical="center"/>
    </xf>
    <xf numFmtId="2" fontId="36" fillId="11" borderId="2" xfId="0" applyNumberFormat="1" applyFont="1" applyFill="1" applyBorder="1" applyAlignment="1">
      <alignment horizontal="center" vertical="center"/>
    </xf>
    <xf numFmtId="0" fontId="36" fillId="44" borderId="30" xfId="0" applyFont="1" applyFill="1" applyBorder="1" applyAlignment="1">
      <alignment vertical="center"/>
    </xf>
    <xf numFmtId="0" fontId="36" fillId="11" borderId="30" xfId="0" applyFont="1" applyFill="1" applyBorder="1" applyAlignment="1">
      <alignment vertical="center"/>
    </xf>
    <xf numFmtId="0" fontId="37" fillId="43" borderId="26" xfId="0" applyFont="1" applyFill="1" applyBorder="1" applyAlignment="1">
      <alignment horizontal="center" vertical="center"/>
    </xf>
    <xf numFmtId="2" fontId="37" fillId="43" borderId="2" xfId="0" applyNumberFormat="1" applyFont="1" applyFill="1" applyBorder="1" applyAlignment="1">
      <alignment horizontal="center" vertical="center"/>
    </xf>
    <xf numFmtId="16" fontId="36" fillId="44" borderId="26" xfId="0" applyNumberFormat="1" applyFont="1" applyFill="1" applyBorder="1" applyAlignment="1">
      <alignment horizontal="center" vertical="center"/>
    </xf>
    <xf numFmtId="0" fontId="36" fillId="44" borderId="2" xfId="0" applyFont="1" applyFill="1" applyBorder="1" applyAlignment="1">
      <alignment horizontal="center" vertical="center"/>
    </xf>
    <xf numFmtId="2" fontId="36" fillId="44" borderId="30" xfId="0" applyNumberFormat="1" applyFont="1" applyFill="1" applyBorder="1" applyAlignment="1">
      <alignment horizontal="center" vertical="center"/>
    </xf>
    <xf numFmtId="0" fontId="6" fillId="4" borderId="24" xfId="0" applyFont="1" applyFill="1" applyBorder="1" applyAlignment="1">
      <alignment horizontal="left" vertical="center" wrapText="1"/>
    </xf>
    <xf numFmtId="16" fontId="36" fillId="11" borderId="26" xfId="0" applyNumberFormat="1" applyFont="1" applyFill="1" applyBorder="1" applyAlignment="1">
      <alignment horizontal="center" vertical="center"/>
    </xf>
    <xf numFmtId="49" fontId="36" fillId="6" borderId="5" xfId="0" applyNumberFormat="1" applyFont="1" applyFill="1" applyBorder="1" applyAlignment="1">
      <alignment horizontal="center" vertical="center"/>
    </xf>
    <xf numFmtId="49" fontId="36" fillId="11" borderId="30" xfId="0" applyNumberFormat="1" applyFont="1" applyFill="1" applyBorder="1" applyAlignment="1">
      <alignment horizontal="center" vertical="center"/>
    </xf>
    <xf numFmtId="16" fontId="36" fillId="0" borderId="42" xfId="0" applyNumberFormat="1" applyFont="1" applyBorder="1" applyAlignment="1">
      <alignment horizontal="center" vertical="center"/>
    </xf>
    <xf numFmtId="0" fontId="36" fillId="44" borderId="42" xfId="0" applyFont="1" applyFill="1" applyBorder="1" applyAlignment="1">
      <alignment horizontal="center" vertical="center"/>
    </xf>
    <xf numFmtId="16" fontId="36" fillId="44" borderId="42" xfId="0" applyNumberFormat="1" applyFont="1" applyFill="1" applyBorder="1" applyAlignment="1">
      <alignment horizontal="center" vertical="center"/>
    </xf>
    <xf numFmtId="0" fontId="36" fillId="44" borderId="45" xfId="0" applyFont="1" applyFill="1" applyBorder="1" applyAlignment="1">
      <alignment horizontal="center" vertical="center"/>
    </xf>
    <xf numFmtId="0" fontId="36" fillId="45" borderId="30" xfId="0" applyFont="1" applyFill="1" applyBorder="1"/>
    <xf numFmtId="0" fontId="36" fillId="45" borderId="30" xfId="0" applyFont="1" applyFill="1" applyBorder="1" applyAlignment="1">
      <alignment horizontal="center" vertical="center"/>
    </xf>
    <xf numFmtId="0" fontId="37" fillId="45" borderId="30" xfId="0" applyFont="1" applyFill="1" applyBorder="1" applyAlignment="1">
      <alignment horizontal="center" vertical="center"/>
    </xf>
    <xf numFmtId="0" fontId="36" fillId="46" borderId="5" xfId="0" applyFont="1" applyFill="1" applyBorder="1" applyAlignment="1">
      <alignment horizontal="center" vertical="center"/>
    </xf>
    <xf numFmtId="2" fontId="36" fillId="45" borderId="2" xfId="0" applyNumberFormat="1" applyFont="1" applyFill="1" applyBorder="1" applyAlignment="1">
      <alignment horizontal="center" vertical="center"/>
    </xf>
    <xf numFmtId="0" fontId="36" fillId="46" borderId="2" xfId="0" applyFont="1" applyFill="1" applyBorder="1" applyAlignment="1">
      <alignment horizontal="center" vertical="center"/>
    </xf>
    <xf numFmtId="0" fontId="37" fillId="0" borderId="42" xfId="0" applyFont="1" applyBorder="1" applyAlignment="1">
      <alignment horizontal="center" vertical="center"/>
    </xf>
    <xf numFmtId="0" fontId="36" fillId="0" borderId="42" xfId="0" applyFont="1" applyBorder="1" applyAlignment="1">
      <alignment horizontal="center" vertical="center"/>
    </xf>
    <xf numFmtId="0" fontId="3" fillId="44" borderId="30" xfId="0" applyFont="1" applyFill="1" applyBorder="1" applyAlignment="1">
      <alignment horizontal="center" vertical="center"/>
    </xf>
    <xf numFmtId="166" fontId="36" fillId="44" borderId="30" xfId="0" applyNumberFormat="1" applyFont="1" applyFill="1" applyBorder="1" applyAlignment="1">
      <alignment horizontal="center" vertical="center"/>
    </xf>
    <xf numFmtId="15" fontId="3" fillId="44" borderId="30" xfId="0" applyNumberFormat="1" applyFont="1" applyFill="1" applyBorder="1" applyAlignment="1">
      <alignment horizontal="center" vertical="center"/>
    </xf>
    <xf numFmtId="0" fontId="36" fillId="44" borderId="30" xfId="0" applyFont="1" applyFill="1" applyBorder="1" applyAlignment="1">
      <alignment horizontal="left"/>
    </xf>
    <xf numFmtId="164" fontId="36" fillId="44" borderId="30" xfId="0" applyNumberFormat="1" applyFont="1" applyFill="1" applyBorder="1" applyAlignment="1">
      <alignment horizontal="center" vertical="top"/>
    </xf>
    <xf numFmtId="0" fontId="36" fillId="43" borderId="30" xfId="0" applyFont="1" applyFill="1" applyBorder="1" applyAlignment="1">
      <alignment horizontal="center" vertical="center"/>
    </xf>
    <xf numFmtId="2" fontId="36" fillId="43" borderId="30" xfId="0" applyNumberFormat="1" applyFont="1" applyFill="1" applyBorder="1" applyAlignment="1">
      <alignment horizontal="center" vertical="center"/>
    </xf>
    <xf numFmtId="10" fontId="36" fillId="43" borderId="30" xfId="0" applyNumberFormat="1" applyFont="1" applyFill="1" applyBorder="1" applyAlignment="1">
      <alignment horizontal="center" vertical="center" wrapText="1"/>
    </xf>
    <xf numFmtId="16" fontId="36" fillId="43" borderId="30" xfId="0" applyNumberFormat="1" applyFont="1" applyFill="1" applyBorder="1" applyAlignment="1">
      <alignment horizontal="center" vertical="center"/>
    </xf>
    <xf numFmtId="2" fontId="37" fillId="44" borderId="30" xfId="0" applyNumberFormat="1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 wrapText="1"/>
    </xf>
    <xf numFmtId="0" fontId="13" fillId="0" borderId="13" xfId="0" applyFont="1" applyBorder="1"/>
    <xf numFmtId="0" fontId="13" fillId="0" borderId="14" xfId="0" applyFont="1" applyBorder="1"/>
    <xf numFmtId="0" fontId="6" fillId="4" borderId="9" xfId="0" applyFont="1" applyFill="1" applyBorder="1" applyAlignment="1">
      <alignment horizontal="center" vertical="center" wrapText="1"/>
    </xf>
    <xf numFmtId="0" fontId="13" fillId="0" borderId="21" xfId="0" applyFont="1" applyBorder="1"/>
    <xf numFmtId="0" fontId="6" fillId="4" borderId="10" xfId="0" applyFont="1" applyFill="1" applyBorder="1" applyAlignment="1">
      <alignment horizontal="left" vertical="center" wrapText="1"/>
    </xf>
    <xf numFmtId="0" fontId="13" fillId="0" borderId="29" xfId="0" applyFont="1" applyBorder="1"/>
    <xf numFmtId="0" fontId="13" fillId="0" borderId="20" xfId="0" applyFont="1" applyBorder="1"/>
    <xf numFmtId="0" fontId="6" fillId="4" borderId="10" xfId="0" applyFont="1" applyFill="1" applyBorder="1" applyAlignment="1">
      <alignment horizontal="center" vertical="center" wrapText="1"/>
    </xf>
    <xf numFmtId="0" fontId="26" fillId="2" borderId="22" xfId="0" applyFont="1" applyFill="1" applyBorder="1"/>
    <xf numFmtId="0" fontId="13" fillId="0" borderId="23" xfId="0" applyFont="1" applyBorder="1"/>
    <xf numFmtId="2" fontId="31" fillId="2" borderId="22" xfId="0" applyNumberFormat="1" applyFont="1" applyFill="1" applyBorder="1" applyAlignment="1">
      <alignment horizontal="left" wrapText="1"/>
    </xf>
    <xf numFmtId="167" fontId="36" fillId="43" borderId="43" xfId="0" applyNumberFormat="1" applyFont="1" applyFill="1" applyBorder="1" applyAlignment="1">
      <alignment horizontal="center" vertical="center"/>
    </xf>
    <xf numFmtId="167" fontId="36" fillId="43" borderId="44" xfId="0" applyNumberFormat="1" applyFont="1" applyFill="1" applyBorder="1" applyAlignment="1">
      <alignment horizontal="center" vertical="center"/>
    </xf>
    <xf numFmtId="0" fontId="37" fillId="43" borderId="43" xfId="0" applyFont="1" applyFill="1" applyBorder="1" applyAlignment="1">
      <alignment horizontal="center" vertical="center"/>
    </xf>
    <xf numFmtId="0" fontId="37" fillId="43" borderId="44" xfId="0" applyFont="1" applyFill="1" applyBorder="1" applyAlignment="1">
      <alignment horizontal="center" vertical="center"/>
    </xf>
    <xf numFmtId="16" fontId="36" fillId="44" borderId="43" xfId="0" applyNumberFormat="1" applyFont="1" applyFill="1" applyBorder="1" applyAlignment="1">
      <alignment horizontal="center" vertical="center"/>
    </xf>
    <xf numFmtId="16" fontId="36" fillId="44" borderId="44" xfId="0" applyNumberFormat="1" applyFont="1" applyFill="1" applyBorder="1" applyAlignment="1">
      <alignment horizontal="center" vertical="center"/>
    </xf>
    <xf numFmtId="0" fontId="36" fillId="0" borderId="31" xfId="0" applyFont="1" applyBorder="1" applyAlignment="1">
      <alignment horizontal="center" vertical="center"/>
    </xf>
    <xf numFmtId="0" fontId="36" fillId="0" borderId="42" xfId="0" applyFont="1" applyBorder="1" applyAlignment="1">
      <alignment horizontal="center" vertical="center"/>
    </xf>
    <xf numFmtId="16" fontId="36" fillId="0" borderId="31" xfId="0" applyNumberFormat="1" applyFont="1" applyBorder="1" applyAlignment="1">
      <alignment horizontal="center" vertical="center"/>
    </xf>
    <xf numFmtId="16" fontId="36" fillId="0" borderId="42" xfId="0" applyNumberFormat="1" applyFont="1" applyBorder="1" applyAlignment="1">
      <alignment horizontal="center" vertical="center"/>
    </xf>
    <xf numFmtId="0" fontId="37" fillId="0" borderId="31" xfId="0" applyFont="1" applyBorder="1" applyAlignment="1">
      <alignment horizontal="center" vertical="center"/>
    </xf>
    <xf numFmtId="0" fontId="37" fillId="0" borderId="42" xfId="0" applyFont="1" applyBorder="1" applyAlignment="1">
      <alignment horizontal="center" vertical="center"/>
    </xf>
    <xf numFmtId="0" fontId="36" fillId="44" borderId="31" xfId="0" applyFont="1" applyFill="1" applyBorder="1" applyAlignment="1">
      <alignment horizontal="center" vertical="center"/>
    </xf>
    <xf numFmtId="0" fontId="36" fillId="44" borderId="42" xfId="0" applyFont="1" applyFill="1" applyBorder="1" applyAlignment="1">
      <alignment horizontal="center" vertical="center"/>
    </xf>
    <xf numFmtId="16" fontId="36" fillId="44" borderId="31" xfId="0" applyNumberFormat="1" applyFont="1" applyFill="1" applyBorder="1" applyAlignment="1">
      <alignment horizontal="center" vertical="center"/>
    </xf>
    <xf numFmtId="16" fontId="36" fillId="44" borderId="42" xfId="0" applyNumberFormat="1" applyFont="1" applyFill="1" applyBorder="1" applyAlignment="1">
      <alignment horizontal="center" vertical="center"/>
    </xf>
    <xf numFmtId="0" fontId="37" fillId="43" borderId="31" xfId="0" applyFont="1" applyFill="1" applyBorder="1" applyAlignment="1">
      <alignment horizontal="center" vertical="center"/>
    </xf>
    <xf numFmtId="0" fontId="37" fillId="43" borderId="42" xfId="0" applyFont="1" applyFill="1" applyBorder="1" applyAlignment="1">
      <alignment horizontal="center" vertical="center"/>
    </xf>
    <xf numFmtId="0" fontId="36" fillId="11" borderId="31" xfId="0" applyFont="1" applyFill="1" applyBorder="1" applyAlignment="1">
      <alignment horizontal="center" vertical="center"/>
    </xf>
    <xf numFmtId="0" fontId="36" fillId="11" borderId="42" xfId="0" applyFont="1" applyFill="1" applyBorder="1" applyAlignment="1">
      <alignment horizontal="center" vertical="center"/>
    </xf>
    <xf numFmtId="16" fontId="36" fillId="11" borderId="31" xfId="0" applyNumberFormat="1" applyFont="1" applyFill="1" applyBorder="1" applyAlignment="1">
      <alignment horizontal="center" vertical="center"/>
    </xf>
    <xf numFmtId="16" fontId="36" fillId="11" borderId="42" xfId="0" applyNumberFormat="1" applyFont="1" applyFill="1" applyBorder="1" applyAlignment="1">
      <alignment horizontal="center" vertical="center"/>
    </xf>
    <xf numFmtId="0" fontId="37" fillId="43" borderId="7" xfId="0" applyFont="1" applyFill="1" applyBorder="1" applyAlignment="1">
      <alignment horizontal="center" vertical="center"/>
    </xf>
    <xf numFmtId="0" fontId="37" fillId="43" borderId="26" xfId="0" applyFont="1" applyFill="1" applyBorder="1" applyAlignment="1">
      <alignment horizontal="center" vertical="center"/>
    </xf>
    <xf numFmtId="0" fontId="37" fillId="44" borderId="46" xfId="0" applyFont="1" applyFill="1" applyBorder="1" applyAlignment="1">
      <alignment horizontal="center" vertical="center"/>
    </xf>
    <xf numFmtId="0" fontId="37" fillId="44" borderId="47" xfId="0" applyFont="1" applyFill="1" applyBorder="1" applyAlignment="1">
      <alignment horizontal="center" vertical="center"/>
    </xf>
    <xf numFmtId="0" fontId="37" fillId="46" borderId="31" xfId="0" applyFont="1" applyFill="1" applyBorder="1" applyAlignment="1">
      <alignment horizontal="center" vertical="center"/>
    </xf>
    <xf numFmtId="0" fontId="37" fillId="46" borderId="42" xfId="0" applyFont="1" applyFill="1" applyBorder="1" applyAlignment="1">
      <alignment horizontal="center" vertical="center"/>
    </xf>
    <xf numFmtId="0" fontId="36" fillId="45" borderId="31" xfId="0" applyFont="1" applyFill="1" applyBorder="1" applyAlignment="1">
      <alignment horizontal="center" vertical="center"/>
    </xf>
    <xf numFmtId="0" fontId="36" fillId="45" borderId="42" xfId="0" applyFont="1" applyFill="1" applyBorder="1" applyAlignment="1">
      <alignment horizontal="center" vertical="center"/>
    </xf>
    <xf numFmtId="16" fontId="36" fillId="45" borderId="31" xfId="0" applyNumberFormat="1" applyFont="1" applyFill="1" applyBorder="1" applyAlignment="1">
      <alignment horizontal="center" vertical="center"/>
    </xf>
    <xf numFmtId="16" fontId="36" fillId="45" borderId="42" xfId="0" applyNumberFormat="1" applyFont="1" applyFill="1" applyBorder="1" applyAlignment="1">
      <alignment horizontal="center" vertical="center"/>
    </xf>
    <xf numFmtId="0" fontId="37" fillId="6" borderId="31" xfId="0" applyFont="1" applyFill="1" applyBorder="1" applyAlignment="1">
      <alignment horizontal="center" vertical="center"/>
    </xf>
    <xf numFmtId="0" fontId="37" fillId="6" borderId="42" xfId="0" applyFont="1" applyFill="1" applyBorder="1" applyAlignment="1">
      <alignment horizontal="center" vertical="center"/>
    </xf>
    <xf numFmtId="16" fontId="36" fillId="11" borderId="43" xfId="0" applyNumberFormat="1" applyFont="1" applyFill="1" applyBorder="1" applyAlignment="1">
      <alignment horizontal="center" vertical="center"/>
    </xf>
    <xf numFmtId="16" fontId="36" fillId="11" borderId="44" xfId="0" applyNumberFormat="1" applyFont="1" applyFill="1" applyBorder="1" applyAlignment="1">
      <alignment horizontal="center" vertical="center"/>
    </xf>
    <xf numFmtId="0" fontId="37" fillId="6" borderId="43" xfId="0" applyFont="1" applyFill="1" applyBorder="1" applyAlignment="1">
      <alignment horizontal="center" vertical="center"/>
    </xf>
    <xf numFmtId="0" fontId="37" fillId="6" borderId="44" xfId="0" applyFont="1" applyFill="1" applyBorder="1" applyAlignment="1">
      <alignment horizontal="center" vertical="center"/>
    </xf>
    <xf numFmtId="167" fontId="36" fillId="6" borderId="43" xfId="0" applyNumberFormat="1" applyFont="1" applyFill="1" applyBorder="1" applyAlignment="1">
      <alignment horizontal="center" vertical="center"/>
    </xf>
    <xf numFmtId="167" fontId="36" fillId="6" borderId="44" xfId="0" applyNumberFormat="1" applyFont="1" applyFill="1" applyBorder="1" applyAlignment="1">
      <alignment horizontal="center" vertical="center"/>
    </xf>
    <xf numFmtId="167" fontId="36" fillId="46" borderId="7" xfId="0" applyNumberFormat="1" applyFont="1" applyFill="1" applyBorder="1" applyAlignment="1">
      <alignment horizontal="center" vertical="center"/>
    </xf>
    <xf numFmtId="167" fontId="36" fillId="46" borderId="44" xfId="0" applyNumberFormat="1" applyFont="1" applyFill="1" applyBorder="1" applyAlignment="1">
      <alignment horizontal="center" vertical="center"/>
    </xf>
    <xf numFmtId="16" fontId="36" fillId="44" borderId="7" xfId="0" applyNumberFormat="1" applyFont="1" applyFill="1" applyBorder="1" applyAlignment="1">
      <alignment horizontal="center" vertical="center"/>
    </xf>
    <xf numFmtId="16" fontId="36" fillId="44" borderId="26" xfId="0" applyNumberFormat="1" applyFont="1" applyFill="1" applyBorder="1" applyAlignment="1">
      <alignment horizontal="center" vertical="center"/>
    </xf>
    <xf numFmtId="167" fontId="36" fillId="43" borderId="7" xfId="0" applyNumberFormat="1" applyFont="1" applyFill="1" applyBorder="1" applyAlignment="1">
      <alignment horizontal="center" vertical="center"/>
    </xf>
    <xf numFmtId="167" fontId="36" fillId="43" borderId="26" xfId="0" applyNumberFormat="1" applyFont="1" applyFill="1" applyBorder="1" applyAlignment="1">
      <alignment horizontal="center" vertical="center"/>
    </xf>
    <xf numFmtId="0" fontId="37" fillId="46" borderId="7" xfId="0" applyFont="1" applyFill="1" applyBorder="1" applyAlignment="1">
      <alignment horizontal="center" vertical="center"/>
    </xf>
    <xf numFmtId="0" fontId="37" fillId="46" borderId="44" xfId="0" applyFont="1" applyFill="1" applyBorder="1" applyAlignment="1">
      <alignment horizontal="center" vertical="center"/>
    </xf>
    <xf numFmtId="16" fontId="36" fillId="45" borderId="7" xfId="0" applyNumberFormat="1" applyFont="1" applyFill="1" applyBorder="1" applyAlignment="1">
      <alignment horizontal="center" vertical="center"/>
    </xf>
    <xf numFmtId="16" fontId="36" fillId="45" borderId="44" xfId="0" applyNumberFormat="1" applyFont="1" applyFill="1" applyBorder="1" applyAlignment="1">
      <alignment horizontal="center" vertical="center"/>
    </xf>
    <xf numFmtId="167" fontId="36" fillId="6" borderId="26" xfId="0" applyNumberFormat="1" applyFont="1" applyFill="1" applyBorder="1" applyAlignment="1">
      <alignment horizontal="center" vertical="center"/>
    </xf>
    <xf numFmtId="16" fontId="36" fillId="11" borderId="26" xfId="0" applyNumberFormat="1" applyFont="1" applyFill="1" applyBorder="1" applyAlignment="1">
      <alignment horizontal="center" vertical="center"/>
    </xf>
    <xf numFmtId="0" fontId="37" fillId="6" borderId="26" xfId="0" applyFont="1" applyFill="1" applyBorder="1" applyAlignment="1">
      <alignment horizontal="center" vertical="center"/>
    </xf>
    <xf numFmtId="0" fontId="37" fillId="6" borderId="7" xfId="0" applyFont="1" applyFill="1" applyBorder="1" applyAlignment="1">
      <alignment horizontal="center" vertical="center"/>
    </xf>
    <xf numFmtId="16" fontId="36" fillId="11" borderId="7" xfId="0" applyNumberFormat="1" applyFont="1" applyFill="1" applyBorder="1" applyAlignment="1">
      <alignment horizontal="center" vertical="center"/>
    </xf>
    <xf numFmtId="167" fontId="36" fillId="6" borderId="7" xfId="0" applyNumberFormat="1" applyFont="1" applyFill="1" applyBorder="1" applyAlignment="1">
      <alignment horizontal="center" vertical="center"/>
    </xf>
  </cellXfs>
  <cellStyles count="92">
    <cellStyle name="20% - Accent1 2" xfId="13" xr:uid="{00000000-0005-0000-0000-000000000000}"/>
    <cellStyle name="20% - Accent2 2" xfId="14" xr:uid="{00000000-0005-0000-0000-000001000000}"/>
    <cellStyle name="20% - Accent3 2" xfId="15" xr:uid="{00000000-0005-0000-0000-000002000000}"/>
    <cellStyle name="20% - Accent4 2" xfId="16" xr:uid="{00000000-0005-0000-0000-000003000000}"/>
    <cellStyle name="20% - Accent5 2" xfId="17" xr:uid="{00000000-0005-0000-0000-000004000000}"/>
    <cellStyle name="20% - Accent6 2" xfId="18" xr:uid="{00000000-0005-0000-0000-000005000000}"/>
    <cellStyle name="40% - Accent1 2" xfId="19" xr:uid="{00000000-0005-0000-0000-000006000000}"/>
    <cellStyle name="40% - Accent2 2" xfId="20" xr:uid="{00000000-0005-0000-0000-000007000000}"/>
    <cellStyle name="40% - Accent3 2" xfId="21" xr:uid="{00000000-0005-0000-0000-000008000000}"/>
    <cellStyle name="40% - Accent4 2" xfId="22" xr:uid="{00000000-0005-0000-0000-000009000000}"/>
    <cellStyle name="40% - Accent5 2" xfId="23" xr:uid="{00000000-0005-0000-0000-00000A000000}"/>
    <cellStyle name="40% - Accent6 2" xfId="24" xr:uid="{00000000-0005-0000-0000-00000B000000}"/>
    <cellStyle name="60% - Accent1 2" xfId="64" xr:uid="{00000000-0005-0000-0000-00000C000000}"/>
    <cellStyle name="60% - Accent1 3" xfId="25" xr:uid="{00000000-0005-0000-0000-00000D000000}"/>
    <cellStyle name="60% - Accent2 2" xfId="65" xr:uid="{00000000-0005-0000-0000-00000E000000}"/>
    <cellStyle name="60% - Accent2 3" xfId="26" xr:uid="{00000000-0005-0000-0000-00000F000000}"/>
    <cellStyle name="60% - Accent3 2" xfId="66" xr:uid="{00000000-0005-0000-0000-000010000000}"/>
    <cellStyle name="60% - Accent3 3" xfId="27" xr:uid="{00000000-0005-0000-0000-000011000000}"/>
    <cellStyle name="60% - Accent4 2" xfId="67" xr:uid="{00000000-0005-0000-0000-000012000000}"/>
    <cellStyle name="60% - Accent4 3" xfId="28" xr:uid="{00000000-0005-0000-0000-000013000000}"/>
    <cellStyle name="60% - Accent5 2" xfId="68" xr:uid="{00000000-0005-0000-0000-000014000000}"/>
    <cellStyle name="60% - Accent5 3" xfId="29" xr:uid="{00000000-0005-0000-0000-000015000000}"/>
    <cellStyle name="60% - Accent6 2" xfId="69" xr:uid="{00000000-0005-0000-0000-000016000000}"/>
    <cellStyle name="60% - Accent6 3" xfId="30" xr:uid="{00000000-0005-0000-0000-000017000000}"/>
    <cellStyle name="Accent1 2" xfId="31" xr:uid="{00000000-0005-0000-0000-000018000000}"/>
    <cellStyle name="Accent2 2" xfId="32" xr:uid="{00000000-0005-0000-0000-000019000000}"/>
    <cellStyle name="Accent3 2" xfId="33" xr:uid="{00000000-0005-0000-0000-00001A000000}"/>
    <cellStyle name="Accent4 2" xfId="34" xr:uid="{00000000-0005-0000-0000-00001B000000}"/>
    <cellStyle name="Accent5 2" xfId="35" xr:uid="{00000000-0005-0000-0000-00001C000000}"/>
    <cellStyle name="Accent6 2" xfId="36" xr:uid="{00000000-0005-0000-0000-00001D000000}"/>
    <cellStyle name="Bad 2" xfId="37" xr:uid="{00000000-0005-0000-0000-00001E000000}"/>
    <cellStyle name="Calculation" xfId="8" builtinId="22" customBuiltin="1"/>
    <cellStyle name="Check Cell" xfId="10" builtinId="23" customBuiltin="1"/>
    <cellStyle name="Comma 2" xfId="70" xr:uid="{00000000-0005-0000-0000-000021000000}"/>
    <cellStyle name="Comma 2 2" xfId="80" xr:uid="{00000000-0005-0000-0000-000022000000}"/>
    <cellStyle name="Comma 3" xfId="52" xr:uid="{00000000-0005-0000-0000-000023000000}"/>
    <cellStyle name="Explanatory Text 2" xfId="38" xr:uid="{00000000-0005-0000-0000-000024000000}"/>
    <cellStyle name="Good 2" xfId="39" xr:uid="{00000000-0005-0000-0000-000025000000}"/>
    <cellStyle name="Heading 1" xfId="3" builtinId="16" customBuiltin="1"/>
    <cellStyle name="Heading 2" xfId="4" builtinId="17" customBuiltin="1"/>
    <cellStyle name="Heading 3" xfId="5" builtinId="18" customBuiltin="1"/>
    <cellStyle name="Heading 4 2" xfId="40" xr:uid="{00000000-0005-0000-0000-000029000000}"/>
    <cellStyle name="Hyperlink 2" xfId="41" xr:uid="{00000000-0005-0000-0000-00002A000000}"/>
    <cellStyle name="Input" xfId="6" builtinId="20" customBuiltin="1"/>
    <cellStyle name="Linked Cell" xfId="9" builtinId="24" customBuiltin="1"/>
    <cellStyle name="Neutral 2" xfId="63" xr:uid="{00000000-0005-0000-0000-00002D000000}"/>
    <cellStyle name="Neutral 3" xfId="42" xr:uid="{00000000-0005-0000-0000-00002E000000}"/>
    <cellStyle name="Normal" xfId="0" builtinId="0"/>
    <cellStyle name="Normal 10" xfId="61" xr:uid="{00000000-0005-0000-0000-000030000000}"/>
    <cellStyle name="Normal 10 2" xfId="72" xr:uid="{00000000-0005-0000-0000-000031000000}"/>
    <cellStyle name="Normal 11" xfId="73" xr:uid="{00000000-0005-0000-0000-000032000000}"/>
    <cellStyle name="Normal 11 2" xfId="81" xr:uid="{00000000-0005-0000-0000-000033000000}"/>
    <cellStyle name="Normal 12" xfId="74" xr:uid="{00000000-0005-0000-0000-000034000000}"/>
    <cellStyle name="Normal 12 2" xfId="82" xr:uid="{00000000-0005-0000-0000-000035000000}"/>
    <cellStyle name="Normal 13" xfId="75" xr:uid="{00000000-0005-0000-0000-000036000000}"/>
    <cellStyle name="Normal 13 2" xfId="83" xr:uid="{00000000-0005-0000-0000-000037000000}"/>
    <cellStyle name="Normal 14" xfId="76" xr:uid="{00000000-0005-0000-0000-000038000000}"/>
    <cellStyle name="Normal 14 2" xfId="84" xr:uid="{00000000-0005-0000-0000-000039000000}"/>
    <cellStyle name="Normal 15" xfId="77" xr:uid="{00000000-0005-0000-0000-00003A000000}"/>
    <cellStyle name="Normal 15 2" xfId="85" xr:uid="{00000000-0005-0000-0000-00003B000000}"/>
    <cellStyle name="Normal 16" xfId="78" xr:uid="{00000000-0005-0000-0000-00003C000000}"/>
    <cellStyle name="Normal 16 2" xfId="86" xr:uid="{00000000-0005-0000-0000-00003D000000}"/>
    <cellStyle name="Normal 17" xfId="79" xr:uid="{00000000-0005-0000-0000-00003E000000}"/>
    <cellStyle name="Normal 17 2" xfId="87" xr:uid="{00000000-0005-0000-0000-00003F000000}"/>
    <cellStyle name="Normal 18" xfId="88" xr:uid="{00000000-0005-0000-0000-000040000000}"/>
    <cellStyle name="Normal 19" xfId="89" xr:uid="{00000000-0005-0000-0000-000041000000}"/>
    <cellStyle name="Normal 2" xfId="43" xr:uid="{00000000-0005-0000-0000-000042000000}"/>
    <cellStyle name="Normal 2 2" xfId="55" xr:uid="{00000000-0005-0000-0000-000043000000}"/>
    <cellStyle name="Normal 20" xfId="90" xr:uid="{00000000-0005-0000-0000-000044000000}"/>
    <cellStyle name="Normal 21" xfId="91" xr:uid="{00000000-0005-0000-0000-000045000000}"/>
    <cellStyle name="Normal 22" xfId="12" xr:uid="{00000000-0005-0000-0000-000046000000}"/>
    <cellStyle name="Normal 3" xfId="44" xr:uid="{00000000-0005-0000-0000-000047000000}"/>
    <cellStyle name="Normal 4" xfId="49" xr:uid="{00000000-0005-0000-0000-000048000000}"/>
    <cellStyle name="Normal 4 2" xfId="56" xr:uid="{00000000-0005-0000-0000-000049000000}"/>
    <cellStyle name="Normal 5" xfId="50" xr:uid="{00000000-0005-0000-0000-00004A000000}"/>
    <cellStyle name="Normal 5 2" xfId="57" xr:uid="{00000000-0005-0000-0000-00004B000000}"/>
    <cellStyle name="Normal 6" xfId="51" xr:uid="{00000000-0005-0000-0000-00004C000000}"/>
    <cellStyle name="Normal 6 2" xfId="58" xr:uid="{00000000-0005-0000-0000-00004D000000}"/>
    <cellStyle name="Normal 7" xfId="1" xr:uid="{00000000-0005-0000-0000-00004E000000}"/>
    <cellStyle name="Normal 7 2" xfId="2" xr:uid="{00000000-0005-0000-0000-00004F000000}"/>
    <cellStyle name="Normal 8" xfId="54" xr:uid="{00000000-0005-0000-0000-000050000000}"/>
    <cellStyle name="Normal 8 2" xfId="59" xr:uid="{00000000-0005-0000-0000-000051000000}"/>
    <cellStyle name="Normal 9" xfId="60" xr:uid="{00000000-0005-0000-0000-000052000000}"/>
    <cellStyle name="Normal 9 2" xfId="71" xr:uid="{00000000-0005-0000-0000-000053000000}"/>
    <cellStyle name="Note 2" xfId="53" xr:uid="{00000000-0005-0000-0000-000054000000}"/>
    <cellStyle name="Note 3" xfId="45" xr:uid="{00000000-0005-0000-0000-000055000000}"/>
    <cellStyle name="Output" xfId="7" builtinId="21" customBuiltin="1"/>
    <cellStyle name="Percent 2" xfId="46" xr:uid="{00000000-0005-0000-0000-000057000000}"/>
    <cellStyle name="Title 2" xfId="62" xr:uid="{00000000-0005-0000-0000-000058000000}"/>
    <cellStyle name="Title 3" xfId="47" xr:uid="{00000000-0005-0000-0000-000059000000}"/>
    <cellStyle name="Total" xfId="11" builtinId="25" customBuiltin="1"/>
    <cellStyle name="Warning Text 2" xfId="48" xr:uid="{00000000-0005-0000-0000-00005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4286250</xdr:colOff>
      <xdr:row>0</xdr:row>
      <xdr:rowOff>133350</xdr:rowOff>
    </xdr:from>
    <xdr:ext cx="1552575" cy="55245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123825</xdr:colOff>
      <xdr:row>202</xdr:row>
      <xdr:rowOff>0</xdr:rowOff>
    </xdr:from>
    <xdr:ext cx="4619625" cy="2305050"/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8</xdr:col>
      <xdr:colOff>76200</xdr:colOff>
      <xdr:row>0</xdr:row>
      <xdr:rowOff>76200</xdr:rowOff>
    </xdr:from>
    <xdr:ext cx="2362200" cy="419100"/>
    <xdr:pic>
      <xdr:nvPicPr>
        <xdr:cNvPr id="2" name="image2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22413</xdr:colOff>
      <xdr:row>214</xdr:row>
      <xdr:rowOff>22411</xdr:rowOff>
    </xdr:from>
    <xdr:ext cx="3417794" cy="885826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80148" y="33864176"/>
          <a:ext cx="3417794" cy="885826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323850</xdr:colOff>
      <xdr:row>218</xdr:row>
      <xdr:rowOff>95250</xdr:rowOff>
    </xdr:from>
    <xdr:ext cx="3933825" cy="800100"/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1895475" cy="5143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224118</xdr:colOff>
      <xdr:row>217</xdr:row>
      <xdr:rowOff>76199</xdr:rowOff>
    </xdr:from>
    <xdr:ext cx="3316941" cy="898711"/>
    <xdr:pic>
      <xdr:nvPicPr>
        <xdr:cNvPr id="3" name="image5.pn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107206" y="34792023"/>
          <a:ext cx="3316941" cy="898711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323850</xdr:colOff>
      <xdr:row>510</xdr:row>
      <xdr:rowOff>0</xdr:rowOff>
    </xdr:from>
    <xdr:ext cx="3543300" cy="1590675"/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497606" y="81213511"/>
          <a:ext cx="3541059" cy="155089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2209800" cy="514350"/>
    <xdr:pic>
      <xdr:nvPicPr>
        <xdr:cNvPr id="2" name="image6.jp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448236</xdr:colOff>
      <xdr:row>510</xdr:row>
      <xdr:rowOff>95250</xdr:rowOff>
    </xdr:from>
    <xdr:ext cx="3372970" cy="722779"/>
    <xdr:pic>
      <xdr:nvPicPr>
        <xdr:cNvPr id="3" name="image7.pn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48236" y="80676750"/>
          <a:ext cx="3372970" cy="722779"/>
        </a:xfrm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76200</xdr:colOff>
      <xdr:row>0</xdr:row>
      <xdr:rowOff>123825</xdr:rowOff>
    </xdr:from>
    <xdr:ext cx="1533525" cy="552450"/>
    <xdr:pic>
      <xdr:nvPicPr>
        <xdr:cNvPr id="2" name="image8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628650</xdr:colOff>
      <xdr:row>1</xdr:row>
      <xdr:rowOff>0</xdr:rowOff>
    </xdr:from>
    <xdr:ext cx="2743200" cy="514350"/>
    <xdr:pic>
      <xdr:nvPicPr>
        <xdr:cNvPr id="2" name="image9.jp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27"/>
  <sheetViews>
    <sheetView tabSelected="1" workbookViewId="0">
      <selection activeCell="B10" sqref="B10"/>
    </sheetView>
  </sheetViews>
  <sheetFormatPr defaultColWidth="14.425781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 t="s">
        <v>311</v>
      </c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45288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14" t="s">
        <v>4</v>
      </c>
      <c r="D13" s="15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14" t="s">
        <v>6</v>
      </c>
      <c r="D14" s="15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6">
        <v>3</v>
      </c>
      <c r="C15" s="17" t="s">
        <v>8</v>
      </c>
      <c r="D15" s="15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8">
        <v>4</v>
      </c>
      <c r="C16" s="14" t="s">
        <v>10</v>
      </c>
      <c r="D16" s="19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8">
        <v>5</v>
      </c>
      <c r="C17" s="14" t="s">
        <v>12</v>
      </c>
      <c r="D17" s="20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21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</sheetData>
  <hyperlinks>
    <hyperlink ref="C13" location="'Future Intra'!A1" display="Future Intra" xr:uid="{00000000-0004-0000-0000-000000000000}"/>
    <hyperlink ref="C14" location="'Cash Intra'!A1" display="Cash Intra" xr:uid="{00000000-0004-0000-0000-000001000000}"/>
    <hyperlink ref="C15" location="'MidCap Intra'!A1" display="Mid-cap Intra" xr:uid="{00000000-0004-0000-0000-000002000000}"/>
    <hyperlink ref="C16" location="'Bulk Deals'!A1" display="Bulk Deals" xr:uid="{00000000-0004-0000-0000-000003000000}"/>
    <hyperlink ref="C17" location="'Call Tracker (Equity &amp; F&amp;O)'!A1" display="Call Tracker" xr:uid="{00000000-0004-0000-0000-000004000000}"/>
  </hyperlinks>
  <pageMargins left="0.7" right="0.7" top="0.75" bottom="0.75" header="0" footer="0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436"/>
  <sheetViews>
    <sheetView zoomScale="85" zoomScaleNormal="85" workbookViewId="0">
      <pane ySplit="10" topLeftCell="A11" activePane="bottomLeft" state="frozen"/>
      <selection pane="bottomLeft" activeCell="C11" sqref="C11"/>
    </sheetView>
  </sheetViews>
  <sheetFormatPr defaultColWidth="14.425781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1"/>
      <c r="O2" s="1"/>
      <c r="P2" s="1"/>
    </row>
    <row r="3" spans="1:16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1"/>
      <c r="O3" s="1"/>
      <c r="P3" s="1"/>
    </row>
    <row r="4" spans="1:16" ht="6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3" t="s">
        <v>14</v>
      </c>
      <c r="N5" s="1"/>
      <c r="O5" s="1"/>
      <c r="P5" s="1"/>
    </row>
    <row r="6" spans="1:16" ht="16.5" customHeight="1">
      <c r="A6" s="24" t="s">
        <v>15</v>
      </c>
      <c r="B6" s="24"/>
      <c r="C6" s="1"/>
      <c r="D6" s="1"/>
      <c r="E6" s="1"/>
      <c r="F6" s="1"/>
      <c r="G6" s="1"/>
      <c r="H6" s="1"/>
      <c r="I6" s="1"/>
      <c r="J6" s="1"/>
      <c r="K6" s="1"/>
      <c r="L6" s="7">
        <f>Main!B10</f>
        <v>45288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5"/>
      <c r="B8" s="25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358" t="s">
        <v>16</v>
      </c>
      <c r="B9" s="360" t="s">
        <v>17</v>
      </c>
      <c r="C9" s="360" t="s">
        <v>18</v>
      </c>
      <c r="D9" s="360" t="s">
        <v>19</v>
      </c>
      <c r="E9" s="26" t="s">
        <v>20</v>
      </c>
      <c r="F9" s="26" t="s">
        <v>21</v>
      </c>
      <c r="G9" s="355" t="s">
        <v>22</v>
      </c>
      <c r="H9" s="356"/>
      <c r="I9" s="357"/>
      <c r="J9" s="355" t="s">
        <v>23</v>
      </c>
      <c r="K9" s="356"/>
      <c r="L9" s="357"/>
      <c r="M9" s="26"/>
      <c r="N9" s="27"/>
      <c r="O9" s="27"/>
      <c r="P9" s="27"/>
    </row>
    <row r="10" spans="1:16" ht="38.25">
      <c r="A10" s="359"/>
      <c r="B10" s="361"/>
      <c r="C10" s="361"/>
      <c r="D10" s="361"/>
      <c r="E10" s="28" t="s">
        <v>24</v>
      </c>
      <c r="F10" s="28" t="s">
        <v>24</v>
      </c>
      <c r="G10" s="252" t="s">
        <v>25</v>
      </c>
      <c r="H10" s="252" t="s">
        <v>26</v>
      </c>
      <c r="I10" s="252" t="s">
        <v>27</v>
      </c>
      <c r="J10" s="252" t="s">
        <v>28</v>
      </c>
      <c r="K10" s="252" t="s">
        <v>29</v>
      </c>
      <c r="L10" s="252" t="s">
        <v>30</v>
      </c>
      <c r="M10" s="252" t="s">
        <v>31</v>
      </c>
      <c r="N10" s="29" t="s">
        <v>32</v>
      </c>
      <c r="O10" s="29" t="s">
        <v>33</v>
      </c>
      <c r="P10" s="30" t="s">
        <v>859</v>
      </c>
    </row>
    <row r="11" spans="1:16" ht="12.75" customHeight="1">
      <c r="A11" s="259">
        <v>1</v>
      </c>
      <c r="B11" s="272" t="s">
        <v>34</v>
      </c>
      <c r="C11" s="249" t="s">
        <v>35</v>
      </c>
      <c r="D11" s="263">
        <v>45288</v>
      </c>
      <c r="E11" s="249">
        <v>21681.8</v>
      </c>
      <c r="F11" s="249">
        <v>21632.6</v>
      </c>
      <c r="G11" s="248">
        <v>21556.85</v>
      </c>
      <c r="H11" s="248">
        <v>21431.9</v>
      </c>
      <c r="I11" s="248">
        <v>21356.15</v>
      </c>
      <c r="J11" s="248">
        <v>21757.549999999996</v>
      </c>
      <c r="K11" s="248">
        <v>21833.299999999996</v>
      </c>
      <c r="L11" s="248">
        <v>21958.249999999993</v>
      </c>
      <c r="M11" s="247">
        <v>21708.35</v>
      </c>
      <c r="N11" s="247">
        <v>21507.65</v>
      </c>
      <c r="O11" s="247">
        <v>17635600</v>
      </c>
      <c r="P11" s="250">
        <v>0.1312993944370317</v>
      </c>
    </row>
    <row r="12" spans="1:16" ht="12.75" customHeight="1">
      <c r="A12" s="259">
        <v>2</v>
      </c>
      <c r="B12" s="272" t="s">
        <v>34</v>
      </c>
      <c r="C12" s="249" t="s">
        <v>36</v>
      </c>
      <c r="D12" s="263">
        <v>45288</v>
      </c>
      <c r="E12" s="249">
        <v>48359.95</v>
      </c>
      <c r="F12" s="249">
        <v>48219.666666666664</v>
      </c>
      <c r="G12" s="248">
        <v>47996.333333333328</v>
      </c>
      <c r="H12" s="248">
        <v>47632.716666666667</v>
      </c>
      <c r="I12" s="248">
        <v>47409.383333333331</v>
      </c>
      <c r="J12" s="248">
        <v>48583.283333333326</v>
      </c>
      <c r="K12" s="248">
        <v>48806.616666666654</v>
      </c>
      <c r="L12" s="248">
        <v>49170.233333333323</v>
      </c>
      <c r="M12" s="247">
        <v>48443</v>
      </c>
      <c r="N12" s="247">
        <v>47856.05</v>
      </c>
      <c r="O12" s="247">
        <v>2724405</v>
      </c>
      <c r="P12" s="250">
        <v>0.13434634889704963</v>
      </c>
    </row>
    <row r="13" spans="1:16" ht="12.75" customHeight="1">
      <c r="A13" s="259">
        <v>3</v>
      </c>
      <c r="B13" s="272" t="s">
        <v>34</v>
      </c>
      <c r="C13" s="271" t="s">
        <v>37</v>
      </c>
      <c r="D13" s="265">
        <v>45321</v>
      </c>
      <c r="E13" s="264">
        <v>21664.55</v>
      </c>
      <c r="F13" s="264">
        <v>21595.183333333334</v>
      </c>
      <c r="G13" s="266">
        <v>21502.366666666669</v>
      </c>
      <c r="H13" s="266">
        <v>21340.183333333334</v>
      </c>
      <c r="I13" s="266">
        <v>21247.366666666669</v>
      </c>
      <c r="J13" s="266">
        <v>21757.366666666669</v>
      </c>
      <c r="K13" s="266">
        <v>21850.183333333334</v>
      </c>
      <c r="L13" s="266">
        <v>22012.366666666669</v>
      </c>
      <c r="M13" s="267">
        <v>21688</v>
      </c>
      <c r="N13" s="267">
        <v>21433</v>
      </c>
      <c r="O13" s="267">
        <v>48600</v>
      </c>
      <c r="P13" s="268">
        <v>-0.72461468721668176</v>
      </c>
    </row>
    <row r="14" spans="1:16" ht="12.75" customHeight="1">
      <c r="A14" s="259">
        <v>4</v>
      </c>
      <c r="B14" s="272" t="s">
        <v>34</v>
      </c>
      <c r="C14" s="271" t="s">
        <v>38</v>
      </c>
      <c r="D14" s="265">
        <v>45320</v>
      </c>
      <c r="E14" s="264">
        <v>10370.700000000001</v>
      </c>
      <c r="F14" s="264">
        <v>10359</v>
      </c>
      <c r="G14" s="266">
        <v>10290.049999999999</v>
      </c>
      <c r="H14" s="266">
        <v>10209.4</v>
      </c>
      <c r="I14" s="266">
        <v>10140.449999999999</v>
      </c>
      <c r="J14" s="266">
        <v>10439.65</v>
      </c>
      <c r="K14" s="266">
        <v>10508.6</v>
      </c>
      <c r="L14" s="266">
        <v>10589.25</v>
      </c>
      <c r="M14" s="267">
        <v>10427.950000000001</v>
      </c>
      <c r="N14" s="267">
        <v>10278.35</v>
      </c>
      <c r="O14" s="267">
        <v>597075</v>
      </c>
      <c r="P14" s="268">
        <v>-2.9974412087242597E-2</v>
      </c>
    </row>
    <row r="15" spans="1:16" ht="12.75" customHeight="1">
      <c r="A15" s="259">
        <v>5</v>
      </c>
      <c r="B15" s="272" t="s">
        <v>39</v>
      </c>
      <c r="C15" s="264" t="s">
        <v>40</v>
      </c>
      <c r="D15" s="265">
        <v>45288</v>
      </c>
      <c r="E15" s="264">
        <v>645.1</v>
      </c>
      <c r="F15" s="264">
        <v>639.66666666666674</v>
      </c>
      <c r="G15" s="266">
        <v>631.63333333333344</v>
      </c>
      <c r="H15" s="266">
        <v>618.16666666666674</v>
      </c>
      <c r="I15" s="266">
        <v>610.13333333333344</v>
      </c>
      <c r="J15" s="266">
        <v>653.13333333333344</v>
      </c>
      <c r="K15" s="266">
        <v>661.16666666666674</v>
      </c>
      <c r="L15" s="266">
        <v>674.63333333333344</v>
      </c>
      <c r="M15" s="267">
        <v>647.70000000000005</v>
      </c>
      <c r="N15" s="267">
        <v>626.20000000000005</v>
      </c>
      <c r="O15" s="267">
        <v>13254000</v>
      </c>
      <c r="P15" s="268">
        <v>2.5930799597492067E-2</v>
      </c>
    </row>
    <row r="16" spans="1:16" ht="12.75" customHeight="1">
      <c r="A16" s="259">
        <v>6</v>
      </c>
      <c r="B16" s="272" t="s">
        <v>41</v>
      </c>
      <c r="C16" s="269" t="s">
        <v>42</v>
      </c>
      <c r="D16" s="265">
        <v>45288</v>
      </c>
      <c r="E16" s="264">
        <v>4744.1000000000004</v>
      </c>
      <c r="F16" s="264">
        <v>4767.55</v>
      </c>
      <c r="G16" s="266">
        <v>4707.05</v>
      </c>
      <c r="H16" s="266">
        <v>4670</v>
      </c>
      <c r="I16" s="266">
        <v>4609.5</v>
      </c>
      <c r="J16" s="266">
        <v>4804.6000000000004</v>
      </c>
      <c r="K16" s="266">
        <v>4865.1000000000004</v>
      </c>
      <c r="L16" s="266">
        <v>4902.1500000000005</v>
      </c>
      <c r="M16" s="267">
        <v>4828.05</v>
      </c>
      <c r="N16" s="267">
        <v>4730.5</v>
      </c>
      <c r="O16" s="267">
        <v>998250</v>
      </c>
      <c r="P16" s="268">
        <v>-7.2103431128791645E-3</v>
      </c>
    </row>
    <row r="17" spans="1:16" ht="12.75" customHeight="1">
      <c r="A17" s="259">
        <v>7</v>
      </c>
      <c r="B17" s="272" t="s">
        <v>43</v>
      </c>
      <c r="C17" s="269" t="s">
        <v>44</v>
      </c>
      <c r="D17" s="265">
        <v>45288</v>
      </c>
      <c r="E17" s="264">
        <v>22588</v>
      </c>
      <c r="F17" s="264">
        <v>22586.183333333334</v>
      </c>
      <c r="G17" s="266">
        <v>22472.366666666669</v>
      </c>
      <c r="H17" s="266">
        <v>22356.733333333334</v>
      </c>
      <c r="I17" s="266">
        <v>22242.916666666668</v>
      </c>
      <c r="J17" s="266">
        <v>22701.816666666669</v>
      </c>
      <c r="K17" s="266">
        <v>22815.633333333335</v>
      </c>
      <c r="L17" s="266">
        <v>22931.26666666667</v>
      </c>
      <c r="M17" s="267">
        <v>22700</v>
      </c>
      <c r="N17" s="267">
        <v>22470.55</v>
      </c>
      <c r="O17" s="267">
        <v>142600</v>
      </c>
      <c r="P17" s="268">
        <v>-2.9667936853565596E-2</v>
      </c>
    </row>
    <row r="18" spans="1:16" ht="12.75" customHeight="1">
      <c r="A18" s="259">
        <v>8</v>
      </c>
      <c r="B18" s="272" t="s">
        <v>45</v>
      </c>
      <c r="C18" s="270" t="s">
        <v>46</v>
      </c>
      <c r="D18" s="265">
        <v>45288</v>
      </c>
      <c r="E18" s="264">
        <v>161.69999999999999</v>
      </c>
      <c r="F18" s="264">
        <v>162.24999999999997</v>
      </c>
      <c r="G18" s="266">
        <v>160.64999999999995</v>
      </c>
      <c r="H18" s="266">
        <v>159.59999999999997</v>
      </c>
      <c r="I18" s="266">
        <v>157.99999999999994</v>
      </c>
      <c r="J18" s="266">
        <v>163.29999999999995</v>
      </c>
      <c r="K18" s="266">
        <v>164.89999999999998</v>
      </c>
      <c r="L18" s="266">
        <v>165.94999999999996</v>
      </c>
      <c r="M18" s="267">
        <v>163.85</v>
      </c>
      <c r="N18" s="267">
        <v>161.19999999999999</v>
      </c>
      <c r="O18" s="267">
        <v>78305400</v>
      </c>
      <c r="P18" s="268">
        <v>-4.8040628645940565E-3</v>
      </c>
    </row>
    <row r="19" spans="1:16" ht="12.75" customHeight="1">
      <c r="A19" s="259">
        <v>9</v>
      </c>
      <c r="B19" s="272" t="s">
        <v>47</v>
      </c>
      <c r="C19" s="267" t="s">
        <v>48</v>
      </c>
      <c r="D19" s="265">
        <v>45288</v>
      </c>
      <c r="E19" s="264">
        <v>220.25</v>
      </c>
      <c r="F19" s="264">
        <v>221.06666666666669</v>
      </c>
      <c r="G19" s="266">
        <v>218.53333333333339</v>
      </c>
      <c r="H19" s="266">
        <v>216.81666666666669</v>
      </c>
      <c r="I19" s="266">
        <v>214.28333333333339</v>
      </c>
      <c r="J19" s="266">
        <v>222.78333333333339</v>
      </c>
      <c r="K19" s="266">
        <v>225.31666666666669</v>
      </c>
      <c r="L19" s="266">
        <v>227.03333333333339</v>
      </c>
      <c r="M19" s="267">
        <v>223.6</v>
      </c>
      <c r="N19" s="267">
        <v>219.35</v>
      </c>
      <c r="O19" s="267">
        <v>34460400</v>
      </c>
      <c r="P19" s="268">
        <v>-3.2130860230757993E-2</v>
      </c>
    </row>
    <row r="20" spans="1:16" ht="12.75" customHeight="1">
      <c r="A20" s="259">
        <v>10</v>
      </c>
      <c r="B20" s="272" t="s">
        <v>49</v>
      </c>
      <c r="C20" s="264" t="s">
        <v>50</v>
      </c>
      <c r="D20" s="265">
        <v>45288</v>
      </c>
      <c r="E20" s="264">
        <v>2163.6999999999998</v>
      </c>
      <c r="F20" s="264">
        <v>2156.15</v>
      </c>
      <c r="G20" s="266">
        <v>2140.4</v>
      </c>
      <c r="H20" s="266">
        <v>2117.1</v>
      </c>
      <c r="I20" s="266">
        <v>2101.35</v>
      </c>
      <c r="J20" s="266">
        <v>2179.4500000000003</v>
      </c>
      <c r="K20" s="266">
        <v>2195.2000000000003</v>
      </c>
      <c r="L20" s="266">
        <v>2218.5000000000005</v>
      </c>
      <c r="M20" s="267">
        <v>2171.9</v>
      </c>
      <c r="N20" s="267">
        <v>2132.85</v>
      </c>
      <c r="O20" s="267">
        <v>4508400</v>
      </c>
      <c r="P20" s="268">
        <v>-2.3267905888470039E-2</v>
      </c>
    </row>
    <row r="21" spans="1:16" ht="12.75" customHeight="1">
      <c r="A21" s="259">
        <v>11</v>
      </c>
      <c r="B21" s="272" t="s">
        <v>45</v>
      </c>
      <c r="C21" s="264" t="s">
        <v>51</v>
      </c>
      <c r="D21" s="265">
        <v>45288</v>
      </c>
      <c r="E21" s="264">
        <v>2844.6</v>
      </c>
      <c r="F21" s="264">
        <v>2857.6166666666663</v>
      </c>
      <c r="G21" s="266">
        <v>2818.4333333333325</v>
      </c>
      <c r="H21" s="266">
        <v>2792.266666666666</v>
      </c>
      <c r="I21" s="266">
        <v>2753.0833333333321</v>
      </c>
      <c r="J21" s="266">
        <v>2883.7833333333328</v>
      </c>
      <c r="K21" s="266">
        <v>2922.9666666666662</v>
      </c>
      <c r="L21" s="266">
        <v>2949.1333333333332</v>
      </c>
      <c r="M21" s="267">
        <v>2896.8</v>
      </c>
      <c r="N21" s="267">
        <v>2831.45</v>
      </c>
      <c r="O21" s="267">
        <v>12304800</v>
      </c>
      <c r="P21" s="268">
        <v>3.2602401752221746E-2</v>
      </c>
    </row>
    <row r="22" spans="1:16" ht="12.75" customHeight="1">
      <c r="A22" s="259">
        <v>12</v>
      </c>
      <c r="B22" s="272" t="s">
        <v>45</v>
      </c>
      <c r="C22" s="264" t="s">
        <v>52</v>
      </c>
      <c r="D22" s="265">
        <v>45288</v>
      </c>
      <c r="E22" s="264">
        <v>1022.75</v>
      </c>
      <c r="F22" s="264">
        <v>1025.1499999999999</v>
      </c>
      <c r="G22" s="266">
        <v>1013.2999999999997</v>
      </c>
      <c r="H22" s="266">
        <v>1003.8499999999999</v>
      </c>
      <c r="I22" s="266">
        <v>991.99999999999977</v>
      </c>
      <c r="J22" s="266">
        <v>1034.5999999999997</v>
      </c>
      <c r="K22" s="266">
        <v>1046.4499999999996</v>
      </c>
      <c r="L22" s="266">
        <v>1055.8999999999996</v>
      </c>
      <c r="M22" s="267">
        <v>1037</v>
      </c>
      <c r="N22" s="267">
        <v>1015.7</v>
      </c>
      <c r="O22" s="267">
        <v>51272800</v>
      </c>
      <c r="P22" s="268">
        <v>-6.8030373469704017E-3</v>
      </c>
    </row>
    <row r="23" spans="1:16" ht="12.75" customHeight="1">
      <c r="A23" s="259">
        <v>13</v>
      </c>
      <c r="B23" s="272" t="s">
        <v>43</v>
      </c>
      <c r="C23" s="264" t="s">
        <v>53</v>
      </c>
      <c r="D23" s="265">
        <v>45288</v>
      </c>
      <c r="E23" s="264">
        <v>5094.3999999999996</v>
      </c>
      <c r="F23" s="264">
        <v>5068.416666666667</v>
      </c>
      <c r="G23" s="266">
        <v>5031.9833333333336</v>
      </c>
      <c r="H23" s="266">
        <v>4969.5666666666666</v>
      </c>
      <c r="I23" s="266">
        <v>4933.1333333333332</v>
      </c>
      <c r="J23" s="266">
        <v>5130.8333333333339</v>
      </c>
      <c r="K23" s="266">
        <v>5167.2666666666664</v>
      </c>
      <c r="L23" s="266">
        <v>5229.6833333333343</v>
      </c>
      <c r="M23" s="267">
        <v>5104.8500000000004</v>
      </c>
      <c r="N23" s="267">
        <v>5006</v>
      </c>
      <c r="O23" s="267">
        <v>623800</v>
      </c>
      <c r="P23" s="268">
        <v>-6.3925570228091241E-2</v>
      </c>
    </row>
    <row r="24" spans="1:16" ht="12.75" customHeight="1">
      <c r="A24" s="259">
        <v>14</v>
      </c>
      <c r="B24" s="272" t="s">
        <v>49</v>
      </c>
      <c r="C24" s="264" t="s">
        <v>54</v>
      </c>
      <c r="D24" s="265">
        <v>45288</v>
      </c>
      <c r="E24" s="264">
        <v>517.29999999999995</v>
      </c>
      <c r="F24" s="264">
        <v>517.9</v>
      </c>
      <c r="G24" s="266">
        <v>511.84999999999991</v>
      </c>
      <c r="H24" s="266">
        <v>506.4</v>
      </c>
      <c r="I24" s="266">
        <v>500.34999999999991</v>
      </c>
      <c r="J24" s="266">
        <v>523.34999999999991</v>
      </c>
      <c r="K24" s="266">
        <v>529.39999999999986</v>
      </c>
      <c r="L24" s="266">
        <v>534.84999999999991</v>
      </c>
      <c r="M24" s="267">
        <v>523.95000000000005</v>
      </c>
      <c r="N24" s="267">
        <v>512.45000000000005</v>
      </c>
      <c r="O24" s="267">
        <v>50088600</v>
      </c>
      <c r="P24" s="268">
        <v>-1.924364712931308E-2</v>
      </c>
    </row>
    <row r="25" spans="1:16" ht="12.75" customHeight="1">
      <c r="A25" s="259">
        <v>15</v>
      </c>
      <c r="B25" s="272" t="s">
        <v>45</v>
      </c>
      <c r="C25" s="264" t="s">
        <v>55</v>
      </c>
      <c r="D25" s="265">
        <v>45288</v>
      </c>
      <c r="E25" s="264">
        <v>5685.75</v>
      </c>
      <c r="F25" s="264">
        <v>5667.3500000000013</v>
      </c>
      <c r="G25" s="266">
        <v>5616.7500000000027</v>
      </c>
      <c r="H25" s="266">
        <v>5547.7500000000018</v>
      </c>
      <c r="I25" s="266">
        <v>5497.1500000000033</v>
      </c>
      <c r="J25" s="266">
        <v>5736.3500000000022</v>
      </c>
      <c r="K25" s="266">
        <v>5786.9500000000007</v>
      </c>
      <c r="L25" s="266">
        <v>5855.9500000000016</v>
      </c>
      <c r="M25" s="267">
        <v>5717.95</v>
      </c>
      <c r="N25" s="267">
        <v>5598.35</v>
      </c>
      <c r="O25" s="267">
        <v>1929750</v>
      </c>
      <c r="P25" s="268">
        <v>-7.3302469135802465E-3</v>
      </c>
    </row>
    <row r="26" spans="1:16" ht="12.75" customHeight="1">
      <c r="A26" s="259">
        <v>16</v>
      </c>
      <c r="B26" s="272" t="s">
        <v>56</v>
      </c>
      <c r="C26" s="264" t="s">
        <v>57</v>
      </c>
      <c r="D26" s="265">
        <v>45288</v>
      </c>
      <c r="E26" s="264">
        <v>436.7</v>
      </c>
      <c r="F26" s="264">
        <v>436.86666666666662</v>
      </c>
      <c r="G26" s="266">
        <v>431.38333333333321</v>
      </c>
      <c r="H26" s="266">
        <v>426.06666666666661</v>
      </c>
      <c r="I26" s="266">
        <v>420.5833333333332</v>
      </c>
      <c r="J26" s="266">
        <v>442.18333333333322</v>
      </c>
      <c r="K26" s="266">
        <v>447.66666666666669</v>
      </c>
      <c r="L26" s="266">
        <v>452.98333333333323</v>
      </c>
      <c r="M26" s="267">
        <v>442.35</v>
      </c>
      <c r="N26" s="267">
        <v>431.55</v>
      </c>
      <c r="O26" s="267">
        <v>16969400</v>
      </c>
      <c r="P26" s="268">
        <v>7.9135135135135135E-2</v>
      </c>
    </row>
    <row r="27" spans="1:16" ht="12.75" customHeight="1">
      <c r="A27" s="259">
        <v>17</v>
      </c>
      <c r="B27" s="272" t="s">
        <v>56</v>
      </c>
      <c r="C27" s="264" t="s">
        <v>58</v>
      </c>
      <c r="D27" s="265">
        <v>45288</v>
      </c>
      <c r="E27" s="264">
        <v>173.95</v>
      </c>
      <c r="F27" s="264">
        <v>174.26666666666665</v>
      </c>
      <c r="G27" s="266">
        <v>172.3833333333333</v>
      </c>
      <c r="H27" s="266">
        <v>170.81666666666663</v>
      </c>
      <c r="I27" s="266">
        <v>168.93333333333328</v>
      </c>
      <c r="J27" s="266">
        <v>175.83333333333331</v>
      </c>
      <c r="K27" s="266">
        <v>177.71666666666664</v>
      </c>
      <c r="L27" s="266">
        <v>179.28333333333333</v>
      </c>
      <c r="M27" s="267">
        <v>176.15</v>
      </c>
      <c r="N27" s="267">
        <v>172.7</v>
      </c>
      <c r="O27" s="267">
        <v>83345000</v>
      </c>
      <c r="P27" s="268">
        <v>-2.8613053613053614E-2</v>
      </c>
    </row>
    <row r="28" spans="1:16" ht="12.75" customHeight="1">
      <c r="A28" s="259">
        <v>18</v>
      </c>
      <c r="B28" s="272" t="s">
        <v>59</v>
      </c>
      <c r="C28" s="264" t="s">
        <v>60</v>
      </c>
      <c r="D28" s="265">
        <v>45288</v>
      </c>
      <c r="E28" s="264">
        <v>3402.85</v>
      </c>
      <c r="F28" s="264">
        <v>3388.1166666666668</v>
      </c>
      <c r="G28" s="266">
        <v>3368.2333333333336</v>
      </c>
      <c r="H28" s="266">
        <v>3333.6166666666668</v>
      </c>
      <c r="I28" s="266">
        <v>3313.7333333333336</v>
      </c>
      <c r="J28" s="266">
        <v>3422.7333333333336</v>
      </c>
      <c r="K28" s="266">
        <v>3442.6166666666668</v>
      </c>
      <c r="L28" s="266">
        <v>3477.2333333333336</v>
      </c>
      <c r="M28" s="267">
        <v>3408</v>
      </c>
      <c r="N28" s="267">
        <v>3353.5</v>
      </c>
      <c r="O28" s="267">
        <v>5181600</v>
      </c>
      <c r="P28" s="268">
        <v>-1.233616037008481E-3</v>
      </c>
    </row>
    <row r="29" spans="1:16" ht="12.75" customHeight="1">
      <c r="A29" s="259">
        <v>19</v>
      </c>
      <c r="B29" s="272" t="s">
        <v>45</v>
      </c>
      <c r="C29" s="264" t="s">
        <v>61</v>
      </c>
      <c r="D29" s="265">
        <v>45288</v>
      </c>
      <c r="E29" s="264">
        <v>1911.1</v>
      </c>
      <c r="F29" s="264">
        <v>1915.2166666666665</v>
      </c>
      <c r="G29" s="266">
        <v>1894.883333333333</v>
      </c>
      <c r="H29" s="266">
        <v>1878.6666666666665</v>
      </c>
      <c r="I29" s="266">
        <v>1858.333333333333</v>
      </c>
      <c r="J29" s="266">
        <v>1931.4333333333329</v>
      </c>
      <c r="K29" s="266">
        <v>1951.7666666666664</v>
      </c>
      <c r="L29" s="266">
        <v>1967.9833333333329</v>
      </c>
      <c r="M29" s="267">
        <v>1935.55</v>
      </c>
      <c r="N29" s="267">
        <v>1899</v>
      </c>
      <c r="O29" s="267">
        <v>3005363</v>
      </c>
      <c r="P29" s="268">
        <v>-4.7399124939231894E-3</v>
      </c>
    </row>
    <row r="30" spans="1:16" ht="12.75" customHeight="1">
      <c r="A30" s="259">
        <v>20</v>
      </c>
      <c r="B30" s="272" t="s">
        <v>45</v>
      </c>
      <c r="C30" s="269" t="s">
        <v>62</v>
      </c>
      <c r="D30" s="265">
        <v>45288</v>
      </c>
      <c r="E30" s="264">
        <v>7023.95</v>
      </c>
      <c r="F30" s="264">
        <v>7032.5166666666664</v>
      </c>
      <c r="G30" s="266">
        <v>6972.9333333333325</v>
      </c>
      <c r="H30" s="266">
        <v>6921.9166666666661</v>
      </c>
      <c r="I30" s="266">
        <v>6862.3333333333321</v>
      </c>
      <c r="J30" s="266">
        <v>7083.5333333333328</v>
      </c>
      <c r="K30" s="266">
        <v>7143.1166666666668</v>
      </c>
      <c r="L30" s="266">
        <v>7194.1333333333332</v>
      </c>
      <c r="M30" s="267">
        <v>7092.1</v>
      </c>
      <c r="N30" s="267">
        <v>6981.5</v>
      </c>
      <c r="O30" s="267">
        <v>261600</v>
      </c>
      <c r="P30" s="268">
        <v>-1.245753114382786E-2</v>
      </c>
    </row>
    <row r="31" spans="1:16" ht="12.75" customHeight="1">
      <c r="A31" s="259">
        <v>21</v>
      </c>
      <c r="B31" s="272" t="s">
        <v>63</v>
      </c>
      <c r="C31" s="264" t="s">
        <v>64</v>
      </c>
      <c r="D31" s="265">
        <v>45288</v>
      </c>
      <c r="E31" s="264">
        <v>775.15</v>
      </c>
      <c r="F31" s="264">
        <v>774.31666666666661</v>
      </c>
      <c r="G31" s="266">
        <v>769.08333333333326</v>
      </c>
      <c r="H31" s="266">
        <v>763.01666666666665</v>
      </c>
      <c r="I31" s="266">
        <v>757.7833333333333</v>
      </c>
      <c r="J31" s="266">
        <v>780.38333333333321</v>
      </c>
      <c r="K31" s="266">
        <v>785.61666666666656</v>
      </c>
      <c r="L31" s="266">
        <v>791.68333333333317</v>
      </c>
      <c r="M31" s="267">
        <v>779.55</v>
      </c>
      <c r="N31" s="267">
        <v>768.25</v>
      </c>
      <c r="O31" s="267">
        <v>14662000</v>
      </c>
      <c r="P31" s="268">
        <v>-2.3834886817576565E-2</v>
      </c>
    </row>
    <row r="32" spans="1:16" ht="12.75" customHeight="1">
      <c r="A32" s="259">
        <v>22</v>
      </c>
      <c r="B32" s="272" t="s">
        <v>43</v>
      </c>
      <c r="C32" s="264" t="s">
        <v>65</v>
      </c>
      <c r="D32" s="265">
        <v>45288</v>
      </c>
      <c r="E32" s="264">
        <v>1070.6500000000001</v>
      </c>
      <c r="F32" s="264">
        <v>1071.5333333333335</v>
      </c>
      <c r="G32" s="266">
        <v>1061.166666666667</v>
      </c>
      <c r="H32" s="266">
        <v>1051.6833333333334</v>
      </c>
      <c r="I32" s="266">
        <v>1041.3166666666668</v>
      </c>
      <c r="J32" s="266">
        <v>1081.0166666666671</v>
      </c>
      <c r="K32" s="266">
        <v>1091.3833333333334</v>
      </c>
      <c r="L32" s="266">
        <v>1100.8666666666672</v>
      </c>
      <c r="M32" s="267">
        <v>1081.9000000000001</v>
      </c>
      <c r="N32" s="267">
        <v>1062.05</v>
      </c>
      <c r="O32" s="267">
        <v>22695200</v>
      </c>
      <c r="P32" s="268">
        <v>-1.9111914043928879E-2</v>
      </c>
    </row>
    <row r="33" spans="1:16" ht="12.75" customHeight="1">
      <c r="A33" s="259">
        <v>23</v>
      </c>
      <c r="B33" s="272" t="s">
        <v>63</v>
      </c>
      <c r="C33" s="264" t="s">
        <v>66</v>
      </c>
      <c r="D33" s="265">
        <v>45288</v>
      </c>
      <c r="E33" s="264">
        <v>1106.7</v>
      </c>
      <c r="F33" s="264">
        <v>1102.6666666666667</v>
      </c>
      <c r="G33" s="266">
        <v>1094.4333333333334</v>
      </c>
      <c r="H33" s="266">
        <v>1082.1666666666667</v>
      </c>
      <c r="I33" s="266">
        <v>1073.9333333333334</v>
      </c>
      <c r="J33" s="266">
        <v>1114.9333333333334</v>
      </c>
      <c r="K33" s="266">
        <v>1123.1666666666665</v>
      </c>
      <c r="L33" s="266">
        <v>1135.4333333333334</v>
      </c>
      <c r="M33" s="267">
        <v>1110.9000000000001</v>
      </c>
      <c r="N33" s="267">
        <v>1090.4000000000001</v>
      </c>
      <c r="O33" s="267">
        <v>49606250</v>
      </c>
      <c r="P33" s="268">
        <v>-4.6595388315891548E-4</v>
      </c>
    </row>
    <row r="34" spans="1:16" ht="12.75" customHeight="1">
      <c r="A34" s="259">
        <v>24</v>
      </c>
      <c r="B34" s="272" t="s">
        <v>56</v>
      </c>
      <c r="C34" s="264" t="s">
        <v>67</v>
      </c>
      <c r="D34" s="265">
        <v>45288</v>
      </c>
      <c r="E34" s="264">
        <v>6690.45</v>
      </c>
      <c r="F34" s="264">
        <v>6614.6166666666659</v>
      </c>
      <c r="G34" s="266">
        <v>6529.3333333333321</v>
      </c>
      <c r="H34" s="266">
        <v>6368.2166666666662</v>
      </c>
      <c r="I34" s="266">
        <v>6282.9333333333325</v>
      </c>
      <c r="J34" s="266">
        <v>6775.7333333333318</v>
      </c>
      <c r="K34" s="266">
        <v>6861.0166666666664</v>
      </c>
      <c r="L34" s="266">
        <v>7022.1333333333314</v>
      </c>
      <c r="M34" s="267">
        <v>6699.9</v>
      </c>
      <c r="N34" s="267">
        <v>6453.5</v>
      </c>
      <c r="O34" s="267">
        <v>2144000</v>
      </c>
      <c r="P34" s="268">
        <v>0.11369391597948185</v>
      </c>
    </row>
    <row r="35" spans="1:16" ht="12.75" customHeight="1">
      <c r="A35" s="259">
        <v>25</v>
      </c>
      <c r="B35" s="272" t="s">
        <v>68</v>
      </c>
      <c r="C35" s="264" t="s">
        <v>69</v>
      </c>
      <c r="D35" s="265">
        <v>45288</v>
      </c>
      <c r="E35" s="264">
        <v>1672.45</v>
      </c>
      <c r="F35" s="264">
        <v>1666.7166666666665</v>
      </c>
      <c r="G35" s="266">
        <v>1658.4333333333329</v>
      </c>
      <c r="H35" s="266">
        <v>1644.4166666666665</v>
      </c>
      <c r="I35" s="266">
        <v>1636.133333333333</v>
      </c>
      <c r="J35" s="266">
        <v>1680.7333333333329</v>
      </c>
      <c r="K35" s="266">
        <v>1689.0166666666662</v>
      </c>
      <c r="L35" s="266">
        <v>1703.0333333333328</v>
      </c>
      <c r="M35" s="267">
        <v>1675</v>
      </c>
      <c r="N35" s="267">
        <v>1652.7</v>
      </c>
      <c r="O35" s="267">
        <v>8703500</v>
      </c>
      <c r="P35" s="268">
        <v>-1.6164584864070537E-2</v>
      </c>
    </row>
    <row r="36" spans="1:16" ht="12.75" customHeight="1">
      <c r="A36" s="259">
        <v>26</v>
      </c>
      <c r="B36" s="272" t="s">
        <v>68</v>
      </c>
      <c r="C36" s="264" t="s">
        <v>70</v>
      </c>
      <c r="D36" s="265">
        <v>45288</v>
      </c>
      <c r="E36" s="264">
        <v>7241.5</v>
      </c>
      <c r="F36" s="264">
        <v>7246.4833333333327</v>
      </c>
      <c r="G36" s="266">
        <v>7183.6666666666652</v>
      </c>
      <c r="H36" s="266">
        <v>7125.8333333333321</v>
      </c>
      <c r="I36" s="266">
        <v>7063.0166666666646</v>
      </c>
      <c r="J36" s="266">
        <v>7304.3166666666657</v>
      </c>
      <c r="K36" s="266">
        <v>7367.1333333333332</v>
      </c>
      <c r="L36" s="266">
        <v>7424.9666666666662</v>
      </c>
      <c r="M36" s="267">
        <v>7309.3</v>
      </c>
      <c r="N36" s="267">
        <v>7188.65</v>
      </c>
      <c r="O36" s="267">
        <v>6369500</v>
      </c>
      <c r="P36" s="268">
        <v>1.5262004383343295E-2</v>
      </c>
    </row>
    <row r="37" spans="1:16" ht="12.75" customHeight="1">
      <c r="A37" s="259">
        <v>27</v>
      </c>
      <c r="B37" s="272" t="s">
        <v>56</v>
      </c>
      <c r="C37" s="264" t="s">
        <v>71</v>
      </c>
      <c r="D37" s="265">
        <v>45288</v>
      </c>
      <c r="E37" s="264">
        <v>2536.4499999999998</v>
      </c>
      <c r="F37" s="264">
        <v>2528.0666666666666</v>
      </c>
      <c r="G37" s="266">
        <v>2512.1333333333332</v>
      </c>
      <c r="H37" s="266">
        <v>2487.8166666666666</v>
      </c>
      <c r="I37" s="266">
        <v>2471.8833333333332</v>
      </c>
      <c r="J37" s="266">
        <v>2552.3833333333332</v>
      </c>
      <c r="K37" s="266">
        <v>2568.3166666666666</v>
      </c>
      <c r="L37" s="266">
        <v>2592.6333333333332</v>
      </c>
      <c r="M37" s="267">
        <v>2544</v>
      </c>
      <c r="N37" s="267">
        <v>2503.75</v>
      </c>
      <c r="O37" s="267">
        <v>1701600</v>
      </c>
      <c r="P37" s="268">
        <v>-1.3565217391304348E-2</v>
      </c>
    </row>
    <row r="38" spans="1:16" ht="12.75" customHeight="1">
      <c r="A38" s="259">
        <v>28</v>
      </c>
      <c r="B38" s="272" t="s">
        <v>45</v>
      </c>
      <c r="C38" s="270" t="s">
        <v>72</v>
      </c>
      <c r="D38" s="265">
        <v>45288</v>
      </c>
      <c r="E38" s="264">
        <v>396.4</v>
      </c>
      <c r="F38" s="264">
        <v>393.40000000000003</v>
      </c>
      <c r="G38" s="266">
        <v>389.80000000000007</v>
      </c>
      <c r="H38" s="266">
        <v>383.20000000000005</v>
      </c>
      <c r="I38" s="266">
        <v>379.60000000000008</v>
      </c>
      <c r="J38" s="266">
        <v>400.00000000000006</v>
      </c>
      <c r="K38" s="266">
        <v>403.60000000000008</v>
      </c>
      <c r="L38" s="266">
        <v>410.20000000000005</v>
      </c>
      <c r="M38" s="267">
        <v>397</v>
      </c>
      <c r="N38" s="267">
        <v>386.8</v>
      </c>
      <c r="O38" s="267">
        <v>9424000</v>
      </c>
      <c r="P38" s="268">
        <v>-0.107981220657277</v>
      </c>
    </row>
    <row r="39" spans="1:16" ht="12.75" customHeight="1">
      <c r="A39" s="259">
        <v>29</v>
      </c>
      <c r="B39" s="272" t="s">
        <v>63</v>
      </c>
      <c r="C39" s="264" t="s">
        <v>73</v>
      </c>
      <c r="D39" s="265">
        <v>45288</v>
      </c>
      <c r="E39" s="264">
        <v>238.15</v>
      </c>
      <c r="F39" s="264">
        <v>238.51666666666665</v>
      </c>
      <c r="G39" s="266">
        <v>236.1333333333333</v>
      </c>
      <c r="H39" s="266">
        <v>234.11666666666665</v>
      </c>
      <c r="I39" s="266">
        <v>231.73333333333329</v>
      </c>
      <c r="J39" s="266">
        <v>240.5333333333333</v>
      </c>
      <c r="K39" s="266">
        <v>242.91666666666663</v>
      </c>
      <c r="L39" s="266">
        <v>244.93333333333331</v>
      </c>
      <c r="M39" s="267">
        <v>240.9</v>
      </c>
      <c r="N39" s="267">
        <v>236.5</v>
      </c>
      <c r="O39" s="267">
        <v>97355000</v>
      </c>
      <c r="P39" s="268">
        <v>2.9122621564482028E-2</v>
      </c>
    </row>
    <row r="40" spans="1:16" ht="12.75" customHeight="1">
      <c r="A40" s="259">
        <v>30</v>
      </c>
      <c r="B40" s="272" t="s">
        <v>63</v>
      </c>
      <c r="C40" s="264" t="s">
        <v>74</v>
      </c>
      <c r="D40" s="265">
        <v>45288</v>
      </c>
      <c r="E40" s="264">
        <v>232.25</v>
      </c>
      <c r="F40" s="264">
        <v>230.38333333333333</v>
      </c>
      <c r="G40" s="266">
        <v>226.81666666666666</v>
      </c>
      <c r="H40" s="266">
        <v>221.38333333333333</v>
      </c>
      <c r="I40" s="266">
        <v>217.81666666666666</v>
      </c>
      <c r="J40" s="266">
        <v>235.81666666666666</v>
      </c>
      <c r="K40" s="266">
        <v>239.38333333333333</v>
      </c>
      <c r="L40" s="266">
        <v>244.81666666666666</v>
      </c>
      <c r="M40" s="267">
        <v>233.95</v>
      </c>
      <c r="N40" s="267">
        <v>224.95</v>
      </c>
      <c r="O40" s="267">
        <v>119120625</v>
      </c>
      <c r="P40" s="268">
        <v>6.2927389465991537E-2</v>
      </c>
    </row>
    <row r="41" spans="1:16" ht="12.75" customHeight="1">
      <c r="A41" s="259">
        <v>31</v>
      </c>
      <c r="B41" s="272" t="s">
        <v>59</v>
      </c>
      <c r="C41" s="264" t="s">
        <v>75</v>
      </c>
      <c r="D41" s="265">
        <v>45288</v>
      </c>
      <c r="E41" s="264">
        <v>1640.55</v>
      </c>
      <c r="F41" s="264">
        <v>1633</v>
      </c>
      <c r="G41" s="266">
        <v>1623.25</v>
      </c>
      <c r="H41" s="266">
        <v>1605.95</v>
      </c>
      <c r="I41" s="266">
        <v>1596.2</v>
      </c>
      <c r="J41" s="266">
        <v>1650.3</v>
      </c>
      <c r="K41" s="266">
        <v>1660.05</v>
      </c>
      <c r="L41" s="266">
        <v>1677.35</v>
      </c>
      <c r="M41" s="267">
        <v>1642.75</v>
      </c>
      <c r="N41" s="267">
        <v>1615.7</v>
      </c>
      <c r="O41" s="267">
        <v>1426125</v>
      </c>
      <c r="P41" s="268">
        <v>-4.7105988474066648E-2</v>
      </c>
    </row>
    <row r="42" spans="1:16" ht="12.75" customHeight="1">
      <c r="A42" s="259">
        <v>32</v>
      </c>
      <c r="B42" s="272" t="s">
        <v>41</v>
      </c>
      <c r="C42" s="264" t="s">
        <v>76</v>
      </c>
      <c r="D42" s="265">
        <v>45288</v>
      </c>
      <c r="E42" s="264">
        <v>180.4</v>
      </c>
      <c r="F42" s="264">
        <v>181.28333333333333</v>
      </c>
      <c r="G42" s="266">
        <v>178.01666666666665</v>
      </c>
      <c r="H42" s="266">
        <v>175.63333333333333</v>
      </c>
      <c r="I42" s="266">
        <v>172.36666666666665</v>
      </c>
      <c r="J42" s="266">
        <v>183.66666666666666</v>
      </c>
      <c r="K42" s="266">
        <v>186.93333333333337</v>
      </c>
      <c r="L42" s="266">
        <v>189.31666666666666</v>
      </c>
      <c r="M42" s="267">
        <v>184.55</v>
      </c>
      <c r="N42" s="267">
        <v>178.9</v>
      </c>
      <c r="O42" s="267">
        <v>84981300</v>
      </c>
      <c r="P42" s="268">
        <v>-2.7969748337462512E-2</v>
      </c>
    </row>
    <row r="43" spans="1:16" ht="12.75" customHeight="1">
      <c r="A43" s="259">
        <v>33</v>
      </c>
      <c r="B43" s="272" t="s">
        <v>59</v>
      </c>
      <c r="C43" s="264" t="s">
        <v>77</v>
      </c>
      <c r="D43" s="265">
        <v>45288</v>
      </c>
      <c r="E43" s="264">
        <v>586.04999999999995</v>
      </c>
      <c r="F43" s="264">
        <v>585.7833333333333</v>
      </c>
      <c r="G43" s="266">
        <v>580.06666666666661</v>
      </c>
      <c r="H43" s="266">
        <v>574.08333333333326</v>
      </c>
      <c r="I43" s="266">
        <v>568.36666666666656</v>
      </c>
      <c r="J43" s="266">
        <v>591.76666666666665</v>
      </c>
      <c r="K43" s="266">
        <v>597.48333333333335</v>
      </c>
      <c r="L43" s="266">
        <v>603.4666666666667</v>
      </c>
      <c r="M43" s="267">
        <v>591.5</v>
      </c>
      <c r="N43" s="267">
        <v>579.79999999999995</v>
      </c>
      <c r="O43" s="267">
        <v>8345040</v>
      </c>
      <c r="P43" s="268">
        <v>7.915149596327371E-4</v>
      </c>
    </row>
    <row r="44" spans="1:16" ht="12.75" customHeight="1">
      <c r="A44" s="259">
        <v>34</v>
      </c>
      <c r="B44" s="272" t="s">
        <v>56</v>
      </c>
      <c r="C44" s="264" t="s">
        <v>78</v>
      </c>
      <c r="D44" s="265">
        <v>45288</v>
      </c>
      <c r="E44" s="264">
        <v>1220.2</v>
      </c>
      <c r="F44" s="264">
        <v>1221.3666666666668</v>
      </c>
      <c r="G44" s="266">
        <v>1205.5333333333335</v>
      </c>
      <c r="H44" s="266">
        <v>1190.8666666666668</v>
      </c>
      <c r="I44" s="266">
        <v>1175.0333333333335</v>
      </c>
      <c r="J44" s="266">
        <v>1236.0333333333335</v>
      </c>
      <c r="K44" s="266">
        <v>1251.8666666666666</v>
      </c>
      <c r="L44" s="266">
        <v>1266.5333333333335</v>
      </c>
      <c r="M44" s="267">
        <v>1237.2</v>
      </c>
      <c r="N44" s="267">
        <v>1206.7</v>
      </c>
      <c r="O44" s="267">
        <v>6073000</v>
      </c>
      <c r="P44" s="268">
        <v>-1.5618577887381833E-3</v>
      </c>
    </row>
    <row r="45" spans="1:16" ht="12.75" customHeight="1">
      <c r="A45" s="259">
        <v>35</v>
      </c>
      <c r="B45" s="272" t="s">
        <v>79</v>
      </c>
      <c r="C45" s="264" t="s">
        <v>80</v>
      </c>
      <c r="D45" s="265">
        <v>45288</v>
      </c>
      <c r="E45" s="264">
        <v>1019.85</v>
      </c>
      <c r="F45" s="264">
        <v>1012.9166666666666</v>
      </c>
      <c r="G45" s="266">
        <v>1002.8833333333332</v>
      </c>
      <c r="H45" s="266">
        <v>985.91666666666663</v>
      </c>
      <c r="I45" s="266">
        <v>975.88333333333321</v>
      </c>
      <c r="J45" s="266">
        <v>1029.8833333333332</v>
      </c>
      <c r="K45" s="266">
        <v>1039.9166666666667</v>
      </c>
      <c r="L45" s="266">
        <v>1056.8833333333332</v>
      </c>
      <c r="M45" s="267">
        <v>1022.95</v>
      </c>
      <c r="N45" s="267">
        <v>995.95</v>
      </c>
      <c r="O45" s="267">
        <v>32608750</v>
      </c>
      <c r="P45" s="268">
        <v>1.1313750331457529E-2</v>
      </c>
    </row>
    <row r="46" spans="1:16" ht="12.75" customHeight="1">
      <c r="A46" s="259">
        <v>36</v>
      </c>
      <c r="B46" s="272" t="s">
        <v>41</v>
      </c>
      <c r="C46" s="264" t="s">
        <v>81</v>
      </c>
      <c r="D46" s="265">
        <v>45288</v>
      </c>
      <c r="E46" s="264">
        <v>182.1</v>
      </c>
      <c r="F46" s="264">
        <v>182.6</v>
      </c>
      <c r="G46" s="266">
        <v>179.29999999999998</v>
      </c>
      <c r="H46" s="266">
        <v>176.5</v>
      </c>
      <c r="I46" s="266">
        <v>173.2</v>
      </c>
      <c r="J46" s="266">
        <v>185.39999999999998</v>
      </c>
      <c r="K46" s="266">
        <v>188.7</v>
      </c>
      <c r="L46" s="266">
        <v>191.49999999999997</v>
      </c>
      <c r="M46" s="267">
        <v>185.9</v>
      </c>
      <c r="N46" s="267">
        <v>179.8</v>
      </c>
      <c r="O46" s="267">
        <v>102684750</v>
      </c>
      <c r="P46" s="268">
        <v>3.2736680922963196E-2</v>
      </c>
    </row>
    <row r="47" spans="1:16" ht="12.75" customHeight="1">
      <c r="A47" s="259">
        <v>37</v>
      </c>
      <c r="B47" s="272" t="s">
        <v>43</v>
      </c>
      <c r="C47" s="264" t="s">
        <v>82</v>
      </c>
      <c r="D47" s="265">
        <v>45288</v>
      </c>
      <c r="E47" s="264">
        <v>252.85</v>
      </c>
      <c r="F47" s="264">
        <v>253.20000000000002</v>
      </c>
      <c r="G47" s="266">
        <v>250.55000000000004</v>
      </c>
      <c r="H47" s="266">
        <v>248.25000000000003</v>
      </c>
      <c r="I47" s="266">
        <v>245.60000000000005</v>
      </c>
      <c r="J47" s="266">
        <v>255.50000000000003</v>
      </c>
      <c r="K47" s="266">
        <v>258.14999999999998</v>
      </c>
      <c r="L47" s="266">
        <v>260.45000000000005</v>
      </c>
      <c r="M47" s="267">
        <v>255.85</v>
      </c>
      <c r="N47" s="267">
        <v>250.9</v>
      </c>
      <c r="O47" s="267">
        <v>35435000</v>
      </c>
      <c r="P47" s="268">
        <v>-7.1448585037825725E-3</v>
      </c>
    </row>
    <row r="48" spans="1:16" ht="12.75" customHeight="1">
      <c r="A48" s="259">
        <v>38</v>
      </c>
      <c r="B48" s="272" t="s">
        <v>56</v>
      </c>
      <c r="C48" s="264" t="s">
        <v>83</v>
      </c>
      <c r="D48" s="265">
        <v>45288</v>
      </c>
      <c r="E48" s="264">
        <v>22020.15</v>
      </c>
      <c r="F48" s="264">
        <v>21964.583333333332</v>
      </c>
      <c r="G48" s="266">
        <v>21812.866666666665</v>
      </c>
      <c r="H48" s="266">
        <v>21605.583333333332</v>
      </c>
      <c r="I48" s="266">
        <v>21453.866666666665</v>
      </c>
      <c r="J48" s="266">
        <v>22171.866666666665</v>
      </c>
      <c r="K48" s="266">
        <v>22323.583333333332</v>
      </c>
      <c r="L48" s="266">
        <v>22530.866666666665</v>
      </c>
      <c r="M48" s="267">
        <v>22116.3</v>
      </c>
      <c r="N48" s="267">
        <v>21757.3</v>
      </c>
      <c r="O48" s="267">
        <v>130650</v>
      </c>
      <c r="P48" s="268">
        <v>2.7930763178599528E-2</v>
      </c>
    </row>
    <row r="49" spans="1:16" ht="12.75" customHeight="1">
      <c r="A49" s="259">
        <v>39</v>
      </c>
      <c r="B49" s="272" t="s">
        <v>84</v>
      </c>
      <c r="C49" s="264" t="s">
        <v>85</v>
      </c>
      <c r="D49" s="265">
        <v>45288</v>
      </c>
      <c r="E49" s="264">
        <v>455.1</v>
      </c>
      <c r="F49" s="264">
        <v>453.23333333333335</v>
      </c>
      <c r="G49" s="266">
        <v>450.06666666666672</v>
      </c>
      <c r="H49" s="266">
        <v>445.03333333333336</v>
      </c>
      <c r="I49" s="266">
        <v>441.86666666666673</v>
      </c>
      <c r="J49" s="266">
        <v>458.26666666666671</v>
      </c>
      <c r="K49" s="266">
        <v>461.43333333333334</v>
      </c>
      <c r="L49" s="266">
        <v>466.4666666666667</v>
      </c>
      <c r="M49" s="267">
        <v>456.4</v>
      </c>
      <c r="N49" s="267">
        <v>448.2</v>
      </c>
      <c r="O49" s="267">
        <v>37411200</v>
      </c>
      <c r="P49" s="268">
        <v>-1.562944018186985E-2</v>
      </c>
    </row>
    <row r="50" spans="1:16" ht="12.75" customHeight="1">
      <c r="A50" s="259">
        <v>40</v>
      </c>
      <c r="B50" s="272" t="s">
        <v>59</v>
      </c>
      <c r="C50" s="264" t="s">
        <v>86</v>
      </c>
      <c r="D50" s="265">
        <v>45288</v>
      </c>
      <c r="E50" s="264">
        <v>5195.8500000000004</v>
      </c>
      <c r="F50" s="264">
        <v>5195.2</v>
      </c>
      <c r="G50" s="266">
        <v>5157.5499999999993</v>
      </c>
      <c r="H50" s="266">
        <v>5119.2499999999991</v>
      </c>
      <c r="I50" s="266">
        <v>5081.5999999999985</v>
      </c>
      <c r="J50" s="266">
        <v>5233.5</v>
      </c>
      <c r="K50" s="266">
        <v>5271.15</v>
      </c>
      <c r="L50" s="266">
        <v>5309.4500000000007</v>
      </c>
      <c r="M50" s="267">
        <v>5232.8500000000004</v>
      </c>
      <c r="N50" s="267">
        <v>5156.8999999999996</v>
      </c>
      <c r="O50" s="267">
        <v>2649400</v>
      </c>
      <c r="P50" s="268">
        <v>3.2341022443890276E-2</v>
      </c>
    </row>
    <row r="51" spans="1:16" ht="12.75" customHeight="1">
      <c r="A51" s="259">
        <v>41</v>
      </c>
      <c r="B51" s="272" t="s">
        <v>87</v>
      </c>
      <c r="C51" s="269" t="s">
        <v>88</v>
      </c>
      <c r="D51" s="265">
        <v>45288</v>
      </c>
      <c r="E51" s="264">
        <v>735.55</v>
      </c>
      <c r="F51" s="264">
        <v>735.73333333333323</v>
      </c>
      <c r="G51" s="266">
        <v>726.01666666666642</v>
      </c>
      <c r="H51" s="266">
        <v>716.48333333333323</v>
      </c>
      <c r="I51" s="266">
        <v>706.76666666666642</v>
      </c>
      <c r="J51" s="266">
        <v>745.26666666666642</v>
      </c>
      <c r="K51" s="266">
        <v>754.98333333333335</v>
      </c>
      <c r="L51" s="266">
        <v>764.51666666666642</v>
      </c>
      <c r="M51" s="267">
        <v>745.45</v>
      </c>
      <c r="N51" s="267">
        <v>726.2</v>
      </c>
      <c r="O51" s="267">
        <v>5770000</v>
      </c>
      <c r="P51" s="268">
        <v>-1.8206567976858941E-2</v>
      </c>
    </row>
    <row r="52" spans="1:16" ht="12.75" customHeight="1">
      <c r="A52" s="259">
        <v>42</v>
      </c>
      <c r="B52" s="272" t="s">
        <v>63</v>
      </c>
      <c r="C52" s="264" t="s">
        <v>89</v>
      </c>
      <c r="D52" s="265">
        <v>45288</v>
      </c>
      <c r="E52" s="264">
        <v>432.85</v>
      </c>
      <c r="F52" s="264">
        <v>431.91666666666669</v>
      </c>
      <c r="G52" s="266">
        <v>428.03333333333336</v>
      </c>
      <c r="H52" s="266">
        <v>423.2166666666667</v>
      </c>
      <c r="I52" s="266">
        <v>419.33333333333337</v>
      </c>
      <c r="J52" s="266">
        <v>436.73333333333335</v>
      </c>
      <c r="K52" s="266">
        <v>440.61666666666667</v>
      </c>
      <c r="L52" s="266">
        <v>445.43333333333334</v>
      </c>
      <c r="M52" s="267">
        <v>435.8</v>
      </c>
      <c r="N52" s="267">
        <v>427.1</v>
      </c>
      <c r="O52" s="267">
        <v>52992900</v>
      </c>
      <c r="P52" s="268">
        <v>3.1751038216895337E-2</v>
      </c>
    </row>
    <row r="53" spans="1:16" ht="12.75" customHeight="1">
      <c r="A53" s="259">
        <v>43</v>
      </c>
      <c r="B53" s="272" t="s">
        <v>68</v>
      </c>
      <c r="C53" s="271" t="s">
        <v>90</v>
      </c>
      <c r="D53" s="265">
        <v>45288</v>
      </c>
      <c r="E53" s="264">
        <v>777.5</v>
      </c>
      <c r="F53" s="264">
        <v>777.4</v>
      </c>
      <c r="G53" s="266">
        <v>767.3</v>
      </c>
      <c r="H53" s="266">
        <v>757.1</v>
      </c>
      <c r="I53" s="266">
        <v>747</v>
      </c>
      <c r="J53" s="266">
        <v>787.59999999999991</v>
      </c>
      <c r="K53" s="266">
        <v>797.7</v>
      </c>
      <c r="L53" s="266">
        <v>807.89999999999986</v>
      </c>
      <c r="M53" s="267">
        <v>787.5</v>
      </c>
      <c r="N53" s="267">
        <v>767.2</v>
      </c>
      <c r="O53" s="267">
        <v>4864275</v>
      </c>
      <c r="P53" s="268">
        <v>-3.7801350048216005E-2</v>
      </c>
    </row>
    <row r="54" spans="1:16" ht="12.75" customHeight="1">
      <c r="A54" s="259">
        <v>44</v>
      </c>
      <c r="B54" s="272" t="s">
        <v>45</v>
      </c>
      <c r="C54" s="269" t="s">
        <v>91</v>
      </c>
      <c r="D54" s="265">
        <v>45288</v>
      </c>
      <c r="E54" s="264">
        <v>366.9</v>
      </c>
      <c r="F54" s="264">
        <v>367.48333333333335</v>
      </c>
      <c r="G54" s="266">
        <v>360.11666666666667</v>
      </c>
      <c r="H54" s="266">
        <v>353.33333333333331</v>
      </c>
      <c r="I54" s="266">
        <v>345.96666666666664</v>
      </c>
      <c r="J54" s="266">
        <v>374.26666666666671</v>
      </c>
      <c r="K54" s="266">
        <v>381.63333333333338</v>
      </c>
      <c r="L54" s="266">
        <v>388.41666666666674</v>
      </c>
      <c r="M54" s="267">
        <v>374.85</v>
      </c>
      <c r="N54" s="267">
        <v>360.7</v>
      </c>
      <c r="O54" s="267">
        <v>15002400</v>
      </c>
      <c r="P54" s="268">
        <v>-5.7981388690050109E-2</v>
      </c>
    </row>
    <row r="55" spans="1:16" ht="12.75" customHeight="1">
      <c r="A55" s="259">
        <v>45</v>
      </c>
      <c r="B55" s="272" t="s">
        <v>68</v>
      </c>
      <c r="C55" s="264" t="s">
        <v>92</v>
      </c>
      <c r="D55" s="265">
        <v>45288</v>
      </c>
      <c r="E55" s="264">
        <v>1257.6500000000001</v>
      </c>
      <c r="F55" s="264">
        <v>1255.3500000000001</v>
      </c>
      <c r="G55" s="266">
        <v>1246.2500000000002</v>
      </c>
      <c r="H55" s="266">
        <v>1234.8500000000001</v>
      </c>
      <c r="I55" s="266">
        <v>1225.7500000000002</v>
      </c>
      <c r="J55" s="266">
        <v>1266.7500000000002</v>
      </c>
      <c r="K55" s="266">
        <v>1275.8500000000001</v>
      </c>
      <c r="L55" s="266">
        <v>1287.2500000000002</v>
      </c>
      <c r="M55" s="267">
        <v>1264.45</v>
      </c>
      <c r="N55" s="267">
        <v>1243.95</v>
      </c>
      <c r="O55" s="267">
        <v>12656875</v>
      </c>
      <c r="P55" s="268">
        <v>3.1530154849225757E-2</v>
      </c>
    </row>
    <row r="56" spans="1:16" ht="12.75" customHeight="1">
      <c r="A56" s="259">
        <v>46</v>
      </c>
      <c r="B56" s="272" t="s">
        <v>43</v>
      </c>
      <c r="C56" s="264" t="s">
        <v>93</v>
      </c>
      <c r="D56" s="265">
        <v>45288</v>
      </c>
      <c r="E56" s="264">
        <v>1240.55</v>
      </c>
      <c r="F56" s="264">
        <v>1242.2166666666665</v>
      </c>
      <c r="G56" s="266">
        <v>1235.583333333333</v>
      </c>
      <c r="H56" s="266">
        <v>1230.6166666666666</v>
      </c>
      <c r="I56" s="266">
        <v>1223.9833333333331</v>
      </c>
      <c r="J56" s="266">
        <v>1247.1833333333329</v>
      </c>
      <c r="K56" s="266">
        <v>1253.8166666666666</v>
      </c>
      <c r="L56" s="266">
        <v>1258.7833333333328</v>
      </c>
      <c r="M56" s="267">
        <v>1248.8499999999999</v>
      </c>
      <c r="N56" s="267">
        <v>1237.25</v>
      </c>
      <c r="O56" s="267">
        <v>10467600</v>
      </c>
      <c r="P56" s="268">
        <v>7.0664748921268217E-3</v>
      </c>
    </row>
    <row r="57" spans="1:16" ht="12.75" customHeight="1">
      <c r="A57" s="259">
        <v>47</v>
      </c>
      <c r="B57" s="272" t="s">
        <v>45</v>
      </c>
      <c r="C57" s="264" t="s">
        <v>94</v>
      </c>
      <c r="D57" s="265">
        <v>45288</v>
      </c>
      <c r="E57" s="264">
        <v>365.35</v>
      </c>
      <c r="F57" s="264">
        <v>365.08333333333331</v>
      </c>
      <c r="G57" s="266">
        <v>361.71666666666664</v>
      </c>
      <c r="H57" s="266">
        <v>358.08333333333331</v>
      </c>
      <c r="I57" s="266">
        <v>354.71666666666664</v>
      </c>
      <c r="J57" s="266">
        <v>368.71666666666664</v>
      </c>
      <c r="K57" s="266">
        <v>372.08333333333331</v>
      </c>
      <c r="L57" s="266">
        <v>375.71666666666664</v>
      </c>
      <c r="M57" s="267">
        <v>368.45</v>
      </c>
      <c r="N57" s="267">
        <v>361.45</v>
      </c>
      <c r="O57" s="267">
        <v>61458600</v>
      </c>
      <c r="P57" s="268">
        <v>-2.6834702224586837E-2</v>
      </c>
    </row>
    <row r="58" spans="1:16" ht="12.75" customHeight="1">
      <c r="A58" s="259">
        <v>48</v>
      </c>
      <c r="B58" s="272" t="s">
        <v>87</v>
      </c>
      <c r="C58" s="264" t="s">
        <v>95</v>
      </c>
      <c r="D58" s="265">
        <v>45288</v>
      </c>
      <c r="E58" s="264">
        <v>6306.45</v>
      </c>
      <c r="F58" s="264">
        <v>6333.2</v>
      </c>
      <c r="G58" s="266">
        <v>6256.4</v>
      </c>
      <c r="H58" s="266">
        <v>6206.3499999999995</v>
      </c>
      <c r="I58" s="266">
        <v>6129.5499999999993</v>
      </c>
      <c r="J58" s="266">
        <v>6383.25</v>
      </c>
      <c r="K58" s="266">
        <v>6460.0500000000011</v>
      </c>
      <c r="L58" s="266">
        <v>6510.1</v>
      </c>
      <c r="M58" s="267">
        <v>6410</v>
      </c>
      <c r="N58" s="267">
        <v>6283.15</v>
      </c>
      <c r="O58" s="267">
        <v>1070850</v>
      </c>
      <c r="P58" s="268">
        <v>4.2040358744394621E-4</v>
      </c>
    </row>
    <row r="59" spans="1:16" ht="12.75" customHeight="1">
      <c r="A59" s="259">
        <v>49</v>
      </c>
      <c r="B59" s="272" t="s">
        <v>59</v>
      </c>
      <c r="C59" s="264" t="s">
        <v>96</v>
      </c>
      <c r="D59" s="265">
        <v>45288</v>
      </c>
      <c r="E59" s="264">
        <v>2460.85</v>
      </c>
      <c r="F59" s="264">
        <v>2461.1</v>
      </c>
      <c r="G59" s="266">
        <v>2442.2999999999997</v>
      </c>
      <c r="H59" s="266">
        <v>2423.75</v>
      </c>
      <c r="I59" s="266">
        <v>2404.9499999999998</v>
      </c>
      <c r="J59" s="266">
        <v>2479.6499999999996</v>
      </c>
      <c r="K59" s="266">
        <v>2498.4499999999998</v>
      </c>
      <c r="L59" s="266">
        <v>2516.9999999999995</v>
      </c>
      <c r="M59" s="267">
        <v>2479.9</v>
      </c>
      <c r="N59" s="267">
        <v>2442.5500000000002</v>
      </c>
      <c r="O59" s="267">
        <v>4189850</v>
      </c>
      <c r="P59" s="268">
        <v>5.3599718359443757E-2</v>
      </c>
    </row>
    <row r="60" spans="1:16" ht="12.75" customHeight="1">
      <c r="A60" s="259">
        <v>50</v>
      </c>
      <c r="B60" s="272" t="s">
        <v>45</v>
      </c>
      <c r="C60" s="264" t="s">
        <v>97</v>
      </c>
      <c r="D60" s="265">
        <v>45288</v>
      </c>
      <c r="E60" s="264">
        <v>837.7</v>
      </c>
      <c r="F60" s="264">
        <v>839.20000000000016</v>
      </c>
      <c r="G60" s="266">
        <v>831.95000000000027</v>
      </c>
      <c r="H60" s="266">
        <v>826.20000000000016</v>
      </c>
      <c r="I60" s="266">
        <v>818.95000000000027</v>
      </c>
      <c r="J60" s="266">
        <v>844.95000000000027</v>
      </c>
      <c r="K60" s="266">
        <v>852.2</v>
      </c>
      <c r="L60" s="266">
        <v>857.95000000000027</v>
      </c>
      <c r="M60" s="267">
        <v>846.45</v>
      </c>
      <c r="N60" s="267">
        <v>833.45</v>
      </c>
      <c r="O60" s="267">
        <v>7165000</v>
      </c>
      <c r="P60" s="268">
        <v>3.6153289949385395E-2</v>
      </c>
    </row>
    <row r="61" spans="1:16" ht="12.75" customHeight="1">
      <c r="A61" s="259">
        <v>51</v>
      </c>
      <c r="B61" s="272" t="s">
        <v>45</v>
      </c>
      <c r="C61" s="271" t="s">
        <v>98</v>
      </c>
      <c r="D61" s="265">
        <v>45288</v>
      </c>
      <c r="E61" s="264">
        <v>1242.25</v>
      </c>
      <c r="F61" s="264">
        <v>1242.9333333333332</v>
      </c>
      <c r="G61" s="266">
        <v>1214.4166666666663</v>
      </c>
      <c r="H61" s="266">
        <v>1186.583333333333</v>
      </c>
      <c r="I61" s="266">
        <v>1158.0666666666662</v>
      </c>
      <c r="J61" s="266">
        <v>1270.7666666666664</v>
      </c>
      <c r="K61" s="266">
        <v>1299.2833333333333</v>
      </c>
      <c r="L61" s="266">
        <v>1327.1166666666666</v>
      </c>
      <c r="M61" s="267">
        <v>1271.45</v>
      </c>
      <c r="N61" s="267">
        <v>1215.0999999999999</v>
      </c>
      <c r="O61" s="267">
        <v>1590400</v>
      </c>
      <c r="P61" s="268">
        <v>2.020655590480467E-2</v>
      </c>
    </row>
    <row r="62" spans="1:16" ht="12.75" customHeight="1">
      <c r="A62" s="259">
        <v>52</v>
      </c>
      <c r="B62" s="272" t="s">
        <v>41</v>
      </c>
      <c r="C62" s="269" t="s">
        <v>99</v>
      </c>
      <c r="D62" s="265">
        <v>45288</v>
      </c>
      <c r="E62" s="264">
        <v>300.14999999999998</v>
      </c>
      <c r="F62" s="264">
        <v>299.95</v>
      </c>
      <c r="G62" s="266">
        <v>297.84999999999997</v>
      </c>
      <c r="H62" s="266">
        <v>295.54999999999995</v>
      </c>
      <c r="I62" s="266">
        <v>293.44999999999993</v>
      </c>
      <c r="J62" s="266">
        <v>302.25</v>
      </c>
      <c r="K62" s="266">
        <v>304.35000000000002</v>
      </c>
      <c r="L62" s="266">
        <v>306.65000000000003</v>
      </c>
      <c r="M62" s="267">
        <v>302.05</v>
      </c>
      <c r="N62" s="267">
        <v>297.64999999999998</v>
      </c>
      <c r="O62" s="267">
        <v>17263800</v>
      </c>
      <c r="P62" s="268">
        <v>1.8693574083908655E-2</v>
      </c>
    </row>
    <row r="63" spans="1:16" ht="12.75" customHeight="1">
      <c r="A63" s="259">
        <v>53</v>
      </c>
      <c r="B63" s="272" t="s">
        <v>63</v>
      </c>
      <c r="C63" s="264" t="s">
        <v>100</v>
      </c>
      <c r="D63" s="265">
        <v>45288</v>
      </c>
      <c r="E63" s="264">
        <v>147.75</v>
      </c>
      <c r="F63" s="264">
        <v>147.98333333333335</v>
      </c>
      <c r="G63" s="266">
        <v>146.41666666666669</v>
      </c>
      <c r="H63" s="266">
        <v>145.08333333333334</v>
      </c>
      <c r="I63" s="266">
        <v>143.51666666666668</v>
      </c>
      <c r="J63" s="266">
        <v>149.31666666666669</v>
      </c>
      <c r="K63" s="266">
        <v>150.88333333333335</v>
      </c>
      <c r="L63" s="266">
        <v>152.2166666666667</v>
      </c>
      <c r="M63" s="267">
        <v>149.55000000000001</v>
      </c>
      <c r="N63" s="267">
        <v>146.65</v>
      </c>
      <c r="O63" s="267">
        <v>32855000</v>
      </c>
      <c r="P63" s="268">
        <v>-3.2395817994404358E-2</v>
      </c>
    </row>
    <row r="64" spans="1:16" ht="12.75" customHeight="1">
      <c r="A64" s="259">
        <v>54</v>
      </c>
      <c r="B64" s="272" t="s">
        <v>41</v>
      </c>
      <c r="C64" s="264" t="s">
        <v>101</v>
      </c>
      <c r="D64" s="265">
        <v>45288</v>
      </c>
      <c r="E64" s="264">
        <v>1992.55</v>
      </c>
      <c r="F64" s="264">
        <v>2003.45</v>
      </c>
      <c r="G64" s="266">
        <v>1970.9</v>
      </c>
      <c r="H64" s="266">
        <v>1949.25</v>
      </c>
      <c r="I64" s="266">
        <v>1916.7</v>
      </c>
      <c r="J64" s="266">
        <v>2025.1000000000001</v>
      </c>
      <c r="K64" s="266">
        <v>2057.6499999999996</v>
      </c>
      <c r="L64" s="266">
        <v>2079.3000000000002</v>
      </c>
      <c r="M64" s="267">
        <v>2036</v>
      </c>
      <c r="N64" s="267">
        <v>1981.8</v>
      </c>
      <c r="O64" s="267">
        <v>3429600</v>
      </c>
      <c r="P64" s="268">
        <v>-2.3562265468190942E-3</v>
      </c>
    </row>
    <row r="65" spans="1:16" ht="12.75" customHeight="1">
      <c r="A65" s="259">
        <v>55</v>
      </c>
      <c r="B65" s="272" t="s">
        <v>59</v>
      </c>
      <c r="C65" s="264" t="s">
        <v>102</v>
      </c>
      <c r="D65" s="265">
        <v>45288</v>
      </c>
      <c r="E65" s="264">
        <v>534.85</v>
      </c>
      <c r="F65" s="264">
        <v>533.65</v>
      </c>
      <c r="G65" s="266">
        <v>531.5</v>
      </c>
      <c r="H65" s="266">
        <v>528.15</v>
      </c>
      <c r="I65" s="266">
        <v>526</v>
      </c>
      <c r="J65" s="266">
        <v>537</v>
      </c>
      <c r="K65" s="266">
        <v>539.14999999999986</v>
      </c>
      <c r="L65" s="266">
        <v>542.5</v>
      </c>
      <c r="M65" s="267">
        <v>535.79999999999995</v>
      </c>
      <c r="N65" s="267">
        <v>530.29999999999995</v>
      </c>
      <c r="O65" s="267">
        <v>21740000</v>
      </c>
      <c r="P65" s="268">
        <v>-9.7650640473318396E-4</v>
      </c>
    </row>
    <row r="66" spans="1:16" ht="12.75" customHeight="1">
      <c r="A66" s="259">
        <v>56</v>
      </c>
      <c r="B66" s="272" t="s">
        <v>49</v>
      </c>
      <c r="C66" s="269" t="s">
        <v>103</v>
      </c>
      <c r="D66" s="265">
        <v>45288</v>
      </c>
      <c r="E66" s="264">
        <v>2323.9</v>
      </c>
      <c r="F66" s="264">
        <v>2310.2166666666667</v>
      </c>
      <c r="G66" s="266">
        <v>2259.4333333333334</v>
      </c>
      <c r="H66" s="266">
        <v>2194.9666666666667</v>
      </c>
      <c r="I66" s="266">
        <v>2144.1833333333334</v>
      </c>
      <c r="J66" s="266">
        <v>2374.6833333333334</v>
      </c>
      <c r="K66" s="266">
        <v>2425.4666666666672</v>
      </c>
      <c r="L66" s="266">
        <v>2489.9333333333334</v>
      </c>
      <c r="M66" s="267">
        <v>2361</v>
      </c>
      <c r="N66" s="267">
        <v>2245.75</v>
      </c>
      <c r="O66" s="267">
        <v>3306750</v>
      </c>
      <c r="P66" s="268">
        <v>4.1250098401952297E-2</v>
      </c>
    </row>
    <row r="67" spans="1:16" ht="12.75" customHeight="1">
      <c r="A67" s="259">
        <v>57</v>
      </c>
      <c r="B67" s="272" t="s">
        <v>39</v>
      </c>
      <c r="C67" s="264" t="s">
        <v>104</v>
      </c>
      <c r="D67" s="265">
        <v>45288</v>
      </c>
      <c r="E67" s="264">
        <v>2461.3000000000002</v>
      </c>
      <c r="F67" s="264">
        <v>2460.7666666666669</v>
      </c>
      <c r="G67" s="266">
        <v>2428.5333333333338</v>
      </c>
      <c r="H67" s="266">
        <v>2395.7666666666669</v>
      </c>
      <c r="I67" s="266">
        <v>2363.5333333333338</v>
      </c>
      <c r="J67" s="266">
        <v>2493.5333333333338</v>
      </c>
      <c r="K67" s="266">
        <v>2525.7666666666664</v>
      </c>
      <c r="L67" s="266">
        <v>2558.5333333333338</v>
      </c>
      <c r="M67" s="267">
        <v>2493</v>
      </c>
      <c r="N67" s="267">
        <v>2428</v>
      </c>
      <c r="O67" s="267">
        <v>2550600</v>
      </c>
      <c r="P67" s="268">
        <v>-4.4611754129677494E-2</v>
      </c>
    </row>
    <row r="68" spans="1:16" ht="12.75" customHeight="1">
      <c r="A68" s="259">
        <v>58</v>
      </c>
      <c r="B68" s="272" t="s">
        <v>45</v>
      </c>
      <c r="C68" s="269" t="s">
        <v>105</v>
      </c>
      <c r="D68" s="265">
        <v>45288</v>
      </c>
      <c r="E68" s="264">
        <v>147.75</v>
      </c>
      <c r="F68" s="264">
        <v>147.58333333333334</v>
      </c>
      <c r="G68" s="266">
        <v>145.36666666666667</v>
      </c>
      <c r="H68" s="266">
        <v>142.98333333333332</v>
      </c>
      <c r="I68" s="266">
        <v>140.76666666666665</v>
      </c>
      <c r="J68" s="266">
        <v>149.9666666666667</v>
      </c>
      <c r="K68" s="266">
        <v>152.18333333333334</v>
      </c>
      <c r="L68" s="266">
        <v>154.56666666666672</v>
      </c>
      <c r="M68" s="267">
        <v>149.80000000000001</v>
      </c>
      <c r="N68" s="267">
        <v>145.19999999999999</v>
      </c>
      <c r="O68" s="267">
        <v>15744800</v>
      </c>
      <c r="P68" s="268">
        <v>-6.9126167671751212E-2</v>
      </c>
    </row>
    <row r="69" spans="1:16" ht="12.75" customHeight="1">
      <c r="A69" s="259">
        <v>59</v>
      </c>
      <c r="B69" s="272" t="s">
        <v>43</v>
      </c>
      <c r="C69" s="264" t="s">
        <v>106</v>
      </c>
      <c r="D69" s="265">
        <v>45288</v>
      </c>
      <c r="E69" s="264">
        <v>3888.95</v>
      </c>
      <c r="F69" s="264">
        <v>3881.4166666666665</v>
      </c>
      <c r="G69" s="266">
        <v>3849.0333333333328</v>
      </c>
      <c r="H69" s="266">
        <v>3809.1166666666663</v>
      </c>
      <c r="I69" s="266">
        <v>3776.7333333333327</v>
      </c>
      <c r="J69" s="266">
        <v>3921.333333333333</v>
      </c>
      <c r="K69" s="266">
        <v>3953.7166666666672</v>
      </c>
      <c r="L69" s="266">
        <v>3993.6333333333332</v>
      </c>
      <c r="M69" s="267">
        <v>3913.8</v>
      </c>
      <c r="N69" s="267">
        <v>3841.5</v>
      </c>
      <c r="O69" s="267">
        <v>3275800</v>
      </c>
      <c r="P69" s="268">
        <v>-2.4415552707074406E-4</v>
      </c>
    </row>
    <row r="70" spans="1:16" ht="12.75" customHeight="1">
      <c r="A70" s="259">
        <v>60</v>
      </c>
      <c r="B70" s="272" t="s">
        <v>45</v>
      </c>
      <c r="C70" s="271" t="s">
        <v>107</v>
      </c>
      <c r="D70" s="265">
        <v>45288</v>
      </c>
      <c r="E70" s="264">
        <v>6453.95</v>
      </c>
      <c r="F70" s="264">
        <v>6463.1833333333334</v>
      </c>
      <c r="G70" s="266">
        <v>6390.7666666666664</v>
      </c>
      <c r="H70" s="266">
        <v>6327.583333333333</v>
      </c>
      <c r="I70" s="266">
        <v>6255.1666666666661</v>
      </c>
      <c r="J70" s="266">
        <v>6526.3666666666668</v>
      </c>
      <c r="K70" s="266">
        <v>6598.7833333333328</v>
      </c>
      <c r="L70" s="266">
        <v>6661.9666666666672</v>
      </c>
      <c r="M70" s="267">
        <v>6535.6</v>
      </c>
      <c r="N70" s="267">
        <v>6400</v>
      </c>
      <c r="O70" s="267">
        <v>1216900</v>
      </c>
      <c r="P70" s="268">
        <v>-4.1811023622047243E-2</v>
      </c>
    </row>
    <row r="71" spans="1:16" ht="12.75" customHeight="1">
      <c r="A71" s="259">
        <v>61</v>
      </c>
      <c r="B71" s="272" t="s">
        <v>108</v>
      </c>
      <c r="C71" s="264" t="s">
        <v>109</v>
      </c>
      <c r="D71" s="265">
        <v>45288</v>
      </c>
      <c r="E71" s="264">
        <v>720.15</v>
      </c>
      <c r="F71" s="264">
        <v>718.25</v>
      </c>
      <c r="G71" s="266">
        <v>712.5</v>
      </c>
      <c r="H71" s="266">
        <v>704.85</v>
      </c>
      <c r="I71" s="266">
        <v>699.1</v>
      </c>
      <c r="J71" s="266">
        <v>725.9</v>
      </c>
      <c r="K71" s="266">
        <v>731.65</v>
      </c>
      <c r="L71" s="266">
        <v>739.3</v>
      </c>
      <c r="M71" s="267">
        <v>724</v>
      </c>
      <c r="N71" s="267">
        <v>710.6</v>
      </c>
      <c r="O71" s="267">
        <v>39509250</v>
      </c>
      <c r="P71" s="268">
        <v>-1.884859659905757E-2</v>
      </c>
    </row>
    <row r="72" spans="1:16" ht="12.75" customHeight="1">
      <c r="A72" s="259">
        <v>62</v>
      </c>
      <c r="B72" s="272" t="s">
        <v>43</v>
      </c>
      <c r="C72" s="264" t="s">
        <v>110</v>
      </c>
      <c r="D72" s="265">
        <v>45288</v>
      </c>
      <c r="E72" s="264">
        <v>5707.6</v>
      </c>
      <c r="F72" s="264">
        <v>5673.3166666666657</v>
      </c>
      <c r="G72" s="266">
        <v>5630.4333333333316</v>
      </c>
      <c r="H72" s="266">
        <v>5553.2666666666655</v>
      </c>
      <c r="I72" s="266">
        <v>5510.3833333333314</v>
      </c>
      <c r="J72" s="266">
        <v>5750.4833333333318</v>
      </c>
      <c r="K72" s="266">
        <v>5793.3666666666668</v>
      </c>
      <c r="L72" s="266">
        <v>5870.5333333333319</v>
      </c>
      <c r="M72" s="267">
        <v>5716.2</v>
      </c>
      <c r="N72" s="267">
        <v>5596.15</v>
      </c>
      <c r="O72" s="267">
        <v>1981375</v>
      </c>
      <c r="P72" s="268">
        <v>-1.8513931888544891E-2</v>
      </c>
    </row>
    <row r="73" spans="1:16" ht="12.75" customHeight="1">
      <c r="A73" s="259">
        <v>63</v>
      </c>
      <c r="B73" s="272" t="s">
        <v>56</v>
      </c>
      <c r="C73" s="264" t="s">
        <v>111</v>
      </c>
      <c r="D73" s="265">
        <v>45288</v>
      </c>
      <c r="E73" s="264">
        <v>4110</v>
      </c>
      <c r="F73" s="264">
        <v>4087.5166666666664</v>
      </c>
      <c r="G73" s="266">
        <v>4056.9833333333327</v>
      </c>
      <c r="H73" s="266">
        <v>4003.9666666666662</v>
      </c>
      <c r="I73" s="266">
        <v>3973.4333333333325</v>
      </c>
      <c r="J73" s="266">
        <v>4140.5333333333328</v>
      </c>
      <c r="K73" s="266">
        <v>4171.0666666666657</v>
      </c>
      <c r="L73" s="266">
        <v>4224.083333333333</v>
      </c>
      <c r="M73" s="267">
        <v>4118.05</v>
      </c>
      <c r="N73" s="267">
        <v>4034.5</v>
      </c>
      <c r="O73" s="267">
        <v>2927925</v>
      </c>
      <c r="P73" s="268">
        <v>2.0120724346076459E-2</v>
      </c>
    </row>
    <row r="74" spans="1:16" ht="12.75" customHeight="1">
      <c r="A74" s="259">
        <v>64</v>
      </c>
      <c r="B74" s="272" t="s">
        <v>56</v>
      </c>
      <c r="C74" s="264" t="s">
        <v>112</v>
      </c>
      <c r="D74" s="265">
        <v>45288</v>
      </c>
      <c r="E74" s="264">
        <v>2962.7</v>
      </c>
      <c r="F74" s="264">
        <v>2969.2166666666667</v>
      </c>
      <c r="G74" s="266">
        <v>2931.0833333333335</v>
      </c>
      <c r="H74" s="266">
        <v>2899.4666666666667</v>
      </c>
      <c r="I74" s="266">
        <v>2861.3333333333335</v>
      </c>
      <c r="J74" s="266">
        <v>3000.8333333333335</v>
      </c>
      <c r="K74" s="266">
        <v>3038.9666666666667</v>
      </c>
      <c r="L74" s="266">
        <v>3070.5833333333335</v>
      </c>
      <c r="M74" s="267">
        <v>3007.35</v>
      </c>
      <c r="N74" s="267">
        <v>2937.6</v>
      </c>
      <c r="O74" s="267">
        <v>3208425</v>
      </c>
      <c r="P74" s="268">
        <v>3.0562671142125256E-2</v>
      </c>
    </row>
    <row r="75" spans="1:16" ht="12.75" customHeight="1">
      <c r="A75" s="259">
        <v>65</v>
      </c>
      <c r="B75" s="272" t="s">
        <v>56</v>
      </c>
      <c r="C75" s="264" t="s">
        <v>113</v>
      </c>
      <c r="D75" s="265">
        <v>45288</v>
      </c>
      <c r="E75" s="264">
        <v>301.35000000000002</v>
      </c>
      <c r="F75" s="264">
        <v>299.51666666666665</v>
      </c>
      <c r="G75" s="266">
        <v>297.13333333333333</v>
      </c>
      <c r="H75" s="266">
        <v>292.91666666666669</v>
      </c>
      <c r="I75" s="266">
        <v>290.53333333333336</v>
      </c>
      <c r="J75" s="266">
        <v>303.73333333333329</v>
      </c>
      <c r="K75" s="266">
        <v>306.11666666666662</v>
      </c>
      <c r="L75" s="266">
        <v>310.33333333333326</v>
      </c>
      <c r="M75" s="267">
        <v>301.89999999999998</v>
      </c>
      <c r="N75" s="267">
        <v>295.3</v>
      </c>
      <c r="O75" s="267">
        <v>19234800</v>
      </c>
      <c r="P75" s="268">
        <v>8.874622356495469E-3</v>
      </c>
    </row>
    <row r="76" spans="1:16" ht="12.75" customHeight="1">
      <c r="A76" s="259">
        <v>66</v>
      </c>
      <c r="B76" s="272" t="s">
        <v>63</v>
      </c>
      <c r="C76" s="264" t="s">
        <v>114</v>
      </c>
      <c r="D76" s="265">
        <v>45288</v>
      </c>
      <c r="E76" s="264">
        <v>154.05000000000001</v>
      </c>
      <c r="F76" s="264">
        <v>153.98333333333335</v>
      </c>
      <c r="G76" s="266">
        <v>152.9666666666667</v>
      </c>
      <c r="H76" s="266">
        <v>151.88333333333335</v>
      </c>
      <c r="I76" s="266">
        <v>150.8666666666667</v>
      </c>
      <c r="J76" s="266">
        <v>155.06666666666669</v>
      </c>
      <c r="K76" s="266">
        <v>156.08333333333334</v>
      </c>
      <c r="L76" s="266">
        <v>157.16666666666669</v>
      </c>
      <c r="M76" s="267">
        <v>155</v>
      </c>
      <c r="N76" s="267">
        <v>152.9</v>
      </c>
      <c r="O76" s="267">
        <v>94505000</v>
      </c>
      <c r="P76" s="268">
        <v>2.3390546320861984E-2</v>
      </c>
    </row>
    <row r="77" spans="1:16" ht="12.75" customHeight="1">
      <c r="A77" s="259">
        <v>67</v>
      </c>
      <c r="B77" s="272" t="s">
        <v>84</v>
      </c>
      <c r="C77" s="264" t="s">
        <v>115</v>
      </c>
      <c r="D77" s="265">
        <v>45288</v>
      </c>
      <c r="E77" s="264">
        <v>151.75</v>
      </c>
      <c r="F77" s="264">
        <v>152.41666666666666</v>
      </c>
      <c r="G77" s="266">
        <v>149.63333333333333</v>
      </c>
      <c r="H77" s="266">
        <v>147.51666666666668</v>
      </c>
      <c r="I77" s="266">
        <v>144.73333333333335</v>
      </c>
      <c r="J77" s="266">
        <v>154.5333333333333</v>
      </c>
      <c r="K77" s="266">
        <v>157.31666666666666</v>
      </c>
      <c r="L77" s="266">
        <v>159.43333333333328</v>
      </c>
      <c r="M77" s="267">
        <v>155.19999999999999</v>
      </c>
      <c r="N77" s="267">
        <v>150.30000000000001</v>
      </c>
      <c r="O77" s="267">
        <v>155202300</v>
      </c>
      <c r="P77" s="268">
        <v>-4.3720930232558138E-2</v>
      </c>
    </row>
    <row r="78" spans="1:16" ht="12.75" customHeight="1">
      <c r="A78" s="259">
        <v>68</v>
      </c>
      <c r="B78" s="272" t="s">
        <v>43</v>
      </c>
      <c r="C78" s="264" t="s">
        <v>116</v>
      </c>
      <c r="D78" s="265">
        <v>45288</v>
      </c>
      <c r="E78" s="264">
        <v>847.3</v>
      </c>
      <c r="F78" s="264">
        <v>844.31666666666661</v>
      </c>
      <c r="G78" s="266">
        <v>831.73333333333323</v>
      </c>
      <c r="H78" s="266">
        <v>816.16666666666663</v>
      </c>
      <c r="I78" s="266">
        <v>803.58333333333326</v>
      </c>
      <c r="J78" s="266">
        <v>859.88333333333321</v>
      </c>
      <c r="K78" s="266">
        <v>872.4666666666667</v>
      </c>
      <c r="L78" s="266">
        <v>888.03333333333319</v>
      </c>
      <c r="M78" s="267">
        <v>856.9</v>
      </c>
      <c r="N78" s="267">
        <v>828.75</v>
      </c>
      <c r="O78" s="267">
        <v>11725425</v>
      </c>
      <c r="P78" s="268">
        <v>1.4241486068111455E-3</v>
      </c>
    </row>
    <row r="79" spans="1:16" ht="12.75" customHeight="1">
      <c r="A79" s="259">
        <v>69</v>
      </c>
      <c r="B79" s="272" t="s">
        <v>117</v>
      </c>
      <c r="C79" s="264" t="s">
        <v>118</v>
      </c>
      <c r="D79" s="265">
        <v>45288</v>
      </c>
      <c r="E79" s="264">
        <v>73.400000000000006</v>
      </c>
      <c r="F79" s="264">
        <v>73.800000000000011</v>
      </c>
      <c r="G79" s="266">
        <v>72.65000000000002</v>
      </c>
      <c r="H79" s="266">
        <v>71.900000000000006</v>
      </c>
      <c r="I79" s="266">
        <v>70.750000000000014</v>
      </c>
      <c r="J79" s="266">
        <v>74.550000000000026</v>
      </c>
      <c r="K79" s="266">
        <v>75.7</v>
      </c>
      <c r="L79" s="266">
        <v>76.450000000000031</v>
      </c>
      <c r="M79" s="267">
        <v>74.95</v>
      </c>
      <c r="N79" s="267">
        <v>73.05</v>
      </c>
      <c r="O79" s="267">
        <v>200463750</v>
      </c>
      <c r="P79" s="268">
        <v>-2.318824690275189E-2</v>
      </c>
    </row>
    <row r="80" spans="1:16" ht="12.75" customHeight="1">
      <c r="A80" s="259">
        <v>70</v>
      </c>
      <c r="B80" s="272" t="s">
        <v>45</v>
      </c>
      <c r="C80" s="270" t="s">
        <v>119</v>
      </c>
      <c r="D80" s="265">
        <v>45288</v>
      </c>
      <c r="E80" s="264">
        <v>740.65</v>
      </c>
      <c r="F80" s="264">
        <v>742.23333333333323</v>
      </c>
      <c r="G80" s="266">
        <v>727.71666666666647</v>
      </c>
      <c r="H80" s="266">
        <v>714.78333333333319</v>
      </c>
      <c r="I80" s="266">
        <v>700.26666666666642</v>
      </c>
      <c r="J80" s="266">
        <v>755.16666666666652</v>
      </c>
      <c r="K80" s="266">
        <v>769.68333333333317</v>
      </c>
      <c r="L80" s="266">
        <v>782.61666666666656</v>
      </c>
      <c r="M80" s="267">
        <v>756.75</v>
      </c>
      <c r="N80" s="267">
        <v>729.3</v>
      </c>
      <c r="O80" s="267">
        <v>7374900</v>
      </c>
      <c r="P80" s="268">
        <v>-5.2921535893155257E-2</v>
      </c>
    </row>
    <row r="81" spans="1:16" ht="12.75" customHeight="1">
      <c r="A81" s="259">
        <v>71</v>
      </c>
      <c r="B81" s="272" t="s">
        <v>59</v>
      </c>
      <c r="C81" s="264" t="s">
        <v>120</v>
      </c>
      <c r="D81" s="265">
        <v>45288</v>
      </c>
      <c r="E81" s="264">
        <v>1104.1500000000001</v>
      </c>
      <c r="F81" s="264">
        <v>1106.6833333333334</v>
      </c>
      <c r="G81" s="266">
        <v>1095.9166666666667</v>
      </c>
      <c r="H81" s="266">
        <v>1087.6833333333334</v>
      </c>
      <c r="I81" s="266">
        <v>1076.9166666666667</v>
      </c>
      <c r="J81" s="266">
        <v>1114.9166666666667</v>
      </c>
      <c r="K81" s="266">
        <v>1125.6833333333332</v>
      </c>
      <c r="L81" s="266">
        <v>1133.9166666666667</v>
      </c>
      <c r="M81" s="267">
        <v>1117.45</v>
      </c>
      <c r="N81" s="267">
        <v>1098.45</v>
      </c>
      <c r="O81" s="267">
        <v>8768500</v>
      </c>
      <c r="P81" s="268">
        <v>2.3879028491359179E-2</v>
      </c>
    </row>
    <row r="82" spans="1:16" ht="12.75" customHeight="1">
      <c r="A82" s="259">
        <v>72</v>
      </c>
      <c r="B82" s="272" t="s">
        <v>108</v>
      </c>
      <c r="C82" s="264" t="s">
        <v>121</v>
      </c>
      <c r="D82" s="265">
        <v>45288</v>
      </c>
      <c r="E82" s="264">
        <v>2010.95</v>
      </c>
      <c r="F82" s="264">
        <v>2015.8</v>
      </c>
      <c r="G82" s="266">
        <v>1991.85</v>
      </c>
      <c r="H82" s="266">
        <v>1972.75</v>
      </c>
      <c r="I82" s="266">
        <v>1948.8</v>
      </c>
      <c r="J82" s="266">
        <v>2034.8999999999999</v>
      </c>
      <c r="K82" s="266">
        <v>2058.8500000000004</v>
      </c>
      <c r="L82" s="266">
        <v>2077.9499999999998</v>
      </c>
      <c r="M82" s="267">
        <v>2039.75</v>
      </c>
      <c r="N82" s="267">
        <v>1996.7</v>
      </c>
      <c r="O82" s="267">
        <v>3395775</v>
      </c>
      <c r="P82" s="268">
        <v>-1.3795006207752793E-2</v>
      </c>
    </row>
    <row r="83" spans="1:16" ht="12.75" customHeight="1">
      <c r="A83" s="259">
        <v>73</v>
      </c>
      <c r="B83" s="272" t="s">
        <v>43</v>
      </c>
      <c r="C83" s="264" t="s">
        <v>122</v>
      </c>
      <c r="D83" s="265">
        <v>45288</v>
      </c>
      <c r="E83" s="264">
        <v>397.6</v>
      </c>
      <c r="F83" s="264">
        <v>397.2166666666667</v>
      </c>
      <c r="G83" s="266">
        <v>393.43333333333339</v>
      </c>
      <c r="H83" s="266">
        <v>389.26666666666671</v>
      </c>
      <c r="I83" s="266">
        <v>385.48333333333341</v>
      </c>
      <c r="J83" s="266">
        <v>401.38333333333338</v>
      </c>
      <c r="K83" s="266">
        <v>405.16666666666669</v>
      </c>
      <c r="L83" s="266">
        <v>409.33333333333337</v>
      </c>
      <c r="M83" s="267">
        <v>401</v>
      </c>
      <c r="N83" s="267">
        <v>393.05</v>
      </c>
      <c r="O83" s="267">
        <v>10804000</v>
      </c>
      <c r="P83" s="268">
        <v>-1.3333333333333334E-2</v>
      </c>
    </row>
    <row r="84" spans="1:16" ht="12.75" customHeight="1">
      <c r="A84" s="259">
        <v>74</v>
      </c>
      <c r="B84" s="272" t="s">
        <v>49</v>
      </c>
      <c r="C84" s="264" t="s">
        <v>123</v>
      </c>
      <c r="D84" s="265">
        <v>45288</v>
      </c>
      <c r="E84" s="264">
        <v>2122.15</v>
      </c>
      <c r="F84" s="264">
        <v>2105.9833333333336</v>
      </c>
      <c r="G84" s="266">
        <v>2085.0666666666671</v>
      </c>
      <c r="H84" s="266">
        <v>2047.9833333333336</v>
      </c>
      <c r="I84" s="266">
        <v>2027.0666666666671</v>
      </c>
      <c r="J84" s="266">
        <v>2143.0666666666671</v>
      </c>
      <c r="K84" s="266">
        <v>2163.9833333333331</v>
      </c>
      <c r="L84" s="266">
        <v>2201.0666666666671</v>
      </c>
      <c r="M84" s="267">
        <v>2126.9</v>
      </c>
      <c r="N84" s="267">
        <v>2068.9</v>
      </c>
      <c r="O84" s="267">
        <v>9187450</v>
      </c>
      <c r="P84" s="268">
        <v>8.6566541510221112E-3</v>
      </c>
    </row>
    <row r="85" spans="1:16" ht="12.75" customHeight="1">
      <c r="A85" s="259">
        <v>75</v>
      </c>
      <c r="B85" s="272" t="s">
        <v>84</v>
      </c>
      <c r="C85" s="264" t="s">
        <v>124</v>
      </c>
      <c r="D85" s="265">
        <v>45288</v>
      </c>
      <c r="E85" s="264">
        <v>449.8</v>
      </c>
      <c r="F85" s="264">
        <v>450.66666666666669</v>
      </c>
      <c r="G85" s="266">
        <v>445.08333333333337</v>
      </c>
      <c r="H85" s="266">
        <v>440.36666666666667</v>
      </c>
      <c r="I85" s="266">
        <v>434.78333333333336</v>
      </c>
      <c r="J85" s="266">
        <v>455.38333333333338</v>
      </c>
      <c r="K85" s="266">
        <v>460.96666666666675</v>
      </c>
      <c r="L85" s="266">
        <v>465.68333333333339</v>
      </c>
      <c r="M85" s="267">
        <v>456.25</v>
      </c>
      <c r="N85" s="267">
        <v>445.95</v>
      </c>
      <c r="O85" s="267">
        <v>7737500</v>
      </c>
      <c r="P85" s="268">
        <v>-5.1631683775088096E-2</v>
      </c>
    </row>
    <row r="86" spans="1:16" ht="12.75" customHeight="1">
      <c r="A86" s="259">
        <v>76</v>
      </c>
      <c r="B86" s="272" t="s">
        <v>45</v>
      </c>
      <c r="C86" s="271" t="s">
        <v>125</v>
      </c>
      <c r="D86" s="265">
        <v>45288</v>
      </c>
      <c r="E86" s="264">
        <v>2808.45</v>
      </c>
      <c r="F86" s="264">
        <v>2808.9666666666667</v>
      </c>
      <c r="G86" s="266">
        <v>2782.9333333333334</v>
      </c>
      <c r="H86" s="266">
        <v>2757.4166666666665</v>
      </c>
      <c r="I86" s="266">
        <v>2731.3833333333332</v>
      </c>
      <c r="J86" s="266">
        <v>2834.4833333333336</v>
      </c>
      <c r="K86" s="266">
        <v>2860.5166666666673</v>
      </c>
      <c r="L86" s="266">
        <v>2886.0333333333338</v>
      </c>
      <c r="M86" s="267">
        <v>2835</v>
      </c>
      <c r="N86" s="267">
        <v>2783.45</v>
      </c>
      <c r="O86" s="267">
        <v>7172400</v>
      </c>
      <c r="P86" s="268">
        <v>-2.9629028330221609E-2</v>
      </c>
    </row>
    <row r="87" spans="1:16" ht="12.75" customHeight="1">
      <c r="A87" s="259">
        <v>77</v>
      </c>
      <c r="B87" s="272" t="s">
        <v>41</v>
      </c>
      <c r="C87" s="264" t="s">
        <v>126</v>
      </c>
      <c r="D87" s="265">
        <v>45288</v>
      </c>
      <c r="E87" s="264">
        <v>1363.15</v>
      </c>
      <c r="F87" s="264">
        <v>1365.8333333333333</v>
      </c>
      <c r="G87" s="266">
        <v>1351.8166666666666</v>
      </c>
      <c r="H87" s="266">
        <v>1340.4833333333333</v>
      </c>
      <c r="I87" s="266">
        <v>1326.4666666666667</v>
      </c>
      <c r="J87" s="266">
        <v>1377.1666666666665</v>
      </c>
      <c r="K87" s="266">
        <v>1391.1833333333334</v>
      </c>
      <c r="L87" s="266">
        <v>1402.5166666666664</v>
      </c>
      <c r="M87" s="267">
        <v>1379.85</v>
      </c>
      <c r="N87" s="267">
        <v>1354.5</v>
      </c>
      <c r="O87" s="267">
        <v>5641000</v>
      </c>
      <c r="P87" s="268">
        <v>1.1385029134917077E-2</v>
      </c>
    </row>
    <row r="88" spans="1:16" ht="12.75" customHeight="1">
      <c r="A88" s="259">
        <v>78</v>
      </c>
      <c r="B88" s="272" t="s">
        <v>87</v>
      </c>
      <c r="C88" s="264" t="s">
        <v>127</v>
      </c>
      <c r="D88" s="265">
        <v>45288</v>
      </c>
      <c r="E88" s="264">
        <v>1471.95</v>
      </c>
      <c r="F88" s="264">
        <v>1468.3166666666666</v>
      </c>
      <c r="G88" s="266">
        <v>1460.6833333333332</v>
      </c>
      <c r="H88" s="266">
        <v>1449.4166666666665</v>
      </c>
      <c r="I88" s="266">
        <v>1441.7833333333331</v>
      </c>
      <c r="J88" s="266">
        <v>1479.5833333333333</v>
      </c>
      <c r="K88" s="266">
        <v>1487.2166666666665</v>
      </c>
      <c r="L88" s="266">
        <v>1498.4833333333333</v>
      </c>
      <c r="M88" s="267">
        <v>1475.95</v>
      </c>
      <c r="N88" s="267">
        <v>1457.05</v>
      </c>
      <c r="O88" s="267">
        <v>13873300</v>
      </c>
      <c r="P88" s="268">
        <v>-1.209494532076803E-3</v>
      </c>
    </row>
    <row r="89" spans="1:16" ht="12.75" customHeight="1">
      <c r="A89" s="259">
        <v>79</v>
      </c>
      <c r="B89" s="272" t="s">
        <v>68</v>
      </c>
      <c r="C89" s="264" t="s">
        <v>128</v>
      </c>
      <c r="D89" s="265">
        <v>45288</v>
      </c>
      <c r="E89" s="264">
        <v>3221.35</v>
      </c>
      <c r="F89" s="264">
        <v>3220.5833333333335</v>
      </c>
      <c r="G89" s="266">
        <v>3195.9666666666672</v>
      </c>
      <c r="H89" s="266">
        <v>3170.5833333333335</v>
      </c>
      <c r="I89" s="266">
        <v>3145.9666666666672</v>
      </c>
      <c r="J89" s="266">
        <v>3245.9666666666672</v>
      </c>
      <c r="K89" s="266">
        <v>3270.583333333333</v>
      </c>
      <c r="L89" s="266">
        <v>3295.9666666666672</v>
      </c>
      <c r="M89" s="267">
        <v>3245.2</v>
      </c>
      <c r="N89" s="267">
        <v>3195.2</v>
      </c>
      <c r="O89" s="267">
        <v>3046200</v>
      </c>
      <c r="P89" s="268">
        <v>-3.8902035021296737E-2</v>
      </c>
    </row>
    <row r="90" spans="1:16" ht="12.75" customHeight="1">
      <c r="A90" s="259">
        <v>80</v>
      </c>
      <c r="B90" s="272" t="s">
        <v>63</v>
      </c>
      <c r="C90" s="264" t="s">
        <v>129</v>
      </c>
      <c r="D90" s="265">
        <v>45288</v>
      </c>
      <c r="E90" s="264">
        <v>1699.7</v>
      </c>
      <c r="F90" s="264">
        <v>1693.8</v>
      </c>
      <c r="G90" s="266">
        <v>1684.6</v>
      </c>
      <c r="H90" s="266">
        <v>1669.5</v>
      </c>
      <c r="I90" s="266">
        <v>1660.3</v>
      </c>
      <c r="J90" s="266">
        <v>1708.8999999999999</v>
      </c>
      <c r="K90" s="266">
        <v>1718.1000000000001</v>
      </c>
      <c r="L90" s="266">
        <v>1733.1999999999998</v>
      </c>
      <c r="M90" s="267">
        <v>1703</v>
      </c>
      <c r="N90" s="267">
        <v>1678.7</v>
      </c>
      <c r="O90" s="267">
        <v>107989200</v>
      </c>
      <c r="P90" s="268">
        <v>-1.9858028573995868E-2</v>
      </c>
    </row>
    <row r="91" spans="1:16" ht="12.75" customHeight="1">
      <c r="A91" s="259">
        <v>81</v>
      </c>
      <c r="B91" s="272" t="s">
        <v>68</v>
      </c>
      <c r="C91" s="264" t="s">
        <v>130</v>
      </c>
      <c r="D91" s="265">
        <v>45288</v>
      </c>
      <c r="E91" s="264">
        <v>643.79999999999995</v>
      </c>
      <c r="F91" s="264">
        <v>642.91666666666663</v>
      </c>
      <c r="G91" s="266">
        <v>639.98333333333323</v>
      </c>
      <c r="H91" s="266">
        <v>636.16666666666663</v>
      </c>
      <c r="I91" s="266">
        <v>633.23333333333323</v>
      </c>
      <c r="J91" s="266">
        <v>646.73333333333323</v>
      </c>
      <c r="K91" s="266">
        <v>649.66666666666663</v>
      </c>
      <c r="L91" s="266">
        <v>653.48333333333323</v>
      </c>
      <c r="M91" s="267">
        <v>645.85</v>
      </c>
      <c r="N91" s="267">
        <v>639.1</v>
      </c>
      <c r="O91" s="267">
        <v>24768700</v>
      </c>
      <c r="P91" s="268">
        <v>4.6085946573751452E-2</v>
      </c>
    </row>
    <row r="92" spans="1:16" ht="12.75" customHeight="1">
      <c r="A92" s="259">
        <v>82</v>
      </c>
      <c r="B92" s="272" t="s">
        <v>56</v>
      </c>
      <c r="C92" s="264" t="s">
        <v>131</v>
      </c>
      <c r="D92" s="265">
        <v>45288</v>
      </c>
      <c r="E92" s="264">
        <v>4049.15</v>
      </c>
      <c r="F92" s="264">
        <v>4044.7000000000003</v>
      </c>
      <c r="G92" s="266">
        <v>4007.4500000000007</v>
      </c>
      <c r="H92" s="266">
        <v>3965.7500000000005</v>
      </c>
      <c r="I92" s="266">
        <v>3928.5000000000009</v>
      </c>
      <c r="J92" s="266">
        <v>4086.4000000000005</v>
      </c>
      <c r="K92" s="266">
        <v>4123.6499999999996</v>
      </c>
      <c r="L92" s="266">
        <v>4165.3500000000004</v>
      </c>
      <c r="M92" s="267">
        <v>4081.95</v>
      </c>
      <c r="N92" s="267">
        <v>4003</v>
      </c>
      <c r="O92" s="267">
        <v>3497400</v>
      </c>
      <c r="P92" s="268">
        <v>-8.4570082449941103E-2</v>
      </c>
    </row>
    <row r="93" spans="1:16" ht="12.75" customHeight="1">
      <c r="A93" s="259">
        <v>83</v>
      </c>
      <c r="B93" s="272" t="s">
        <v>132</v>
      </c>
      <c r="C93" s="264" t="s">
        <v>133</v>
      </c>
      <c r="D93" s="265">
        <v>45288</v>
      </c>
      <c r="E93" s="264">
        <v>604.4</v>
      </c>
      <c r="F93" s="264">
        <v>596.91666666666663</v>
      </c>
      <c r="G93" s="266">
        <v>587.23333333333323</v>
      </c>
      <c r="H93" s="266">
        <v>570.06666666666661</v>
      </c>
      <c r="I93" s="266">
        <v>560.38333333333321</v>
      </c>
      <c r="J93" s="266">
        <v>614.08333333333326</v>
      </c>
      <c r="K93" s="266">
        <v>623.76666666666665</v>
      </c>
      <c r="L93" s="266">
        <v>640.93333333333328</v>
      </c>
      <c r="M93" s="267">
        <v>606.6</v>
      </c>
      <c r="N93" s="267">
        <v>579.75</v>
      </c>
      <c r="O93" s="267">
        <v>40489400</v>
      </c>
      <c r="P93" s="268">
        <v>2.6149588418961114E-2</v>
      </c>
    </row>
    <row r="94" spans="1:16" ht="12.75" customHeight="1">
      <c r="A94" s="259">
        <v>84</v>
      </c>
      <c r="B94" s="272" t="s">
        <v>132</v>
      </c>
      <c r="C94" s="270" t="s">
        <v>134</v>
      </c>
      <c r="D94" s="265">
        <v>45288</v>
      </c>
      <c r="E94" s="264">
        <v>235.25</v>
      </c>
      <c r="F94" s="264">
        <v>234.44999999999996</v>
      </c>
      <c r="G94" s="266">
        <v>228.49999999999991</v>
      </c>
      <c r="H94" s="266">
        <v>221.74999999999994</v>
      </c>
      <c r="I94" s="266">
        <v>215.7999999999999</v>
      </c>
      <c r="J94" s="266">
        <v>241.19999999999993</v>
      </c>
      <c r="K94" s="266">
        <v>247.14999999999998</v>
      </c>
      <c r="L94" s="266">
        <v>253.89999999999995</v>
      </c>
      <c r="M94" s="267">
        <v>240.4</v>
      </c>
      <c r="N94" s="267">
        <v>227.7</v>
      </c>
      <c r="O94" s="267">
        <v>32303500</v>
      </c>
      <c r="P94" s="268">
        <v>-0.11060849263096455</v>
      </c>
    </row>
    <row r="95" spans="1:16" ht="12.75" customHeight="1">
      <c r="A95" s="259">
        <v>85</v>
      </c>
      <c r="B95" s="272" t="s">
        <v>84</v>
      </c>
      <c r="C95" s="264" t="s">
        <v>135</v>
      </c>
      <c r="D95" s="265">
        <v>45288</v>
      </c>
      <c r="E95" s="264">
        <v>380.75</v>
      </c>
      <c r="F95" s="264">
        <v>381.16666666666669</v>
      </c>
      <c r="G95" s="266">
        <v>375.08333333333337</v>
      </c>
      <c r="H95" s="266">
        <v>369.41666666666669</v>
      </c>
      <c r="I95" s="266">
        <v>363.33333333333337</v>
      </c>
      <c r="J95" s="266">
        <v>386.83333333333337</v>
      </c>
      <c r="K95" s="266">
        <v>392.91666666666674</v>
      </c>
      <c r="L95" s="266">
        <v>398.58333333333337</v>
      </c>
      <c r="M95" s="267">
        <v>387.25</v>
      </c>
      <c r="N95" s="267">
        <v>375.5</v>
      </c>
      <c r="O95" s="267">
        <v>45800100</v>
      </c>
      <c r="P95" s="268">
        <v>-6.390375807074665E-2</v>
      </c>
    </row>
    <row r="96" spans="1:16" ht="12.75" customHeight="1">
      <c r="A96" s="259">
        <v>86</v>
      </c>
      <c r="B96" s="272" t="s">
        <v>59</v>
      </c>
      <c r="C96" s="264" t="s">
        <v>136</v>
      </c>
      <c r="D96" s="265">
        <v>45288</v>
      </c>
      <c r="E96" s="264">
        <v>2605.6</v>
      </c>
      <c r="F96" s="264">
        <v>2597.6499999999996</v>
      </c>
      <c r="G96" s="266">
        <v>2587.3499999999995</v>
      </c>
      <c r="H96" s="266">
        <v>2569.1</v>
      </c>
      <c r="I96" s="266">
        <v>2558.7999999999997</v>
      </c>
      <c r="J96" s="266">
        <v>2615.8999999999992</v>
      </c>
      <c r="K96" s="266">
        <v>2626.1999999999994</v>
      </c>
      <c r="L96" s="266">
        <v>2644.4499999999989</v>
      </c>
      <c r="M96" s="267">
        <v>2607.9499999999998</v>
      </c>
      <c r="N96" s="267">
        <v>2579.4</v>
      </c>
      <c r="O96" s="267">
        <v>10670700</v>
      </c>
      <c r="P96" s="268">
        <v>-1.150543312119612E-2</v>
      </c>
    </row>
    <row r="97" spans="1:16" ht="12.75" customHeight="1">
      <c r="A97" s="259">
        <v>87</v>
      </c>
      <c r="B97" s="272" t="s">
        <v>68</v>
      </c>
      <c r="C97" s="264" t="s">
        <v>137</v>
      </c>
      <c r="D97" s="265">
        <v>45288</v>
      </c>
      <c r="E97" s="264">
        <v>215.05</v>
      </c>
      <c r="F97" s="264">
        <v>215.9666666666667</v>
      </c>
      <c r="G97" s="266">
        <v>212.03333333333339</v>
      </c>
      <c r="H97" s="266">
        <v>209.01666666666668</v>
      </c>
      <c r="I97" s="266">
        <v>205.08333333333337</v>
      </c>
      <c r="J97" s="266">
        <v>218.98333333333341</v>
      </c>
      <c r="K97" s="266">
        <v>222.91666666666669</v>
      </c>
      <c r="L97" s="266">
        <v>225.93333333333342</v>
      </c>
      <c r="M97" s="267">
        <v>219.9</v>
      </c>
      <c r="N97" s="267">
        <v>212.95</v>
      </c>
      <c r="O97" s="267">
        <v>31548600</v>
      </c>
      <c r="P97" s="268">
        <v>-0.23789577430085007</v>
      </c>
    </row>
    <row r="98" spans="1:16" ht="12.75" customHeight="1">
      <c r="A98" s="259">
        <v>88</v>
      </c>
      <c r="B98" s="272" t="s">
        <v>63</v>
      </c>
      <c r="C98" s="264" t="s">
        <v>138</v>
      </c>
      <c r="D98" s="265">
        <v>45288</v>
      </c>
      <c r="E98" s="264">
        <v>1003.6</v>
      </c>
      <c r="F98" s="264">
        <v>1000.6</v>
      </c>
      <c r="G98" s="266">
        <v>995.55000000000007</v>
      </c>
      <c r="H98" s="266">
        <v>987.5</v>
      </c>
      <c r="I98" s="266">
        <v>982.45</v>
      </c>
      <c r="J98" s="266">
        <v>1008.6500000000001</v>
      </c>
      <c r="K98" s="266">
        <v>1013.7</v>
      </c>
      <c r="L98" s="266">
        <v>1021.7500000000001</v>
      </c>
      <c r="M98" s="267">
        <v>1005.65</v>
      </c>
      <c r="N98" s="267">
        <v>992.55</v>
      </c>
      <c r="O98" s="267">
        <v>84562100</v>
      </c>
      <c r="P98" s="268">
        <v>4.9630292551111732E-2</v>
      </c>
    </row>
    <row r="99" spans="1:16" ht="12.75" customHeight="1">
      <c r="A99" s="259">
        <v>89</v>
      </c>
      <c r="B99" s="272" t="s">
        <v>68</v>
      </c>
      <c r="C99" s="264" t="s">
        <v>139</v>
      </c>
      <c r="D99" s="265">
        <v>45288</v>
      </c>
      <c r="E99" s="264">
        <v>1417.15</v>
      </c>
      <c r="F99" s="264">
        <v>1418.9666666666665</v>
      </c>
      <c r="G99" s="266">
        <v>1406.883333333333</v>
      </c>
      <c r="H99" s="266">
        <v>1396.6166666666666</v>
      </c>
      <c r="I99" s="266">
        <v>1384.5333333333331</v>
      </c>
      <c r="J99" s="266">
        <v>1429.2333333333329</v>
      </c>
      <c r="K99" s="266">
        <v>1441.3166666666664</v>
      </c>
      <c r="L99" s="266">
        <v>1451.5833333333328</v>
      </c>
      <c r="M99" s="267">
        <v>1431.05</v>
      </c>
      <c r="N99" s="267">
        <v>1408.7</v>
      </c>
      <c r="O99" s="267">
        <v>2964500</v>
      </c>
      <c r="P99" s="268">
        <v>1.5065913370998116E-2</v>
      </c>
    </row>
    <row r="100" spans="1:16" ht="12.75" customHeight="1">
      <c r="A100" s="259">
        <v>90</v>
      </c>
      <c r="B100" s="272" t="s">
        <v>68</v>
      </c>
      <c r="C100" s="264" t="s">
        <v>140</v>
      </c>
      <c r="D100" s="265">
        <v>45288</v>
      </c>
      <c r="E100" s="264">
        <v>525.79999999999995</v>
      </c>
      <c r="F100" s="264">
        <v>525.76666666666677</v>
      </c>
      <c r="G100" s="266">
        <v>522.43333333333351</v>
      </c>
      <c r="H100" s="266">
        <v>519.06666666666672</v>
      </c>
      <c r="I100" s="266">
        <v>515.73333333333346</v>
      </c>
      <c r="J100" s="266">
        <v>529.13333333333355</v>
      </c>
      <c r="K100" s="266">
        <v>532.46666666666681</v>
      </c>
      <c r="L100" s="266">
        <v>535.8333333333336</v>
      </c>
      <c r="M100" s="267">
        <v>529.1</v>
      </c>
      <c r="N100" s="267">
        <v>522.4</v>
      </c>
      <c r="O100" s="267">
        <v>13344000</v>
      </c>
      <c r="P100" s="268">
        <v>-9.4278151089391166E-2</v>
      </c>
    </row>
    <row r="101" spans="1:16" ht="12.75" customHeight="1">
      <c r="A101" s="259">
        <v>91</v>
      </c>
      <c r="B101" s="272" t="s">
        <v>79</v>
      </c>
      <c r="C101" s="264" t="s">
        <v>141</v>
      </c>
      <c r="D101" s="265">
        <v>45288</v>
      </c>
      <c r="E101" s="264">
        <v>13.45</v>
      </c>
      <c r="F101" s="264">
        <v>13.383333333333333</v>
      </c>
      <c r="G101" s="266">
        <v>13.266666666666666</v>
      </c>
      <c r="H101" s="266">
        <v>13.083333333333332</v>
      </c>
      <c r="I101" s="266">
        <v>12.966666666666665</v>
      </c>
      <c r="J101" s="266">
        <v>13.566666666666666</v>
      </c>
      <c r="K101" s="266">
        <v>13.683333333333334</v>
      </c>
      <c r="L101" s="266">
        <v>13.866666666666667</v>
      </c>
      <c r="M101" s="267">
        <v>13.5</v>
      </c>
      <c r="N101" s="267">
        <v>13.2</v>
      </c>
      <c r="O101" s="267">
        <v>2446720000</v>
      </c>
      <c r="P101" s="268">
        <v>9.3809234290619076E-2</v>
      </c>
    </row>
    <row r="102" spans="1:16" ht="12.75" customHeight="1">
      <c r="A102" s="259">
        <v>92</v>
      </c>
      <c r="B102" s="272" t="s">
        <v>68</v>
      </c>
      <c r="C102" s="270" t="s">
        <v>142</v>
      </c>
      <c r="D102" s="265">
        <v>45288</v>
      </c>
      <c r="E102" s="264">
        <v>125.05</v>
      </c>
      <c r="F102" s="264">
        <v>125.03333333333335</v>
      </c>
      <c r="G102" s="266">
        <v>124.41666666666669</v>
      </c>
      <c r="H102" s="266">
        <v>123.78333333333335</v>
      </c>
      <c r="I102" s="266">
        <v>123.16666666666669</v>
      </c>
      <c r="J102" s="266">
        <v>125.66666666666669</v>
      </c>
      <c r="K102" s="266">
        <v>126.28333333333333</v>
      </c>
      <c r="L102" s="266">
        <v>126.91666666666669</v>
      </c>
      <c r="M102" s="267">
        <v>125.65</v>
      </c>
      <c r="N102" s="267">
        <v>124.4</v>
      </c>
      <c r="O102" s="267">
        <v>72655000</v>
      </c>
      <c r="P102" s="268">
        <v>-2.8026755852842811E-2</v>
      </c>
    </row>
    <row r="103" spans="1:16" ht="12.75" customHeight="1">
      <c r="A103" s="259">
        <v>93</v>
      </c>
      <c r="B103" s="272" t="s">
        <v>63</v>
      </c>
      <c r="C103" s="264" t="s">
        <v>143</v>
      </c>
      <c r="D103" s="265">
        <v>45288</v>
      </c>
      <c r="E103" s="264">
        <v>89.15</v>
      </c>
      <c r="F103" s="264">
        <v>89.233333333333334</v>
      </c>
      <c r="G103" s="266">
        <v>88.616666666666674</v>
      </c>
      <c r="H103" s="266">
        <v>88.083333333333343</v>
      </c>
      <c r="I103" s="266">
        <v>87.466666666666683</v>
      </c>
      <c r="J103" s="266">
        <v>89.766666666666666</v>
      </c>
      <c r="K103" s="266">
        <v>90.383333333333312</v>
      </c>
      <c r="L103" s="266">
        <v>90.916666666666657</v>
      </c>
      <c r="M103" s="267">
        <v>89.85</v>
      </c>
      <c r="N103" s="267">
        <v>88.7</v>
      </c>
      <c r="O103" s="267">
        <v>266700000</v>
      </c>
      <c r="P103" s="268">
        <v>9.8256375305276304E-3</v>
      </c>
    </row>
    <row r="104" spans="1:16" ht="12.75" customHeight="1">
      <c r="A104" s="259">
        <v>94</v>
      </c>
      <c r="B104" s="272" t="s">
        <v>45</v>
      </c>
      <c r="C104" s="271" t="s">
        <v>144</v>
      </c>
      <c r="D104" s="265">
        <v>45288</v>
      </c>
      <c r="E104" s="264">
        <v>154.85</v>
      </c>
      <c r="F104" s="264">
        <v>155.96666666666667</v>
      </c>
      <c r="G104" s="266">
        <v>152.18333333333334</v>
      </c>
      <c r="H104" s="266">
        <v>149.51666666666668</v>
      </c>
      <c r="I104" s="266">
        <v>145.73333333333335</v>
      </c>
      <c r="J104" s="266">
        <v>158.63333333333333</v>
      </c>
      <c r="K104" s="266">
        <v>162.41666666666669</v>
      </c>
      <c r="L104" s="266">
        <v>165.08333333333331</v>
      </c>
      <c r="M104" s="267">
        <v>159.75</v>
      </c>
      <c r="N104" s="267">
        <v>153.30000000000001</v>
      </c>
      <c r="O104" s="267">
        <v>71977500</v>
      </c>
      <c r="P104" s="268">
        <v>2.4991989746876001E-2</v>
      </c>
    </row>
    <row r="105" spans="1:16" ht="12.75" customHeight="1">
      <c r="A105" s="259">
        <v>95</v>
      </c>
      <c r="B105" s="272" t="s">
        <v>84</v>
      </c>
      <c r="C105" s="264" t="s">
        <v>145</v>
      </c>
      <c r="D105" s="265">
        <v>45288</v>
      </c>
      <c r="E105" s="264">
        <v>411.05</v>
      </c>
      <c r="F105" s="264">
        <v>410.51666666666665</v>
      </c>
      <c r="G105" s="266">
        <v>408.5333333333333</v>
      </c>
      <c r="H105" s="266">
        <v>406.01666666666665</v>
      </c>
      <c r="I105" s="266">
        <v>404.0333333333333</v>
      </c>
      <c r="J105" s="266">
        <v>413.0333333333333</v>
      </c>
      <c r="K105" s="266">
        <v>415.01666666666665</v>
      </c>
      <c r="L105" s="266">
        <v>417.5333333333333</v>
      </c>
      <c r="M105" s="267">
        <v>412.5</v>
      </c>
      <c r="N105" s="267">
        <v>408</v>
      </c>
      <c r="O105" s="267">
        <v>15537500</v>
      </c>
      <c r="P105" s="268">
        <v>-2.8541953232462173E-2</v>
      </c>
    </row>
    <row r="106" spans="1:16" ht="12.75" customHeight="1">
      <c r="A106" s="259">
        <v>96</v>
      </c>
      <c r="B106" s="272" t="s">
        <v>117</v>
      </c>
      <c r="C106" s="271" t="s">
        <v>146</v>
      </c>
      <c r="D106" s="265">
        <v>45288</v>
      </c>
      <c r="E106" s="264">
        <v>438.1</v>
      </c>
      <c r="F106" s="264">
        <v>438.3</v>
      </c>
      <c r="G106" s="266">
        <v>435.05</v>
      </c>
      <c r="H106" s="266">
        <v>432</v>
      </c>
      <c r="I106" s="266">
        <v>428.75</v>
      </c>
      <c r="J106" s="266">
        <v>441.35</v>
      </c>
      <c r="K106" s="266">
        <v>444.6</v>
      </c>
      <c r="L106" s="266">
        <v>447.65000000000003</v>
      </c>
      <c r="M106" s="267">
        <v>441.55</v>
      </c>
      <c r="N106" s="267">
        <v>435.25</v>
      </c>
      <c r="O106" s="267">
        <v>18326000</v>
      </c>
      <c r="P106" s="268">
        <v>-2.9379760609357999E-3</v>
      </c>
    </row>
    <row r="107" spans="1:16" ht="12.75" customHeight="1">
      <c r="A107" s="259">
        <v>97</v>
      </c>
      <c r="B107" s="272" t="s">
        <v>49</v>
      </c>
      <c r="C107" s="269" t="s">
        <v>147</v>
      </c>
      <c r="D107" s="265">
        <v>45288</v>
      </c>
      <c r="E107" s="264">
        <v>258.60000000000002</v>
      </c>
      <c r="F107" s="264">
        <v>261.68333333333334</v>
      </c>
      <c r="G107" s="266">
        <v>252.61666666666667</v>
      </c>
      <c r="H107" s="266">
        <v>246.63333333333333</v>
      </c>
      <c r="I107" s="266">
        <v>237.56666666666666</v>
      </c>
      <c r="J107" s="266">
        <v>267.66666666666669</v>
      </c>
      <c r="K107" s="266">
        <v>276.73333333333341</v>
      </c>
      <c r="L107" s="266">
        <v>282.7166666666667</v>
      </c>
      <c r="M107" s="267">
        <v>270.75</v>
      </c>
      <c r="N107" s="267">
        <v>255.7</v>
      </c>
      <c r="O107" s="267">
        <v>22596800</v>
      </c>
      <c r="P107" s="268">
        <v>0.12617430264489088</v>
      </c>
    </row>
    <row r="108" spans="1:16" ht="12.75" customHeight="1">
      <c r="A108" s="259">
        <v>98</v>
      </c>
      <c r="B108" s="272" t="s">
        <v>45</v>
      </c>
      <c r="C108" s="271" t="s">
        <v>148</v>
      </c>
      <c r="D108" s="265">
        <v>45288</v>
      </c>
      <c r="E108" s="264">
        <v>2769.95</v>
      </c>
      <c r="F108" s="264">
        <v>2768.4333333333329</v>
      </c>
      <c r="G108" s="266">
        <v>2746.5666666666657</v>
      </c>
      <c r="H108" s="266">
        <v>2723.1833333333329</v>
      </c>
      <c r="I108" s="266">
        <v>2701.3166666666657</v>
      </c>
      <c r="J108" s="266">
        <v>2791.8166666666657</v>
      </c>
      <c r="K108" s="266">
        <v>2813.6833333333334</v>
      </c>
      <c r="L108" s="266">
        <v>2837.0666666666657</v>
      </c>
      <c r="M108" s="267">
        <v>2790.3</v>
      </c>
      <c r="N108" s="267">
        <v>2745.05</v>
      </c>
      <c r="O108" s="267">
        <v>1080900</v>
      </c>
      <c r="P108" s="268">
        <v>-8.0398162327718223E-2</v>
      </c>
    </row>
    <row r="109" spans="1:16" ht="12.75" customHeight="1">
      <c r="A109" s="259">
        <v>99</v>
      </c>
      <c r="B109" s="272" t="s">
        <v>45</v>
      </c>
      <c r="C109" s="264" t="s">
        <v>149</v>
      </c>
      <c r="D109" s="265">
        <v>45288</v>
      </c>
      <c r="E109" s="264">
        <v>2930.1</v>
      </c>
      <c r="F109" s="264">
        <v>2929.7666666666664</v>
      </c>
      <c r="G109" s="266">
        <v>2916.0333333333328</v>
      </c>
      <c r="H109" s="266">
        <v>2901.9666666666662</v>
      </c>
      <c r="I109" s="266">
        <v>2888.2333333333327</v>
      </c>
      <c r="J109" s="266">
        <v>2943.833333333333</v>
      </c>
      <c r="K109" s="266">
        <v>2957.5666666666666</v>
      </c>
      <c r="L109" s="266">
        <v>2971.6333333333332</v>
      </c>
      <c r="M109" s="267">
        <v>2943.5</v>
      </c>
      <c r="N109" s="267">
        <v>2915.7</v>
      </c>
      <c r="O109" s="267">
        <v>4975200</v>
      </c>
      <c r="P109" s="268">
        <v>-3.0458930137386729E-2</v>
      </c>
    </row>
    <row r="110" spans="1:16" ht="12.75" customHeight="1">
      <c r="A110" s="259">
        <v>100</v>
      </c>
      <c r="B110" s="272" t="s">
        <v>63</v>
      </c>
      <c r="C110" s="264" t="s">
        <v>150</v>
      </c>
      <c r="D110" s="265">
        <v>45288</v>
      </c>
      <c r="E110" s="264">
        <v>1599.65</v>
      </c>
      <c r="F110" s="264">
        <v>1587.4166666666667</v>
      </c>
      <c r="G110" s="266">
        <v>1572.4833333333336</v>
      </c>
      <c r="H110" s="266">
        <v>1545.3166666666668</v>
      </c>
      <c r="I110" s="266">
        <v>1530.3833333333337</v>
      </c>
      <c r="J110" s="266">
        <v>1614.5833333333335</v>
      </c>
      <c r="K110" s="266">
        <v>1629.5166666666664</v>
      </c>
      <c r="L110" s="266">
        <v>1656.6833333333334</v>
      </c>
      <c r="M110" s="267">
        <v>1602.35</v>
      </c>
      <c r="N110" s="267">
        <v>1560.25</v>
      </c>
      <c r="O110" s="267">
        <v>18840000</v>
      </c>
      <c r="P110" s="268">
        <v>2.1664271576150321E-2</v>
      </c>
    </row>
    <row r="111" spans="1:16" ht="12.75" customHeight="1">
      <c r="A111" s="259">
        <v>101</v>
      </c>
      <c r="B111" s="272" t="s">
        <v>79</v>
      </c>
      <c r="C111" s="264" t="s">
        <v>151</v>
      </c>
      <c r="D111" s="265">
        <v>45288</v>
      </c>
      <c r="E111" s="264">
        <v>186.8</v>
      </c>
      <c r="F111" s="264">
        <v>185.70000000000002</v>
      </c>
      <c r="G111" s="266">
        <v>183.65000000000003</v>
      </c>
      <c r="H111" s="266">
        <v>180.50000000000003</v>
      </c>
      <c r="I111" s="266">
        <v>178.45000000000005</v>
      </c>
      <c r="J111" s="266">
        <v>188.85000000000002</v>
      </c>
      <c r="K111" s="266">
        <v>190.90000000000003</v>
      </c>
      <c r="L111" s="266">
        <v>194.05</v>
      </c>
      <c r="M111" s="267">
        <v>187.75</v>
      </c>
      <c r="N111" s="267">
        <v>182.55</v>
      </c>
      <c r="O111" s="267">
        <v>81045800</v>
      </c>
      <c r="P111" s="268">
        <v>4.0190260080293243E-2</v>
      </c>
    </row>
    <row r="112" spans="1:16" ht="12.75" customHeight="1">
      <c r="A112" s="259">
        <v>102</v>
      </c>
      <c r="B112" s="272" t="s">
        <v>87</v>
      </c>
      <c r="C112" s="264" t="s">
        <v>152</v>
      </c>
      <c r="D112" s="265">
        <v>45288</v>
      </c>
      <c r="E112" s="264">
        <v>1566.15</v>
      </c>
      <c r="F112" s="264">
        <v>1559.75</v>
      </c>
      <c r="G112" s="266">
        <v>1551.05</v>
      </c>
      <c r="H112" s="266">
        <v>1535.95</v>
      </c>
      <c r="I112" s="266">
        <v>1527.25</v>
      </c>
      <c r="J112" s="266">
        <v>1574.85</v>
      </c>
      <c r="K112" s="266">
        <v>1583.5499999999997</v>
      </c>
      <c r="L112" s="266">
        <v>1598.6499999999999</v>
      </c>
      <c r="M112" s="267">
        <v>1568.45</v>
      </c>
      <c r="N112" s="267">
        <v>1544.65</v>
      </c>
      <c r="O112" s="267">
        <v>27849200</v>
      </c>
      <c r="P112" s="268">
        <v>-5.1680328457198634E-4</v>
      </c>
    </row>
    <row r="113" spans="1:16" ht="12.75" customHeight="1">
      <c r="A113" s="259">
        <v>103</v>
      </c>
      <c r="B113" s="272" t="s">
        <v>84</v>
      </c>
      <c r="C113" s="264" t="s">
        <v>154</v>
      </c>
      <c r="D113" s="265">
        <v>45288</v>
      </c>
      <c r="E113" s="264">
        <v>126.65</v>
      </c>
      <c r="F113" s="264">
        <v>126.89999999999999</v>
      </c>
      <c r="G113" s="266">
        <v>125.1</v>
      </c>
      <c r="H113" s="266">
        <v>123.55</v>
      </c>
      <c r="I113" s="266">
        <v>121.75</v>
      </c>
      <c r="J113" s="266">
        <v>128.44999999999999</v>
      </c>
      <c r="K113" s="266">
        <v>130.24999999999997</v>
      </c>
      <c r="L113" s="266">
        <v>131.79999999999998</v>
      </c>
      <c r="M113" s="267">
        <v>128.69999999999999</v>
      </c>
      <c r="N113" s="267">
        <v>125.35</v>
      </c>
      <c r="O113" s="267">
        <v>137816250</v>
      </c>
      <c r="P113" s="268">
        <v>5.548836878423561E-3</v>
      </c>
    </row>
    <row r="114" spans="1:16" ht="12.75" customHeight="1">
      <c r="A114" s="259">
        <v>104</v>
      </c>
      <c r="B114" s="272" t="s">
        <v>43</v>
      </c>
      <c r="C114" s="271" t="s">
        <v>155</v>
      </c>
      <c r="D114" s="265">
        <v>45288</v>
      </c>
      <c r="E114" s="264">
        <v>1061.6500000000001</v>
      </c>
      <c r="F114" s="264">
        <v>1060.2666666666667</v>
      </c>
      <c r="G114" s="266">
        <v>1054.1833333333334</v>
      </c>
      <c r="H114" s="266">
        <v>1046.7166666666667</v>
      </c>
      <c r="I114" s="266">
        <v>1040.6333333333334</v>
      </c>
      <c r="J114" s="266">
        <v>1067.7333333333333</v>
      </c>
      <c r="K114" s="266">
        <v>1073.8166666666668</v>
      </c>
      <c r="L114" s="266">
        <v>1081.2833333333333</v>
      </c>
      <c r="M114" s="267">
        <v>1066.3499999999999</v>
      </c>
      <c r="N114" s="267">
        <v>1052.8</v>
      </c>
      <c r="O114" s="267">
        <v>1950650</v>
      </c>
      <c r="P114" s="268">
        <v>-8.589704538531831E-2</v>
      </c>
    </row>
    <row r="115" spans="1:16" ht="12.75" customHeight="1">
      <c r="A115" s="259">
        <v>105</v>
      </c>
      <c r="B115" s="272" t="s">
        <v>45</v>
      </c>
      <c r="C115" s="264" t="s">
        <v>156</v>
      </c>
      <c r="D115" s="265">
        <v>45288</v>
      </c>
      <c r="E115" s="264">
        <v>868.45</v>
      </c>
      <c r="F115" s="264">
        <v>870.40000000000009</v>
      </c>
      <c r="G115" s="266">
        <v>855.20000000000016</v>
      </c>
      <c r="H115" s="266">
        <v>841.95</v>
      </c>
      <c r="I115" s="266">
        <v>826.75000000000011</v>
      </c>
      <c r="J115" s="266">
        <v>883.6500000000002</v>
      </c>
      <c r="K115" s="266">
        <v>898.85</v>
      </c>
      <c r="L115" s="266">
        <v>912.10000000000025</v>
      </c>
      <c r="M115" s="267">
        <v>885.6</v>
      </c>
      <c r="N115" s="267">
        <v>857.15</v>
      </c>
      <c r="O115" s="267">
        <v>17500000</v>
      </c>
      <c r="P115" s="268">
        <v>-1.9127023050514957E-2</v>
      </c>
    </row>
    <row r="116" spans="1:16" ht="12.75" customHeight="1">
      <c r="A116" s="259">
        <v>106</v>
      </c>
      <c r="B116" s="272" t="s">
        <v>59</v>
      </c>
      <c r="C116" s="264" t="s">
        <v>157</v>
      </c>
      <c r="D116" s="265">
        <v>45288</v>
      </c>
      <c r="E116" s="264">
        <v>456.75</v>
      </c>
      <c r="F116" s="264">
        <v>456.2</v>
      </c>
      <c r="G116" s="266">
        <v>454.2</v>
      </c>
      <c r="H116" s="266">
        <v>451.65</v>
      </c>
      <c r="I116" s="266">
        <v>449.65</v>
      </c>
      <c r="J116" s="266">
        <v>458.75</v>
      </c>
      <c r="K116" s="266">
        <v>460.75</v>
      </c>
      <c r="L116" s="266">
        <v>463.3</v>
      </c>
      <c r="M116" s="267">
        <v>458.2</v>
      </c>
      <c r="N116" s="267">
        <v>453.65</v>
      </c>
      <c r="O116" s="267">
        <v>82457600</v>
      </c>
      <c r="P116" s="268">
        <v>4.0626766820127613E-2</v>
      </c>
    </row>
    <row r="117" spans="1:16" ht="12.75" customHeight="1">
      <c r="A117" s="259">
        <v>107</v>
      </c>
      <c r="B117" s="272" t="s">
        <v>132</v>
      </c>
      <c r="C117" s="264" t="s">
        <v>158</v>
      </c>
      <c r="D117" s="265">
        <v>45288</v>
      </c>
      <c r="E117" s="264">
        <v>734.75</v>
      </c>
      <c r="F117" s="264">
        <v>733.56666666666661</v>
      </c>
      <c r="G117" s="266">
        <v>728.78333333333319</v>
      </c>
      <c r="H117" s="266">
        <v>722.81666666666661</v>
      </c>
      <c r="I117" s="266">
        <v>718.03333333333319</v>
      </c>
      <c r="J117" s="266">
        <v>739.53333333333319</v>
      </c>
      <c r="K117" s="266">
        <v>744.31666666666649</v>
      </c>
      <c r="L117" s="266">
        <v>750.28333333333319</v>
      </c>
      <c r="M117" s="267">
        <v>738.35</v>
      </c>
      <c r="N117" s="267">
        <v>727.6</v>
      </c>
      <c r="O117" s="267">
        <v>26453750</v>
      </c>
      <c r="P117" s="268">
        <v>1.2774413323239969E-3</v>
      </c>
    </row>
    <row r="118" spans="1:16" ht="12.75" customHeight="1">
      <c r="A118" s="259">
        <v>108</v>
      </c>
      <c r="B118" s="272" t="s">
        <v>49</v>
      </c>
      <c r="C118" s="269" t="s">
        <v>159</v>
      </c>
      <c r="D118" s="265">
        <v>45288</v>
      </c>
      <c r="E118" s="264">
        <v>3786.8</v>
      </c>
      <c r="F118" s="264">
        <v>3813.5333333333333</v>
      </c>
      <c r="G118" s="266">
        <v>3737.1166666666668</v>
      </c>
      <c r="H118" s="266">
        <v>3687.4333333333334</v>
      </c>
      <c r="I118" s="266">
        <v>3611.0166666666669</v>
      </c>
      <c r="J118" s="266">
        <v>3863.2166666666667</v>
      </c>
      <c r="K118" s="266">
        <v>3939.6333333333337</v>
      </c>
      <c r="L118" s="266">
        <v>3989.3166666666666</v>
      </c>
      <c r="M118" s="267">
        <v>3889.95</v>
      </c>
      <c r="N118" s="267">
        <v>3763.85</v>
      </c>
      <c r="O118" s="267">
        <v>578250</v>
      </c>
      <c r="P118" s="268">
        <v>9.5689246802463282E-2</v>
      </c>
    </row>
    <row r="119" spans="1:16" ht="12.75" customHeight="1">
      <c r="A119" s="259">
        <v>109</v>
      </c>
      <c r="B119" s="272" t="s">
        <v>132</v>
      </c>
      <c r="C119" s="264" t="s">
        <v>160</v>
      </c>
      <c r="D119" s="265">
        <v>45288</v>
      </c>
      <c r="E119" s="264">
        <v>876.9</v>
      </c>
      <c r="F119" s="264">
        <v>871.34999999999991</v>
      </c>
      <c r="G119" s="266">
        <v>861.39999999999986</v>
      </c>
      <c r="H119" s="266">
        <v>845.9</v>
      </c>
      <c r="I119" s="266">
        <v>835.94999999999993</v>
      </c>
      <c r="J119" s="266">
        <v>886.8499999999998</v>
      </c>
      <c r="K119" s="266">
        <v>896.79999999999984</v>
      </c>
      <c r="L119" s="266">
        <v>912.29999999999973</v>
      </c>
      <c r="M119" s="267">
        <v>881.3</v>
      </c>
      <c r="N119" s="267">
        <v>855.85</v>
      </c>
      <c r="O119" s="267">
        <v>15849675</v>
      </c>
      <c r="P119" s="268">
        <v>5.9420682187330806E-2</v>
      </c>
    </row>
    <row r="120" spans="1:16" ht="12.75" customHeight="1">
      <c r="A120" s="259">
        <v>110</v>
      </c>
      <c r="B120" s="272" t="s">
        <v>45</v>
      </c>
      <c r="C120" s="264" t="s">
        <v>161</v>
      </c>
      <c r="D120" s="265">
        <v>45288</v>
      </c>
      <c r="E120" s="264">
        <v>569.45000000000005</v>
      </c>
      <c r="F120" s="264">
        <v>571.76666666666665</v>
      </c>
      <c r="G120" s="266">
        <v>565.73333333333335</v>
      </c>
      <c r="H120" s="266">
        <v>562.01666666666665</v>
      </c>
      <c r="I120" s="266">
        <v>555.98333333333335</v>
      </c>
      <c r="J120" s="266">
        <v>575.48333333333335</v>
      </c>
      <c r="K120" s="266">
        <v>581.51666666666665</v>
      </c>
      <c r="L120" s="266">
        <v>585.23333333333335</v>
      </c>
      <c r="M120" s="267">
        <v>577.79999999999995</v>
      </c>
      <c r="N120" s="267">
        <v>568.04999999999995</v>
      </c>
      <c r="O120" s="267">
        <v>25783750</v>
      </c>
      <c r="P120" s="268">
        <v>8.0966355727911124E-2</v>
      </c>
    </row>
    <row r="121" spans="1:16" ht="12.75" customHeight="1">
      <c r="A121" s="259">
        <v>111</v>
      </c>
      <c r="B121" s="272" t="s">
        <v>63</v>
      </c>
      <c r="C121" s="264" t="s">
        <v>162</v>
      </c>
      <c r="D121" s="265">
        <v>45288</v>
      </c>
      <c r="E121" s="264">
        <v>1900.3</v>
      </c>
      <c r="F121" s="264">
        <v>1896.1666666666667</v>
      </c>
      <c r="G121" s="266">
        <v>1886.3333333333335</v>
      </c>
      <c r="H121" s="266">
        <v>1872.3666666666668</v>
      </c>
      <c r="I121" s="266">
        <v>1862.5333333333335</v>
      </c>
      <c r="J121" s="266">
        <v>1910.1333333333334</v>
      </c>
      <c r="K121" s="266">
        <v>1919.9666666666669</v>
      </c>
      <c r="L121" s="266">
        <v>1933.9333333333334</v>
      </c>
      <c r="M121" s="267">
        <v>1906</v>
      </c>
      <c r="N121" s="267">
        <v>1882.2</v>
      </c>
      <c r="O121" s="267">
        <v>23416800</v>
      </c>
      <c r="P121" s="268">
        <v>-2.7751482238054907E-2</v>
      </c>
    </row>
    <row r="122" spans="1:16" ht="12.75" customHeight="1">
      <c r="A122" s="259">
        <v>112</v>
      </c>
      <c r="B122" s="272" t="s">
        <v>68</v>
      </c>
      <c r="C122" s="264" t="s">
        <v>163</v>
      </c>
      <c r="D122" s="265">
        <v>45288</v>
      </c>
      <c r="E122" s="264">
        <v>155.85</v>
      </c>
      <c r="F122" s="264">
        <v>155.04999999999998</v>
      </c>
      <c r="G122" s="266">
        <v>153.99999999999997</v>
      </c>
      <c r="H122" s="266">
        <v>152.14999999999998</v>
      </c>
      <c r="I122" s="266">
        <v>151.09999999999997</v>
      </c>
      <c r="J122" s="266">
        <v>156.89999999999998</v>
      </c>
      <c r="K122" s="266">
        <v>157.94999999999999</v>
      </c>
      <c r="L122" s="266">
        <v>159.79999999999998</v>
      </c>
      <c r="M122" s="267">
        <v>156.1</v>
      </c>
      <c r="N122" s="267">
        <v>153.19999999999999</v>
      </c>
      <c r="O122" s="267">
        <v>52111698</v>
      </c>
      <c r="P122" s="268">
        <v>-1.5178345560333924E-2</v>
      </c>
    </row>
    <row r="123" spans="1:16" ht="12.75" customHeight="1">
      <c r="A123" s="259">
        <v>113</v>
      </c>
      <c r="B123" s="272" t="s">
        <v>45</v>
      </c>
      <c r="C123" s="264" t="s">
        <v>164</v>
      </c>
      <c r="D123" s="265">
        <v>45288</v>
      </c>
      <c r="E123" s="264">
        <v>2574.3000000000002</v>
      </c>
      <c r="F123" s="264">
        <v>2581.0833333333335</v>
      </c>
      <c r="G123" s="266">
        <v>2542.166666666667</v>
      </c>
      <c r="H123" s="266">
        <v>2510.0333333333333</v>
      </c>
      <c r="I123" s="266">
        <v>2471.1166666666668</v>
      </c>
      <c r="J123" s="266">
        <v>2613.2166666666672</v>
      </c>
      <c r="K123" s="266">
        <v>2652.1333333333341</v>
      </c>
      <c r="L123" s="266">
        <v>2684.2666666666673</v>
      </c>
      <c r="M123" s="267">
        <v>2620</v>
      </c>
      <c r="N123" s="267">
        <v>2548.9499999999998</v>
      </c>
      <c r="O123" s="267">
        <v>1251000</v>
      </c>
      <c r="P123" s="268">
        <v>-3.6061026352288486E-2</v>
      </c>
    </row>
    <row r="124" spans="1:16" ht="12.75" customHeight="1">
      <c r="A124" s="259">
        <v>114</v>
      </c>
      <c r="B124" s="272" t="s">
        <v>43</v>
      </c>
      <c r="C124" s="269" t="s">
        <v>165</v>
      </c>
      <c r="D124" s="265">
        <v>45288</v>
      </c>
      <c r="E124" s="264">
        <v>432.9</v>
      </c>
      <c r="F124" s="264">
        <v>433</v>
      </c>
      <c r="G124" s="266">
        <v>427.3</v>
      </c>
      <c r="H124" s="266">
        <v>421.7</v>
      </c>
      <c r="I124" s="266">
        <v>416</v>
      </c>
      <c r="J124" s="266">
        <v>438.6</v>
      </c>
      <c r="K124" s="266">
        <v>444.30000000000007</v>
      </c>
      <c r="L124" s="266">
        <v>449.90000000000003</v>
      </c>
      <c r="M124" s="267">
        <v>438.7</v>
      </c>
      <c r="N124" s="267">
        <v>427.4</v>
      </c>
      <c r="O124" s="267">
        <v>13481000</v>
      </c>
      <c r="P124" s="268">
        <v>-5.6513979773944081E-2</v>
      </c>
    </row>
    <row r="125" spans="1:16" ht="12.75" customHeight="1">
      <c r="A125" s="259">
        <v>115</v>
      </c>
      <c r="B125" s="272" t="s">
        <v>68</v>
      </c>
      <c r="C125" s="264" t="s">
        <v>166</v>
      </c>
      <c r="D125" s="265">
        <v>45288</v>
      </c>
      <c r="E125" s="264">
        <v>523.79999999999995</v>
      </c>
      <c r="F125" s="264">
        <v>521.19999999999993</v>
      </c>
      <c r="G125" s="266">
        <v>517.69999999999982</v>
      </c>
      <c r="H125" s="266">
        <v>511.59999999999991</v>
      </c>
      <c r="I125" s="266">
        <v>508.0999999999998</v>
      </c>
      <c r="J125" s="266">
        <v>527.29999999999984</v>
      </c>
      <c r="K125" s="266">
        <v>530.80000000000007</v>
      </c>
      <c r="L125" s="266">
        <v>536.89999999999986</v>
      </c>
      <c r="M125" s="267">
        <v>524.70000000000005</v>
      </c>
      <c r="N125" s="267">
        <v>515.1</v>
      </c>
      <c r="O125" s="267">
        <v>19506000</v>
      </c>
      <c r="P125" s="268">
        <v>3.162682462449757E-2</v>
      </c>
    </row>
    <row r="126" spans="1:16" ht="12.75" customHeight="1">
      <c r="A126" s="259">
        <v>116</v>
      </c>
      <c r="B126" s="272" t="s">
        <v>41</v>
      </c>
      <c r="C126" s="264" t="s">
        <v>167</v>
      </c>
      <c r="D126" s="265">
        <v>45288</v>
      </c>
      <c r="E126" s="264">
        <v>3544.75</v>
      </c>
      <c r="F126" s="264">
        <v>3534.65</v>
      </c>
      <c r="G126" s="266">
        <v>3516.5</v>
      </c>
      <c r="H126" s="266">
        <v>3488.25</v>
      </c>
      <c r="I126" s="266">
        <v>3470.1</v>
      </c>
      <c r="J126" s="266">
        <v>3562.9</v>
      </c>
      <c r="K126" s="266">
        <v>3581.0500000000006</v>
      </c>
      <c r="L126" s="266">
        <v>3609.3</v>
      </c>
      <c r="M126" s="267">
        <v>3552.8</v>
      </c>
      <c r="N126" s="267">
        <v>3506.4</v>
      </c>
      <c r="O126" s="267">
        <v>10668900</v>
      </c>
      <c r="P126" s="268">
        <v>1.2671564439888375E-2</v>
      </c>
    </row>
    <row r="127" spans="1:16" ht="12.75" customHeight="1">
      <c r="A127" s="259">
        <v>117</v>
      </c>
      <c r="B127" s="272" t="s">
        <v>87</v>
      </c>
      <c r="C127" s="264" t="s">
        <v>168</v>
      </c>
      <c r="D127" s="265">
        <v>45288</v>
      </c>
      <c r="E127" s="264">
        <v>6292.45</v>
      </c>
      <c r="F127" s="264">
        <v>6296.666666666667</v>
      </c>
      <c r="G127" s="266">
        <v>6244.3333333333339</v>
      </c>
      <c r="H127" s="266">
        <v>6196.2166666666672</v>
      </c>
      <c r="I127" s="266">
        <v>6143.8833333333341</v>
      </c>
      <c r="J127" s="266">
        <v>6344.7833333333338</v>
      </c>
      <c r="K127" s="266">
        <v>6397.1166666666677</v>
      </c>
      <c r="L127" s="266">
        <v>6445.2333333333336</v>
      </c>
      <c r="M127" s="267">
        <v>6349</v>
      </c>
      <c r="N127" s="267">
        <v>6248.55</v>
      </c>
      <c r="O127" s="267">
        <v>1297500</v>
      </c>
      <c r="P127" s="268">
        <v>-3.571017163921207E-3</v>
      </c>
    </row>
    <row r="128" spans="1:16" ht="12.75" customHeight="1">
      <c r="A128" s="259">
        <v>118</v>
      </c>
      <c r="B128" s="272" t="s">
        <v>87</v>
      </c>
      <c r="C128" s="264" t="s">
        <v>169</v>
      </c>
      <c r="D128" s="265">
        <v>45288</v>
      </c>
      <c r="E128" s="264">
        <v>5218.8999999999996</v>
      </c>
      <c r="F128" s="264">
        <v>5214.6500000000005</v>
      </c>
      <c r="G128" s="266">
        <v>5180.5000000000009</v>
      </c>
      <c r="H128" s="266">
        <v>5142.1000000000004</v>
      </c>
      <c r="I128" s="266">
        <v>5107.9500000000007</v>
      </c>
      <c r="J128" s="266">
        <v>5253.0500000000011</v>
      </c>
      <c r="K128" s="266">
        <v>5287.2000000000007</v>
      </c>
      <c r="L128" s="266">
        <v>5325.6000000000013</v>
      </c>
      <c r="M128" s="267">
        <v>5248.8</v>
      </c>
      <c r="N128" s="267">
        <v>5176.25</v>
      </c>
      <c r="O128" s="267">
        <v>588400</v>
      </c>
      <c r="P128" s="268">
        <v>-0.10250152532031727</v>
      </c>
    </row>
    <row r="129" spans="1:16" ht="12.75" customHeight="1">
      <c r="A129" s="259">
        <v>119</v>
      </c>
      <c r="B129" s="272" t="s">
        <v>43</v>
      </c>
      <c r="C129" s="264" t="s">
        <v>170</v>
      </c>
      <c r="D129" s="265">
        <v>45288</v>
      </c>
      <c r="E129" s="264">
        <v>1288.55</v>
      </c>
      <c r="F129" s="264">
        <v>1289.3499999999999</v>
      </c>
      <c r="G129" s="266">
        <v>1279.0499999999997</v>
      </c>
      <c r="H129" s="266">
        <v>1269.5499999999997</v>
      </c>
      <c r="I129" s="266">
        <v>1259.2499999999995</v>
      </c>
      <c r="J129" s="266">
        <v>1298.8499999999999</v>
      </c>
      <c r="K129" s="266">
        <v>1309.1500000000001</v>
      </c>
      <c r="L129" s="266">
        <v>1318.65</v>
      </c>
      <c r="M129" s="267">
        <v>1299.6500000000001</v>
      </c>
      <c r="N129" s="267">
        <v>1279.8499999999999</v>
      </c>
      <c r="O129" s="267">
        <v>10234850</v>
      </c>
      <c r="P129" s="268">
        <v>-8.9711934156378598E-3</v>
      </c>
    </row>
    <row r="130" spans="1:16" ht="12.75" customHeight="1">
      <c r="A130" s="259">
        <v>120</v>
      </c>
      <c r="B130" s="272" t="s">
        <v>56</v>
      </c>
      <c r="C130" s="264" t="s">
        <v>171</v>
      </c>
      <c r="D130" s="265">
        <v>45288</v>
      </c>
      <c r="E130" s="264">
        <v>1683.7</v>
      </c>
      <c r="F130" s="264">
        <v>1676.5666666666666</v>
      </c>
      <c r="G130" s="266">
        <v>1666.4333333333332</v>
      </c>
      <c r="H130" s="266">
        <v>1649.1666666666665</v>
      </c>
      <c r="I130" s="266">
        <v>1639.0333333333331</v>
      </c>
      <c r="J130" s="266">
        <v>1693.8333333333333</v>
      </c>
      <c r="K130" s="266">
        <v>1703.9666666666665</v>
      </c>
      <c r="L130" s="266">
        <v>1721.2333333333333</v>
      </c>
      <c r="M130" s="267">
        <v>1686.7</v>
      </c>
      <c r="N130" s="267">
        <v>1659.3</v>
      </c>
      <c r="O130" s="267">
        <v>13171200</v>
      </c>
      <c r="P130" s="268">
        <v>9.0090090090090089E-3</v>
      </c>
    </row>
    <row r="131" spans="1:16" ht="12.75" customHeight="1">
      <c r="A131" s="259">
        <v>121</v>
      </c>
      <c r="B131" s="272" t="s">
        <v>68</v>
      </c>
      <c r="C131" s="264" t="s">
        <v>172</v>
      </c>
      <c r="D131" s="265">
        <v>45288</v>
      </c>
      <c r="E131" s="264">
        <v>277.60000000000002</v>
      </c>
      <c r="F131" s="264">
        <v>276.28333333333336</v>
      </c>
      <c r="G131" s="266">
        <v>272.06666666666672</v>
      </c>
      <c r="H131" s="266">
        <v>266.53333333333336</v>
      </c>
      <c r="I131" s="266">
        <v>262.31666666666672</v>
      </c>
      <c r="J131" s="266">
        <v>281.81666666666672</v>
      </c>
      <c r="K131" s="266">
        <v>286.0333333333333</v>
      </c>
      <c r="L131" s="266">
        <v>291.56666666666672</v>
      </c>
      <c r="M131" s="267">
        <v>280.5</v>
      </c>
      <c r="N131" s="267">
        <v>270.75</v>
      </c>
      <c r="O131" s="267">
        <v>38996000</v>
      </c>
      <c r="P131" s="268">
        <v>-2.1430363864491844E-2</v>
      </c>
    </row>
    <row r="132" spans="1:16" ht="12.75" customHeight="1">
      <c r="A132" s="259">
        <v>122</v>
      </c>
      <c r="B132" s="272" t="s">
        <v>68</v>
      </c>
      <c r="C132" s="264" t="s">
        <v>173</v>
      </c>
      <c r="D132" s="265">
        <v>45288</v>
      </c>
      <c r="E132" s="264">
        <v>171.95</v>
      </c>
      <c r="F132" s="264">
        <v>172.08333333333334</v>
      </c>
      <c r="G132" s="266">
        <v>169.66666666666669</v>
      </c>
      <c r="H132" s="266">
        <v>167.38333333333335</v>
      </c>
      <c r="I132" s="266">
        <v>164.9666666666667</v>
      </c>
      <c r="J132" s="266">
        <v>174.36666666666667</v>
      </c>
      <c r="K132" s="266">
        <v>176.78333333333336</v>
      </c>
      <c r="L132" s="266">
        <v>179.06666666666666</v>
      </c>
      <c r="M132" s="267">
        <v>174.5</v>
      </c>
      <c r="N132" s="267">
        <v>169.8</v>
      </c>
      <c r="O132" s="267">
        <v>60654000</v>
      </c>
      <c r="P132" s="268">
        <v>-4.0800834993832434E-2</v>
      </c>
    </row>
    <row r="133" spans="1:16" ht="12.75" customHeight="1">
      <c r="A133" s="259">
        <v>123</v>
      </c>
      <c r="B133" s="272" t="s">
        <v>59</v>
      </c>
      <c r="C133" s="264" t="s">
        <v>174</v>
      </c>
      <c r="D133" s="265">
        <v>45288</v>
      </c>
      <c r="E133" s="264">
        <v>533.1</v>
      </c>
      <c r="F133" s="264">
        <v>532.16666666666663</v>
      </c>
      <c r="G133" s="266">
        <v>529.93333333333328</v>
      </c>
      <c r="H133" s="266">
        <v>526.76666666666665</v>
      </c>
      <c r="I133" s="266">
        <v>524.5333333333333</v>
      </c>
      <c r="J133" s="266">
        <v>535.33333333333326</v>
      </c>
      <c r="K133" s="266">
        <v>537.56666666666661</v>
      </c>
      <c r="L133" s="266">
        <v>540.73333333333323</v>
      </c>
      <c r="M133" s="267">
        <v>534.4</v>
      </c>
      <c r="N133" s="267">
        <v>529</v>
      </c>
      <c r="O133" s="267">
        <v>11901600</v>
      </c>
      <c r="P133" s="268">
        <v>-2.0154119739181981E-2</v>
      </c>
    </row>
    <row r="134" spans="1:16" ht="12.75" customHeight="1">
      <c r="A134" s="259">
        <v>124</v>
      </c>
      <c r="B134" s="272" t="s">
        <v>56</v>
      </c>
      <c r="C134" s="264" t="s">
        <v>175</v>
      </c>
      <c r="D134" s="265">
        <v>45288</v>
      </c>
      <c r="E134" s="264">
        <v>10270.1</v>
      </c>
      <c r="F134" s="264">
        <v>10254.516666666666</v>
      </c>
      <c r="G134" s="266">
        <v>10224.533333333333</v>
      </c>
      <c r="H134" s="266">
        <v>10178.966666666667</v>
      </c>
      <c r="I134" s="266">
        <v>10148.983333333334</v>
      </c>
      <c r="J134" s="266">
        <v>10300.083333333332</v>
      </c>
      <c r="K134" s="266">
        <v>10330.066666666666</v>
      </c>
      <c r="L134" s="266">
        <v>10375.633333333331</v>
      </c>
      <c r="M134" s="267">
        <v>10284.5</v>
      </c>
      <c r="N134" s="267">
        <v>10208.950000000001</v>
      </c>
      <c r="O134" s="267">
        <v>3056400</v>
      </c>
      <c r="P134" s="268">
        <v>2.0978086584714058E-2</v>
      </c>
    </row>
    <row r="135" spans="1:16" ht="12.75" customHeight="1">
      <c r="A135" s="259">
        <v>125</v>
      </c>
      <c r="B135" s="272" t="s">
        <v>59</v>
      </c>
      <c r="C135" s="264" t="s">
        <v>176</v>
      </c>
      <c r="D135" s="265">
        <v>45288</v>
      </c>
      <c r="E135" s="264">
        <v>1082.5999999999999</v>
      </c>
      <c r="F135" s="264">
        <v>1081.7333333333333</v>
      </c>
      <c r="G135" s="266">
        <v>1074.8166666666666</v>
      </c>
      <c r="H135" s="266">
        <v>1067.0333333333333</v>
      </c>
      <c r="I135" s="266">
        <v>1060.1166666666666</v>
      </c>
      <c r="J135" s="266">
        <v>1089.5166666666667</v>
      </c>
      <c r="K135" s="266">
        <v>1096.4333333333332</v>
      </c>
      <c r="L135" s="266">
        <v>1104.2166666666667</v>
      </c>
      <c r="M135" s="267">
        <v>1088.6500000000001</v>
      </c>
      <c r="N135" s="267">
        <v>1073.95</v>
      </c>
      <c r="O135" s="267">
        <v>9035600</v>
      </c>
      <c r="P135" s="268">
        <v>-2.7059621617547297E-2</v>
      </c>
    </row>
    <row r="136" spans="1:16" ht="12.75" customHeight="1">
      <c r="A136" s="259">
        <v>126</v>
      </c>
      <c r="B136" s="272" t="s">
        <v>45</v>
      </c>
      <c r="C136" s="271" t="s">
        <v>177</v>
      </c>
      <c r="D136" s="265">
        <v>45288</v>
      </c>
      <c r="E136" s="264">
        <v>3193.7</v>
      </c>
      <c r="F136" s="264">
        <v>3191.25</v>
      </c>
      <c r="G136" s="266">
        <v>3143.7</v>
      </c>
      <c r="H136" s="266">
        <v>3093.7</v>
      </c>
      <c r="I136" s="266">
        <v>3046.1499999999996</v>
      </c>
      <c r="J136" s="266">
        <v>3241.25</v>
      </c>
      <c r="K136" s="266">
        <v>3288.8</v>
      </c>
      <c r="L136" s="266">
        <v>3338.8</v>
      </c>
      <c r="M136" s="267">
        <v>3238.8</v>
      </c>
      <c r="N136" s="267">
        <v>3141.25</v>
      </c>
      <c r="O136" s="267">
        <v>2234800</v>
      </c>
      <c r="P136" s="268">
        <v>-0.153228250985147</v>
      </c>
    </row>
    <row r="137" spans="1:16" ht="12.75" customHeight="1">
      <c r="A137" s="259">
        <v>127</v>
      </c>
      <c r="B137" s="272" t="s">
        <v>43</v>
      </c>
      <c r="C137" s="271" t="s">
        <v>178</v>
      </c>
      <c r="D137" s="265">
        <v>45288</v>
      </c>
      <c r="E137" s="264">
        <v>1668.75</v>
      </c>
      <c r="F137" s="264">
        <v>1677.5333333333335</v>
      </c>
      <c r="G137" s="266">
        <v>1645.2166666666672</v>
      </c>
      <c r="H137" s="266">
        <v>1621.6833333333336</v>
      </c>
      <c r="I137" s="266">
        <v>1589.3666666666672</v>
      </c>
      <c r="J137" s="266">
        <v>1701.0666666666671</v>
      </c>
      <c r="K137" s="266">
        <v>1733.3833333333332</v>
      </c>
      <c r="L137" s="266">
        <v>1756.916666666667</v>
      </c>
      <c r="M137" s="267">
        <v>1709.85</v>
      </c>
      <c r="N137" s="267">
        <v>1654</v>
      </c>
      <c r="O137" s="267">
        <v>1402000</v>
      </c>
      <c r="P137" s="268">
        <v>2.5153553670663936E-2</v>
      </c>
    </row>
    <row r="138" spans="1:16" ht="12.75" customHeight="1">
      <c r="A138" s="259">
        <v>128</v>
      </c>
      <c r="B138" s="272" t="s">
        <v>68</v>
      </c>
      <c r="C138" s="264" t="s">
        <v>179</v>
      </c>
      <c r="D138" s="265">
        <v>45288</v>
      </c>
      <c r="E138" s="264">
        <v>954.35</v>
      </c>
      <c r="F138" s="264">
        <v>948.2166666666667</v>
      </c>
      <c r="G138" s="266">
        <v>937.98333333333335</v>
      </c>
      <c r="H138" s="266">
        <v>921.61666666666667</v>
      </c>
      <c r="I138" s="266">
        <v>911.38333333333333</v>
      </c>
      <c r="J138" s="266">
        <v>964.58333333333337</v>
      </c>
      <c r="K138" s="266">
        <v>974.81666666666672</v>
      </c>
      <c r="L138" s="266">
        <v>991.18333333333339</v>
      </c>
      <c r="M138" s="267">
        <v>958.45</v>
      </c>
      <c r="N138" s="267">
        <v>931.85</v>
      </c>
      <c r="O138" s="267">
        <v>5922400</v>
      </c>
      <c r="P138" s="268">
        <v>-3.5816618911174783E-2</v>
      </c>
    </row>
    <row r="139" spans="1:16" ht="12.75" customHeight="1">
      <c r="A139" s="259">
        <v>129</v>
      </c>
      <c r="B139" s="272" t="s">
        <v>84</v>
      </c>
      <c r="C139" s="264" t="s">
        <v>180</v>
      </c>
      <c r="D139" s="265">
        <v>45288</v>
      </c>
      <c r="E139" s="264">
        <v>1182.1500000000001</v>
      </c>
      <c r="F139" s="264">
        <v>1185.3999999999999</v>
      </c>
      <c r="G139" s="266">
        <v>1171.1999999999998</v>
      </c>
      <c r="H139" s="266">
        <v>1160.25</v>
      </c>
      <c r="I139" s="266">
        <v>1146.05</v>
      </c>
      <c r="J139" s="266">
        <v>1196.3499999999997</v>
      </c>
      <c r="K139" s="266">
        <v>1210.55</v>
      </c>
      <c r="L139" s="266">
        <v>1221.4999999999995</v>
      </c>
      <c r="M139" s="267">
        <v>1199.5999999999999</v>
      </c>
      <c r="N139" s="267">
        <v>1174.45</v>
      </c>
      <c r="O139" s="267">
        <v>2596800</v>
      </c>
      <c r="P139" s="268">
        <v>-5.1154633148202282E-2</v>
      </c>
    </row>
    <row r="140" spans="1:16" ht="12.75" customHeight="1">
      <c r="A140" s="259">
        <v>130</v>
      </c>
      <c r="B140" s="272" t="s">
        <v>56</v>
      </c>
      <c r="C140" s="269" t="s">
        <v>181</v>
      </c>
      <c r="D140" s="265">
        <v>45288</v>
      </c>
      <c r="E140" s="264">
        <v>96.05</v>
      </c>
      <c r="F140" s="264">
        <v>95.966666666666654</v>
      </c>
      <c r="G140" s="266">
        <v>95.133333333333312</v>
      </c>
      <c r="H140" s="266">
        <v>94.216666666666654</v>
      </c>
      <c r="I140" s="266">
        <v>93.383333333333312</v>
      </c>
      <c r="J140" s="266">
        <v>96.883333333333312</v>
      </c>
      <c r="K140" s="266">
        <v>97.716666666666654</v>
      </c>
      <c r="L140" s="266">
        <v>98.633333333333312</v>
      </c>
      <c r="M140" s="267">
        <v>96.8</v>
      </c>
      <c r="N140" s="267">
        <v>95.05</v>
      </c>
      <c r="O140" s="267">
        <v>93748400</v>
      </c>
      <c r="P140" s="268">
        <v>-1.3613674179397974E-3</v>
      </c>
    </row>
    <row r="141" spans="1:16" ht="12.75" customHeight="1">
      <c r="A141" s="259">
        <v>131</v>
      </c>
      <c r="B141" s="272" t="s">
        <v>87</v>
      </c>
      <c r="C141" s="264" t="s">
        <v>182</v>
      </c>
      <c r="D141" s="265">
        <v>45288</v>
      </c>
      <c r="E141" s="264">
        <v>2731.85</v>
      </c>
      <c r="F141" s="264">
        <v>2729.3166666666666</v>
      </c>
      <c r="G141" s="266">
        <v>2698.7833333333333</v>
      </c>
      <c r="H141" s="266">
        <v>2665.7166666666667</v>
      </c>
      <c r="I141" s="266">
        <v>2635.1833333333334</v>
      </c>
      <c r="J141" s="266">
        <v>2762.3833333333332</v>
      </c>
      <c r="K141" s="266">
        <v>2792.9166666666661</v>
      </c>
      <c r="L141" s="266">
        <v>2825.9833333333331</v>
      </c>
      <c r="M141" s="267">
        <v>2759.85</v>
      </c>
      <c r="N141" s="267">
        <v>2696.25</v>
      </c>
      <c r="O141" s="267">
        <v>2200825</v>
      </c>
      <c r="P141" s="268">
        <v>6.7493664132319595E-2</v>
      </c>
    </row>
    <row r="142" spans="1:16" ht="12.75" customHeight="1">
      <c r="A142" s="259">
        <v>132</v>
      </c>
      <c r="B142" s="272" t="s">
        <v>56</v>
      </c>
      <c r="C142" s="264" t="s">
        <v>183</v>
      </c>
      <c r="D142" s="265">
        <v>45288</v>
      </c>
      <c r="E142" s="264">
        <v>120935.3</v>
      </c>
      <c r="F142" s="264">
        <v>120832.46666666667</v>
      </c>
      <c r="G142" s="266">
        <v>120051.78333333335</v>
      </c>
      <c r="H142" s="266">
        <v>119168.26666666668</v>
      </c>
      <c r="I142" s="266">
        <v>118387.58333333336</v>
      </c>
      <c r="J142" s="266">
        <v>121715.98333333335</v>
      </c>
      <c r="K142" s="266">
        <v>122496.66666666667</v>
      </c>
      <c r="L142" s="266">
        <v>123380.18333333335</v>
      </c>
      <c r="M142" s="267">
        <v>121613.15</v>
      </c>
      <c r="N142" s="267">
        <v>119948.95</v>
      </c>
      <c r="O142" s="267">
        <v>32580</v>
      </c>
      <c r="P142" s="268">
        <v>-3.0684258975145751E-4</v>
      </c>
    </row>
    <row r="143" spans="1:16" ht="12.75" customHeight="1">
      <c r="A143" s="259">
        <v>133</v>
      </c>
      <c r="B143" s="272" t="s">
        <v>68</v>
      </c>
      <c r="C143" s="264" t="s">
        <v>184</v>
      </c>
      <c r="D143" s="265">
        <v>45288</v>
      </c>
      <c r="E143" s="264">
        <v>1477.3</v>
      </c>
      <c r="F143" s="264">
        <v>1470.2166666666665</v>
      </c>
      <c r="G143" s="266">
        <v>1461.1833333333329</v>
      </c>
      <c r="H143" s="266">
        <v>1445.0666666666664</v>
      </c>
      <c r="I143" s="266">
        <v>1436.0333333333328</v>
      </c>
      <c r="J143" s="266">
        <v>1486.333333333333</v>
      </c>
      <c r="K143" s="266">
        <v>1495.3666666666663</v>
      </c>
      <c r="L143" s="266">
        <v>1511.4833333333331</v>
      </c>
      <c r="M143" s="267">
        <v>1479.25</v>
      </c>
      <c r="N143" s="267">
        <v>1454.1</v>
      </c>
      <c r="O143" s="267">
        <v>7971700</v>
      </c>
      <c r="P143" s="268">
        <v>6.3701746660795533E-2</v>
      </c>
    </row>
    <row r="144" spans="1:16" ht="12.75" customHeight="1">
      <c r="A144" s="259">
        <v>134</v>
      </c>
      <c r="B144" s="272" t="s">
        <v>132</v>
      </c>
      <c r="C144" s="264" t="s">
        <v>185</v>
      </c>
      <c r="D144" s="265">
        <v>45288</v>
      </c>
      <c r="E144" s="264">
        <v>117.9</v>
      </c>
      <c r="F144" s="264">
        <v>117.21666666666665</v>
      </c>
      <c r="G144" s="266">
        <v>115.7833333333333</v>
      </c>
      <c r="H144" s="266">
        <v>113.66666666666664</v>
      </c>
      <c r="I144" s="266">
        <v>112.23333333333329</v>
      </c>
      <c r="J144" s="266">
        <v>119.33333333333331</v>
      </c>
      <c r="K144" s="266">
        <v>120.76666666666668</v>
      </c>
      <c r="L144" s="266">
        <v>122.88333333333333</v>
      </c>
      <c r="M144" s="267">
        <v>118.65</v>
      </c>
      <c r="N144" s="267">
        <v>115.1</v>
      </c>
      <c r="O144" s="267">
        <v>68775000</v>
      </c>
      <c r="P144" s="268">
        <v>-0.14435009797517961</v>
      </c>
    </row>
    <row r="145" spans="1:16" ht="12.75" customHeight="1">
      <c r="A145" s="259">
        <v>135</v>
      </c>
      <c r="B145" s="272" t="s">
        <v>45</v>
      </c>
      <c r="C145" s="264" t="s">
        <v>186</v>
      </c>
      <c r="D145" s="265">
        <v>45288</v>
      </c>
      <c r="E145" s="264">
        <v>5155.8999999999996</v>
      </c>
      <c r="F145" s="264">
        <v>5147</v>
      </c>
      <c r="G145" s="266">
        <v>5112.8999999999996</v>
      </c>
      <c r="H145" s="266">
        <v>5069.8999999999996</v>
      </c>
      <c r="I145" s="266">
        <v>5035.7999999999993</v>
      </c>
      <c r="J145" s="266">
        <v>5190</v>
      </c>
      <c r="K145" s="266">
        <v>5224.1000000000004</v>
      </c>
      <c r="L145" s="266">
        <v>5267.1</v>
      </c>
      <c r="M145" s="267">
        <v>5181.1000000000004</v>
      </c>
      <c r="N145" s="267">
        <v>5104</v>
      </c>
      <c r="O145" s="267">
        <v>1443300</v>
      </c>
      <c r="P145" s="268">
        <v>-1.7762351980400163E-2</v>
      </c>
    </row>
    <row r="146" spans="1:16" ht="12.75" customHeight="1">
      <c r="A146" s="259">
        <v>136</v>
      </c>
      <c r="B146" s="272" t="s">
        <v>39</v>
      </c>
      <c r="C146" s="264" t="s">
        <v>187</v>
      </c>
      <c r="D146" s="265">
        <v>45288</v>
      </c>
      <c r="E146" s="264">
        <v>3856.15</v>
      </c>
      <c r="F146" s="264">
        <v>3837.3833333333332</v>
      </c>
      <c r="G146" s="266">
        <v>3790.0166666666664</v>
      </c>
      <c r="H146" s="266">
        <v>3723.8833333333332</v>
      </c>
      <c r="I146" s="266">
        <v>3676.5166666666664</v>
      </c>
      <c r="J146" s="266">
        <v>3903.5166666666664</v>
      </c>
      <c r="K146" s="266">
        <v>3950.8833333333332</v>
      </c>
      <c r="L146" s="266">
        <v>4017.0166666666664</v>
      </c>
      <c r="M146" s="267">
        <v>3884.75</v>
      </c>
      <c r="N146" s="267">
        <v>3771.25</v>
      </c>
      <c r="O146" s="267">
        <v>821550</v>
      </c>
      <c r="P146" s="268">
        <v>-0.11704014186683863</v>
      </c>
    </row>
    <row r="147" spans="1:16" ht="12.75" customHeight="1">
      <c r="A147" s="259">
        <v>137</v>
      </c>
      <c r="B147" s="272" t="s">
        <v>59</v>
      </c>
      <c r="C147" s="264" t="s">
        <v>188</v>
      </c>
      <c r="D147" s="265">
        <v>45288</v>
      </c>
      <c r="E147" s="264">
        <v>25719.75</v>
      </c>
      <c r="F147" s="264">
        <v>25696.25</v>
      </c>
      <c r="G147" s="266">
        <v>25615.599999999999</v>
      </c>
      <c r="H147" s="266">
        <v>25511.449999999997</v>
      </c>
      <c r="I147" s="266">
        <v>25430.799999999996</v>
      </c>
      <c r="J147" s="266">
        <v>25800.400000000001</v>
      </c>
      <c r="K147" s="266">
        <v>25881.050000000003</v>
      </c>
      <c r="L147" s="266">
        <v>25985.200000000004</v>
      </c>
      <c r="M147" s="267">
        <v>25776.9</v>
      </c>
      <c r="N147" s="267">
        <v>25592.1</v>
      </c>
      <c r="O147" s="267">
        <v>544440</v>
      </c>
      <c r="P147" s="268">
        <v>3.1996360603533246E-2</v>
      </c>
    </row>
    <row r="148" spans="1:16" ht="12.75" customHeight="1">
      <c r="A148" s="259">
        <v>138</v>
      </c>
      <c r="B148" s="272" t="s">
        <v>132</v>
      </c>
      <c r="C148" s="264" t="s">
        <v>189</v>
      </c>
      <c r="D148" s="265">
        <v>45288</v>
      </c>
      <c r="E148" s="264">
        <v>201.65</v>
      </c>
      <c r="F148" s="264">
        <v>201.31666666666669</v>
      </c>
      <c r="G148" s="266">
        <v>198.63333333333338</v>
      </c>
      <c r="H148" s="266">
        <v>195.6166666666667</v>
      </c>
      <c r="I148" s="266">
        <v>192.93333333333339</v>
      </c>
      <c r="J148" s="266">
        <v>204.33333333333337</v>
      </c>
      <c r="K148" s="266">
        <v>207.01666666666671</v>
      </c>
      <c r="L148" s="266">
        <v>210.03333333333336</v>
      </c>
      <c r="M148" s="267">
        <v>204</v>
      </c>
      <c r="N148" s="267">
        <v>198.3</v>
      </c>
      <c r="O148" s="267">
        <v>87138000</v>
      </c>
      <c r="P148" s="268">
        <v>-1.8997922893763616E-2</v>
      </c>
    </row>
    <row r="149" spans="1:16" ht="12.75" customHeight="1">
      <c r="A149" s="259">
        <v>139</v>
      </c>
      <c r="B149" s="272" t="s">
        <v>190</v>
      </c>
      <c r="C149" s="264" t="s">
        <v>191</v>
      </c>
      <c r="D149" s="265">
        <v>45288</v>
      </c>
      <c r="E149" s="264">
        <v>305.64999999999998</v>
      </c>
      <c r="F149" s="264">
        <v>307.18333333333334</v>
      </c>
      <c r="G149" s="266">
        <v>302.36666666666667</v>
      </c>
      <c r="H149" s="266">
        <v>299.08333333333331</v>
      </c>
      <c r="I149" s="266">
        <v>294.26666666666665</v>
      </c>
      <c r="J149" s="266">
        <v>310.4666666666667</v>
      </c>
      <c r="K149" s="266">
        <v>315.28333333333342</v>
      </c>
      <c r="L149" s="266">
        <v>318.56666666666672</v>
      </c>
      <c r="M149" s="267">
        <v>312</v>
      </c>
      <c r="N149" s="267">
        <v>303.89999999999998</v>
      </c>
      <c r="O149" s="267">
        <v>112647000</v>
      </c>
      <c r="P149" s="268">
        <v>1.6348626336446067E-2</v>
      </c>
    </row>
    <row r="150" spans="1:16" ht="12.75" customHeight="1">
      <c r="A150" s="259">
        <v>140</v>
      </c>
      <c r="B150" s="272" t="s">
        <v>108</v>
      </c>
      <c r="C150" s="269" t="s">
        <v>192</v>
      </c>
      <c r="D150" s="265">
        <v>45288</v>
      </c>
      <c r="E150" s="264">
        <v>1416.55</v>
      </c>
      <c r="F150" s="264">
        <v>1416.0666666666666</v>
      </c>
      <c r="G150" s="266">
        <v>1403.5333333333333</v>
      </c>
      <c r="H150" s="266">
        <v>1390.5166666666667</v>
      </c>
      <c r="I150" s="266">
        <v>1377.9833333333333</v>
      </c>
      <c r="J150" s="266">
        <v>1429.0833333333333</v>
      </c>
      <c r="K150" s="266">
        <v>1441.6166666666666</v>
      </c>
      <c r="L150" s="266">
        <v>1454.6333333333332</v>
      </c>
      <c r="M150" s="267">
        <v>1428.6</v>
      </c>
      <c r="N150" s="267">
        <v>1403.05</v>
      </c>
      <c r="O150" s="267">
        <v>7989800</v>
      </c>
      <c r="P150" s="268">
        <v>-1.3909287257019438E-2</v>
      </c>
    </row>
    <row r="151" spans="1:16" ht="12.75" customHeight="1">
      <c r="A151" s="259">
        <v>141</v>
      </c>
      <c r="B151" s="272" t="s">
        <v>87</v>
      </c>
      <c r="C151" s="271" t="s">
        <v>193</v>
      </c>
      <c r="D151" s="265">
        <v>45288</v>
      </c>
      <c r="E151" s="264">
        <v>4194.8</v>
      </c>
      <c r="F151" s="264">
        <v>4183.25</v>
      </c>
      <c r="G151" s="266">
        <v>4166.75</v>
      </c>
      <c r="H151" s="266">
        <v>4138.7</v>
      </c>
      <c r="I151" s="266">
        <v>4122.2</v>
      </c>
      <c r="J151" s="266">
        <v>4211.3</v>
      </c>
      <c r="K151" s="266">
        <v>4227.8</v>
      </c>
      <c r="L151" s="266">
        <v>4255.8500000000004</v>
      </c>
      <c r="M151" s="267">
        <v>4199.75</v>
      </c>
      <c r="N151" s="267">
        <v>4155.2</v>
      </c>
      <c r="O151" s="267">
        <v>763200</v>
      </c>
      <c r="P151" s="268">
        <v>-0.12053468541138511</v>
      </c>
    </row>
    <row r="152" spans="1:16" ht="12.75" customHeight="1">
      <c r="A152" s="259">
        <v>142</v>
      </c>
      <c r="B152" s="272" t="s">
        <v>84</v>
      </c>
      <c r="C152" s="264" t="s">
        <v>194</v>
      </c>
      <c r="D152" s="265">
        <v>45288</v>
      </c>
      <c r="E152" s="264">
        <v>205.6</v>
      </c>
      <c r="F152" s="264">
        <v>206.83333333333334</v>
      </c>
      <c r="G152" s="266">
        <v>203.66666666666669</v>
      </c>
      <c r="H152" s="266">
        <v>201.73333333333335</v>
      </c>
      <c r="I152" s="266">
        <v>198.56666666666669</v>
      </c>
      <c r="J152" s="266">
        <v>208.76666666666668</v>
      </c>
      <c r="K152" s="266">
        <v>211.93333333333337</v>
      </c>
      <c r="L152" s="266">
        <v>213.86666666666667</v>
      </c>
      <c r="M152" s="267">
        <v>210</v>
      </c>
      <c r="N152" s="267">
        <v>204.9</v>
      </c>
      <c r="O152" s="267">
        <v>71567650</v>
      </c>
      <c r="P152" s="268">
        <v>1.0216836041519482E-2</v>
      </c>
    </row>
    <row r="153" spans="1:16" ht="12.75" customHeight="1">
      <c r="A153" s="259">
        <v>143</v>
      </c>
      <c r="B153" s="272" t="s">
        <v>47</v>
      </c>
      <c r="C153" s="264" t="s">
        <v>195</v>
      </c>
      <c r="D153" s="265">
        <v>45288</v>
      </c>
      <c r="E153" s="264">
        <v>37876.1</v>
      </c>
      <c r="F153" s="264">
        <v>37701.516666666663</v>
      </c>
      <c r="G153" s="266">
        <v>37474.583333333328</v>
      </c>
      <c r="H153" s="266">
        <v>37073.066666666666</v>
      </c>
      <c r="I153" s="266">
        <v>36846.133333333331</v>
      </c>
      <c r="J153" s="266">
        <v>38103.033333333326</v>
      </c>
      <c r="K153" s="266">
        <v>38329.96666666666</v>
      </c>
      <c r="L153" s="266">
        <v>38731.483333333323</v>
      </c>
      <c r="M153" s="267">
        <v>37928.449999999997</v>
      </c>
      <c r="N153" s="267">
        <v>37300</v>
      </c>
      <c r="O153" s="267">
        <v>151800</v>
      </c>
      <c r="P153" s="268">
        <v>-5.5882078552103739E-2</v>
      </c>
    </row>
    <row r="154" spans="1:16" ht="12.75" customHeight="1">
      <c r="A154" s="259">
        <v>144</v>
      </c>
      <c r="B154" s="272" t="s">
        <v>43</v>
      </c>
      <c r="C154" s="264" t="s">
        <v>196</v>
      </c>
      <c r="D154" s="265">
        <v>45288</v>
      </c>
      <c r="E154" s="264">
        <v>912.6</v>
      </c>
      <c r="F154" s="264">
        <v>913.9666666666667</v>
      </c>
      <c r="G154" s="266">
        <v>904.38333333333344</v>
      </c>
      <c r="H154" s="266">
        <v>896.16666666666674</v>
      </c>
      <c r="I154" s="266">
        <v>886.58333333333348</v>
      </c>
      <c r="J154" s="266">
        <v>922.18333333333339</v>
      </c>
      <c r="K154" s="266">
        <v>931.76666666666665</v>
      </c>
      <c r="L154" s="266">
        <v>939.98333333333335</v>
      </c>
      <c r="M154" s="267">
        <v>923.55</v>
      </c>
      <c r="N154" s="267">
        <v>905.75</v>
      </c>
      <c r="O154" s="267">
        <v>13099500</v>
      </c>
      <c r="P154" s="268">
        <v>-2.0469968033200607E-2</v>
      </c>
    </row>
    <row r="155" spans="1:16" ht="12.75" customHeight="1">
      <c r="A155" s="259">
        <v>145</v>
      </c>
      <c r="B155" s="272" t="s">
        <v>87</v>
      </c>
      <c r="C155" s="269" t="s">
        <v>197</v>
      </c>
      <c r="D155" s="265">
        <v>45288</v>
      </c>
      <c r="E155" s="264">
        <v>7409.65</v>
      </c>
      <c r="F155" s="264">
        <v>7419.75</v>
      </c>
      <c r="G155" s="266">
        <v>7350.3</v>
      </c>
      <c r="H155" s="266">
        <v>7290.95</v>
      </c>
      <c r="I155" s="266">
        <v>7221.5</v>
      </c>
      <c r="J155" s="266">
        <v>7479.1</v>
      </c>
      <c r="K155" s="266">
        <v>7548.5500000000011</v>
      </c>
      <c r="L155" s="266">
        <v>7607.9000000000005</v>
      </c>
      <c r="M155" s="267">
        <v>7489.2</v>
      </c>
      <c r="N155" s="267">
        <v>7360.4</v>
      </c>
      <c r="O155" s="267">
        <v>2007700</v>
      </c>
      <c r="P155" s="268">
        <v>-2.2945713799060758E-2</v>
      </c>
    </row>
    <row r="156" spans="1:16" ht="12.75" customHeight="1">
      <c r="A156" s="259">
        <v>146</v>
      </c>
      <c r="B156" s="272" t="s">
        <v>84</v>
      </c>
      <c r="C156" s="264" t="s">
        <v>198</v>
      </c>
      <c r="D156" s="265">
        <v>45288</v>
      </c>
      <c r="E156" s="264">
        <v>216.85</v>
      </c>
      <c r="F156" s="264">
        <v>216.75</v>
      </c>
      <c r="G156" s="266">
        <v>215.7</v>
      </c>
      <c r="H156" s="266">
        <v>214.54999999999998</v>
      </c>
      <c r="I156" s="266">
        <v>213.49999999999997</v>
      </c>
      <c r="J156" s="266">
        <v>217.9</v>
      </c>
      <c r="K156" s="266">
        <v>218.95000000000002</v>
      </c>
      <c r="L156" s="266">
        <v>220.10000000000002</v>
      </c>
      <c r="M156" s="267">
        <v>217.8</v>
      </c>
      <c r="N156" s="267">
        <v>215.6</v>
      </c>
      <c r="O156" s="267">
        <v>39873000</v>
      </c>
      <c r="P156" s="268">
        <v>2.8396781182296504E-2</v>
      </c>
    </row>
    <row r="157" spans="1:16" ht="12.75" customHeight="1">
      <c r="A157" s="259">
        <v>147</v>
      </c>
      <c r="B157" s="272" t="s">
        <v>68</v>
      </c>
      <c r="C157" s="264" t="s">
        <v>199</v>
      </c>
      <c r="D157" s="265">
        <v>45288</v>
      </c>
      <c r="E157" s="264">
        <v>385.55</v>
      </c>
      <c r="F157" s="264">
        <v>388.08333333333331</v>
      </c>
      <c r="G157" s="266">
        <v>380.36666666666662</v>
      </c>
      <c r="H157" s="266">
        <v>375.18333333333328</v>
      </c>
      <c r="I157" s="266">
        <v>367.46666666666658</v>
      </c>
      <c r="J157" s="266">
        <v>393.26666666666665</v>
      </c>
      <c r="K157" s="266">
        <v>400.98333333333335</v>
      </c>
      <c r="L157" s="266">
        <v>406.16666666666669</v>
      </c>
      <c r="M157" s="267">
        <v>395.8</v>
      </c>
      <c r="N157" s="267">
        <v>382.9</v>
      </c>
      <c r="O157" s="267">
        <v>63681750</v>
      </c>
      <c r="P157" s="268">
        <v>3.0086498683715681E-2</v>
      </c>
    </row>
    <row r="158" spans="1:16" ht="12.75" customHeight="1">
      <c r="A158" s="259">
        <v>148</v>
      </c>
      <c r="B158" s="272" t="s">
        <v>59</v>
      </c>
      <c r="C158" s="264" t="s">
        <v>200</v>
      </c>
      <c r="D158" s="265">
        <v>45288</v>
      </c>
      <c r="E158" s="264">
        <v>2703.75</v>
      </c>
      <c r="F158" s="264">
        <v>2693.9</v>
      </c>
      <c r="G158" s="266">
        <v>2669.9500000000003</v>
      </c>
      <c r="H158" s="266">
        <v>2636.15</v>
      </c>
      <c r="I158" s="266">
        <v>2612.2000000000003</v>
      </c>
      <c r="J158" s="266">
        <v>2727.7000000000003</v>
      </c>
      <c r="K158" s="266">
        <v>2751.65</v>
      </c>
      <c r="L158" s="266">
        <v>2785.4500000000003</v>
      </c>
      <c r="M158" s="267">
        <v>2717.85</v>
      </c>
      <c r="N158" s="267">
        <v>2660.1</v>
      </c>
      <c r="O158" s="267">
        <v>2378500</v>
      </c>
      <c r="P158" s="268">
        <v>2.2021699430658504E-2</v>
      </c>
    </row>
    <row r="159" spans="1:16" ht="12.75" customHeight="1">
      <c r="A159" s="259">
        <v>149</v>
      </c>
      <c r="B159" s="272" t="s">
        <v>39</v>
      </c>
      <c r="C159" s="264" t="s">
        <v>201</v>
      </c>
      <c r="D159" s="265">
        <v>45288</v>
      </c>
      <c r="E159" s="264">
        <v>3457.25</v>
      </c>
      <c r="F159" s="264">
        <v>3452.2166666666667</v>
      </c>
      <c r="G159" s="266">
        <v>3431.4333333333334</v>
      </c>
      <c r="H159" s="266">
        <v>3405.6166666666668</v>
      </c>
      <c r="I159" s="266">
        <v>3384.8333333333335</v>
      </c>
      <c r="J159" s="266">
        <v>3478.0333333333333</v>
      </c>
      <c r="K159" s="266">
        <v>3498.8166666666671</v>
      </c>
      <c r="L159" s="266">
        <v>3524.6333333333332</v>
      </c>
      <c r="M159" s="267">
        <v>3473</v>
      </c>
      <c r="N159" s="267">
        <v>3426.4</v>
      </c>
      <c r="O159" s="267">
        <v>2300250</v>
      </c>
      <c r="P159" s="268">
        <v>-7.6946227929374E-2</v>
      </c>
    </row>
    <row r="160" spans="1:16" ht="12.75" customHeight="1">
      <c r="A160" s="259">
        <v>150</v>
      </c>
      <c r="B160" s="272" t="s">
        <v>63</v>
      </c>
      <c r="C160" s="264" t="s">
        <v>202</v>
      </c>
      <c r="D160" s="265">
        <v>45288</v>
      </c>
      <c r="E160" s="264">
        <v>91.85</v>
      </c>
      <c r="F160" s="264">
        <v>91.016666666666666</v>
      </c>
      <c r="G160" s="266">
        <v>89.833333333333329</v>
      </c>
      <c r="H160" s="266">
        <v>87.816666666666663</v>
      </c>
      <c r="I160" s="266">
        <v>86.633333333333326</v>
      </c>
      <c r="J160" s="266">
        <v>93.033333333333331</v>
      </c>
      <c r="K160" s="266">
        <v>94.216666666666669</v>
      </c>
      <c r="L160" s="266">
        <v>96.233333333333334</v>
      </c>
      <c r="M160" s="267">
        <v>92.2</v>
      </c>
      <c r="N160" s="267">
        <v>89</v>
      </c>
      <c r="O160" s="267">
        <v>237304000</v>
      </c>
      <c r="P160" s="268">
        <v>2.9786495400104147E-2</v>
      </c>
    </row>
    <row r="161" spans="1:16" ht="12.75" customHeight="1">
      <c r="A161" s="259">
        <v>151</v>
      </c>
      <c r="B161" s="272" t="s">
        <v>45</v>
      </c>
      <c r="C161" s="271" t="s">
        <v>203</v>
      </c>
      <c r="D161" s="265">
        <v>45288</v>
      </c>
      <c r="E161" s="264">
        <v>5444.35</v>
      </c>
      <c r="F161" s="264">
        <v>5432.2666666666664</v>
      </c>
      <c r="G161" s="266">
        <v>5401.583333333333</v>
      </c>
      <c r="H161" s="266">
        <v>5358.8166666666666</v>
      </c>
      <c r="I161" s="266">
        <v>5328.1333333333332</v>
      </c>
      <c r="J161" s="266">
        <v>5475.0333333333328</v>
      </c>
      <c r="K161" s="266">
        <v>5505.7166666666672</v>
      </c>
      <c r="L161" s="266">
        <v>5548.4833333333327</v>
      </c>
      <c r="M161" s="267">
        <v>5462.95</v>
      </c>
      <c r="N161" s="267">
        <v>5389.5</v>
      </c>
      <c r="O161" s="267">
        <v>1757800</v>
      </c>
      <c r="P161" s="268">
        <v>-8.5431841831425603E-2</v>
      </c>
    </row>
    <row r="162" spans="1:16" ht="12.75" customHeight="1">
      <c r="A162" s="259">
        <v>152</v>
      </c>
      <c r="B162" s="272" t="s">
        <v>190</v>
      </c>
      <c r="C162" s="264" t="s">
        <v>204</v>
      </c>
      <c r="D162" s="265">
        <v>45288</v>
      </c>
      <c r="E162" s="264">
        <v>234.3</v>
      </c>
      <c r="F162" s="264">
        <v>234.04999999999998</v>
      </c>
      <c r="G162" s="266">
        <v>232.34999999999997</v>
      </c>
      <c r="H162" s="266">
        <v>230.39999999999998</v>
      </c>
      <c r="I162" s="266">
        <v>228.69999999999996</v>
      </c>
      <c r="J162" s="266">
        <v>235.99999999999997</v>
      </c>
      <c r="K162" s="266">
        <v>237.69999999999996</v>
      </c>
      <c r="L162" s="266">
        <v>239.64999999999998</v>
      </c>
      <c r="M162" s="267">
        <v>235.75</v>
      </c>
      <c r="N162" s="267">
        <v>232.1</v>
      </c>
      <c r="O162" s="267">
        <v>79570800</v>
      </c>
      <c r="P162" s="268">
        <v>2.449090661708014E-3</v>
      </c>
    </row>
    <row r="163" spans="1:16" ht="12.75" customHeight="1">
      <c r="A163" s="259">
        <v>153</v>
      </c>
      <c r="B163" s="272" t="s">
        <v>205</v>
      </c>
      <c r="C163" s="264" t="s">
        <v>206</v>
      </c>
      <c r="D163" s="265">
        <v>45288</v>
      </c>
      <c r="E163" s="264">
        <v>1670.25</v>
      </c>
      <c r="F163" s="264">
        <v>1661.3166666666666</v>
      </c>
      <c r="G163" s="266">
        <v>1650.4333333333332</v>
      </c>
      <c r="H163" s="266">
        <v>1630.6166666666666</v>
      </c>
      <c r="I163" s="266">
        <v>1619.7333333333331</v>
      </c>
      <c r="J163" s="266">
        <v>1681.1333333333332</v>
      </c>
      <c r="K163" s="266">
        <v>1692.0166666666664</v>
      </c>
      <c r="L163" s="266">
        <v>1711.8333333333333</v>
      </c>
      <c r="M163" s="267">
        <v>1672.2</v>
      </c>
      <c r="N163" s="267">
        <v>1641.5</v>
      </c>
      <c r="O163" s="267">
        <v>5426938</v>
      </c>
      <c r="P163" s="268">
        <v>-3.7047735971690622E-2</v>
      </c>
    </row>
    <row r="164" spans="1:16" ht="12.75" customHeight="1">
      <c r="A164" s="259">
        <v>154</v>
      </c>
      <c r="B164" s="272" t="s">
        <v>49</v>
      </c>
      <c r="C164" s="264" t="s">
        <v>208</v>
      </c>
      <c r="D164" s="265">
        <v>45288</v>
      </c>
      <c r="E164" s="264">
        <v>1016.7</v>
      </c>
      <c r="F164" s="264">
        <v>1019.1666666666666</v>
      </c>
      <c r="G164" s="266">
        <v>1000.3833333333332</v>
      </c>
      <c r="H164" s="266">
        <v>984.06666666666661</v>
      </c>
      <c r="I164" s="266">
        <v>965.28333333333319</v>
      </c>
      <c r="J164" s="266">
        <v>1035.4833333333331</v>
      </c>
      <c r="K164" s="266">
        <v>1054.2666666666669</v>
      </c>
      <c r="L164" s="266">
        <v>1070.5833333333333</v>
      </c>
      <c r="M164" s="267">
        <v>1037.95</v>
      </c>
      <c r="N164" s="267">
        <v>1002.85</v>
      </c>
      <c r="O164" s="267">
        <v>3215550</v>
      </c>
      <c r="P164" s="268">
        <v>-0.03</v>
      </c>
    </row>
    <row r="165" spans="1:16" ht="12.75" customHeight="1">
      <c r="A165" s="259">
        <v>155</v>
      </c>
      <c r="B165" s="272" t="s">
        <v>63</v>
      </c>
      <c r="C165" s="264" t="s">
        <v>209</v>
      </c>
      <c r="D165" s="265">
        <v>45288</v>
      </c>
      <c r="E165" s="264">
        <v>263.85000000000002</v>
      </c>
      <c r="F165" s="264">
        <v>264.13333333333333</v>
      </c>
      <c r="G165" s="266">
        <v>261.86666666666667</v>
      </c>
      <c r="H165" s="266">
        <v>259.88333333333333</v>
      </c>
      <c r="I165" s="266">
        <v>257.61666666666667</v>
      </c>
      <c r="J165" s="266">
        <v>266.11666666666667</v>
      </c>
      <c r="K165" s="266">
        <v>268.38333333333333</v>
      </c>
      <c r="L165" s="266">
        <v>270.36666666666667</v>
      </c>
      <c r="M165" s="267">
        <v>266.39999999999998</v>
      </c>
      <c r="N165" s="267">
        <v>262.14999999999998</v>
      </c>
      <c r="O165" s="267">
        <v>62880000</v>
      </c>
      <c r="P165" s="268">
        <v>-6.0546072535763641E-2</v>
      </c>
    </row>
    <row r="166" spans="1:16" ht="12.75" customHeight="1">
      <c r="A166" s="259">
        <v>156</v>
      </c>
      <c r="B166" s="272" t="s">
        <v>190</v>
      </c>
      <c r="C166" s="264" t="s">
        <v>210</v>
      </c>
      <c r="D166" s="265">
        <v>45288</v>
      </c>
      <c r="E166" s="264">
        <v>410.65</v>
      </c>
      <c r="F166" s="264">
        <v>413.13333333333338</v>
      </c>
      <c r="G166" s="266">
        <v>405.01666666666677</v>
      </c>
      <c r="H166" s="266">
        <v>399.38333333333338</v>
      </c>
      <c r="I166" s="266">
        <v>391.26666666666677</v>
      </c>
      <c r="J166" s="266">
        <v>418.76666666666677</v>
      </c>
      <c r="K166" s="266">
        <v>426.88333333333344</v>
      </c>
      <c r="L166" s="266">
        <v>432.51666666666677</v>
      </c>
      <c r="M166" s="267">
        <v>421.25</v>
      </c>
      <c r="N166" s="267">
        <v>407.5</v>
      </c>
      <c r="O166" s="267">
        <v>41824000</v>
      </c>
      <c r="P166" s="268">
        <v>-2.8478513356562138E-2</v>
      </c>
    </row>
    <row r="167" spans="1:16" ht="12.75" customHeight="1">
      <c r="A167" s="259">
        <v>157</v>
      </c>
      <c r="B167" s="272" t="s">
        <v>84</v>
      </c>
      <c r="C167" s="264" t="s">
        <v>211</v>
      </c>
      <c r="D167" s="265">
        <v>45288</v>
      </c>
      <c r="E167" s="264">
        <v>2587.4</v>
      </c>
      <c r="F167" s="264">
        <v>2584.5333333333333</v>
      </c>
      <c r="G167" s="266">
        <v>2570.1166666666668</v>
      </c>
      <c r="H167" s="266">
        <v>2552.8333333333335</v>
      </c>
      <c r="I167" s="266">
        <v>2538.416666666667</v>
      </c>
      <c r="J167" s="266">
        <v>2601.8166666666666</v>
      </c>
      <c r="K167" s="266">
        <v>2616.2333333333336</v>
      </c>
      <c r="L167" s="266">
        <v>2633.5166666666664</v>
      </c>
      <c r="M167" s="267">
        <v>2598.9499999999998</v>
      </c>
      <c r="N167" s="267">
        <v>2567.25</v>
      </c>
      <c r="O167" s="267">
        <v>39259000</v>
      </c>
      <c r="P167" s="268">
        <v>1.234520148787076E-2</v>
      </c>
    </row>
    <row r="168" spans="1:16" ht="12.75" customHeight="1">
      <c r="A168" s="259">
        <v>158</v>
      </c>
      <c r="B168" s="272" t="s">
        <v>132</v>
      </c>
      <c r="C168" s="264" t="s">
        <v>212</v>
      </c>
      <c r="D168" s="265">
        <v>45288</v>
      </c>
      <c r="E168" s="264">
        <v>115.55</v>
      </c>
      <c r="F168" s="264">
        <v>116.21666666666665</v>
      </c>
      <c r="G168" s="266">
        <v>114.18333333333331</v>
      </c>
      <c r="H168" s="266">
        <v>112.81666666666665</v>
      </c>
      <c r="I168" s="266">
        <v>110.7833333333333</v>
      </c>
      <c r="J168" s="266">
        <v>117.58333333333331</v>
      </c>
      <c r="K168" s="266">
        <v>119.61666666666665</v>
      </c>
      <c r="L168" s="266">
        <v>120.98333333333332</v>
      </c>
      <c r="M168" s="267">
        <v>118.25</v>
      </c>
      <c r="N168" s="267">
        <v>114.85</v>
      </c>
      <c r="O168" s="267">
        <v>154912000</v>
      </c>
      <c r="P168" s="268">
        <v>9.9477628889393599E-2</v>
      </c>
    </row>
    <row r="169" spans="1:16" ht="12.75" customHeight="1">
      <c r="A169" s="259">
        <v>159</v>
      </c>
      <c r="B169" s="272" t="s">
        <v>63</v>
      </c>
      <c r="C169" s="269" t="s">
        <v>213</v>
      </c>
      <c r="D169" s="265">
        <v>45288</v>
      </c>
      <c r="E169" s="264">
        <v>766.8</v>
      </c>
      <c r="F169" s="264">
        <v>768.36666666666667</v>
      </c>
      <c r="G169" s="266">
        <v>763.23333333333335</v>
      </c>
      <c r="H169" s="266">
        <v>759.66666666666663</v>
      </c>
      <c r="I169" s="266">
        <v>754.5333333333333</v>
      </c>
      <c r="J169" s="266">
        <v>771.93333333333339</v>
      </c>
      <c r="K169" s="266">
        <v>777.06666666666683</v>
      </c>
      <c r="L169" s="266">
        <v>780.63333333333344</v>
      </c>
      <c r="M169" s="267">
        <v>773.5</v>
      </c>
      <c r="N169" s="267">
        <v>764.8</v>
      </c>
      <c r="O169" s="267">
        <v>15635200</v>
      </c>
      <c r="P169" s="268">
        <v>6.8211630957586353E-2</v>
      </c>
    </row>
    <row r="170" spans="1:16" ht="12.75" customHeight="1">
      <c r="A170" s="259">
        <v>160</v>
      </c>
      <c r="B170" s="272" t="s">
        <v>68</v>
      </c>
      <c r="C170" s="264" t="s">
        <v>214</v>
      </c>
      <c r="D170" s="265">
        <v>45288</v>
      </c>
      <c r="E170" s="264">
        <v>1419</v>
      </c>
      <c r="F170" s="264">
        <v>1413.0833333333333</v>
      </c>
      <c r="G170" s="266">
        <v>1405.1666666666665</v>
      </c>
      <c r="H170" s="266">
        <v>1391.3333333333333</v>
      </c>
      <c r="I170" s="266">
        <v>1383.4166666666665</v>
      </c>
      <c r="J170" s="266">
        <v>1426.9166666666665</v>
      </c>
      <c r="K170" s="266">
        <v>1434.833333333333</v>
      </c>
      <c r="L170" s="266">
        <v>1448.6666666666665</v>
      </c>
      <c r="M170" s="267">
        <v>1421</v>
      </c>
      <c r="N170" s="267">
        <v>1399.25</v>
      </c>
      <c r="O170" s="267">
        <v>6498000</v>
      </c>
      <c r="P170" s="268">
        <v>-1.7798435551524772E-2</v>
      </c>
    </row>
    <row r="171" spans="1:16" ht="12.75" customHeight="1">
      <c r="A171" s="259">
        <v>161</v>
      </c>
      <c r="B171" s="272" t="s">
        <v>63</v>
      </c>
      <c r="C171" s="264" t="s">
        <v>215</v>
      </c>
      <c r="D171" s="265">
        <v>45288</v>
      </c>
      <c r="E171" s="264">
        <v>649.15</v>
      </c>
      <c r="F171" s="264">
        <v>646.2166666666667</v>
      </c>
      <c r="G171" s="266">
        <v>642.08333333333337</v>
      </c>
      <c r="H171" s="266">
        <v>635.01666666666665</v>
      </c>
      <c r="I171" s="266">
        <v>630.88333333333333</v>
      </c>
      <c r="J171" s="266">
        <v>653.28333333333342</v>
      </c>
      <c r="K171" s="266">
        <v>657.41666666666663</v>
      </c>
      <c r="L171" s="266">
        <v>664.48333333333346</v>
      </c>
      <c r="M171" s="267">
        <v>650.35</v>
      </c>
      <c r="N171" s="267">
        <v>639.15</v>
      </c>
      <c r="O171" s="267">
        <v>91267500</v>
      </c>
      <c r="P171" s="268">
        <v>2.1043446157976875E-2</v>
      </c>
    </row>
    <row r="172" spans="1:16" ht="12.75" customHeight="1">
      <c r="A172" s="259">
        <v>162</v>
      </c>
      <c r="B172" s="272" t="s">
        <v>49</v>
      </c>
      <c r="C172" s="264" t="s">
        <v>216</v>
      </c>
      <c r="D172" s="265">
        <v>45288</v>
      </c>
      <c r="E172" s="264">
        <v>28690.6</v>
      </c>
      <c r="F172" s="264">
        <v>28834.766666666666</v>
      </c>
      <c r="G172" s="266">
        <v>28343.833333333332</v>
      </c>
      <c r="H172" s="266">
        <v>27997.066666666666</v>
      </c>
      <c r="I172" s="266">
        <v>27506.133333333331</v>
      </c>
      <c r="J172" s="266">
        <v>29181.533333333333</v>
      </c>
      <c r="K172" s="266">
        <v>29672.466666666667</v>
      </c>
      <c r="L172" s="266">
        <v>30019.233333333334</v>
      </c>
      <c r="M172" s="267">
        <v>29325.7</v>
      </c>
      <c r="N172" s="267">
        <v>28488</v>
      </c>
      <c r="O172" s="267">
        <v>165800</v>
      </c>
      <c r="P172" s="268">
        <v>4.1457286432160803E-2</v>
      </c>
    </row>
    <row r="173" spans="1:16" ht="12.75" customHeight="1">
      <c r="A173" s="259">
        <v>163</v>
      </c>
      <c r="B173" s="272" t="s">
        <v>41</v>
      </c>
      <c r="C173" s="264" t="s">
        <v>217</v>
      </c>
      <c r="D173" s="265">
        <v>45288</v>
      </c>
      <c r="E173" s="264">
        <v>3981.25</v>
      </c>
      <c r="F173" s="264">
        <v>4000.7166666666667</v>
      </c>
      <c r="G173" s="266">
        <v>3954.1833333333334</v>
      </c>
      <c r="H173" s="266">
        <v>3927.1166666666668</v>
      </c>
      <c r="I173" s="266">
        <v>3880.5833333333335</v>
      </c>
      <c r="J173" s="266">
        <v>4027.7833333333333</v>
      </c>
      <c r="K173" s="266">
        <v>4074.3166666666671</v>
      </c>
      <c r="L173" s="266">
        <v>4101.3833333333332</v>
      </c>
      <c r="M173" s="267">
        <v>4047.25</v>
      </c>
      <c r="N173" s="267">
        <v>3973.65</v>
      </c>
      <c r="O173" s="267">
        <v>1945100</v>
      </c>
      <c r="P173" s="268">
        <v>-3.9350051240261266E-2</v>
      </c>
    </row>
    <row r="174" spans="1:16" ht="12.75" customHeight="1">
      <c r="A174" s="259">
        <v>164</v>
      </c>
      <c r="B174" s="272" t="s">
        <v>47</v>
      </c>
      <c r="C174" s="264" t="s">
        <v>218</v>
      </c>
      <c r="D174" s="265">
        <v>45288</v>
      </c>
      <c r="E174" s="264">
        <v>2472.4</v>
      </c>
      <c r="F174" s="264">
        <v>2479.5499999999997</v>
      </c>
      <c r="G174" s="266">
        <v>2449.8499999999995</v>
      </c>
      <c r="H174" s="266">
        <v>2427.2999999999997</v>
      </c>
      <c r="I174" s="266">
        <v>2397.5999999999995</v>
      </c>
      <c r="J174" s="266">
        <v>2502.0999999999995</v>
      </c>
      <c r="K174" s="266">
        <v>2531.7999999999993</v>
      </c>
      <c r="L174" s="266">
        <v>2554.3499999999995</v>
      </c>
      <c r="M174" s="267">
        <v>2509.25</v>
      </c>
      <c r="N174" s="267">
        <v>2457</v>
      </c>
      <c r="O174" s="267">
        <v>3994125</v>
      </c>
      <c r="P174" s="268">
        <v>-4.0968845669007742E-2</v>
      </c>
    </row>
    <row r="175" spans="1:16" ht="12.75" customHeight="1">
      <c r="A175" s="259">
        <v>165</v>
      </c>
      <c r="B175" s="272" t="s">
        <v>68</v>
      </c>
      <c r="C175" s="264" t="s">
        <v>219</v>
      </c>
      <c r="D175" s="265">
        <v>45288</v>
      </c>
      <c r="E175" s="264">
        <v>2047.45</v>
      </c>
      <c r="F175" s="264">
        <v>2047.3833333333334</v>
      </c>
      <c r="G175" s="266">
        <v>2033.8666666666668</v>
      </c>
      <c r="H175" s="266">
        <v>2020.2833333333333</v>
      </c>
      <c r="I175" s="266">
        <v>2006.7666666666667</v>
      </c>
      <c r="J175" s="266">
        <v>2060.9666666666672</v>
      </c>
      <c r="K175" s="266">
        <v>2074.4833333333336</v>
      </c>
      <c r="L175" s="266">
        <v>2088.0666666666671</v>
      </c>
      <c r="M175" s="267">
        <v>2060.9</v>
      </c>
      <c r="N175" s="267">
        <v>2033.8</v>
      </c>
      <c r="O175" s="267">
        <v>8781000</v>
      </c>
      <c r="P175" s="268">
        <v>-2.2410741124210948E-2</v>
      </c>
    </row>
    <row r="176" spans="1:16" ht="12.75" customHeight="1">
      <c r="A176" s="259">
        <v>166</v>
      </c>
      <c r="B176" s="272" t="s">
        <v>43</v>
      </c>
      <c r="C176" s="264" t="s">
        <v>220</v>
      </c>
      <c r="D176" s="265">
        <v>45288</v>
      </c>
      <c r="E176" s="264">
        <v>1249.5999999999999</v>
      </c>
      <c r="F176" s="264">
        <v>1248.3833333333332</v>
      </c>
      <c r="G176" s="266">
        <v>1242.5166666666664</v>
      </c>
      <c r="H176" s="266">
        <v>1235.4333333333332</v>
      </c>
      <c r="I176" s="266">
        <v>1229.5666666666664</v>
      </c>
      <c r="J176" s="266">
        <v>1255.4666666666665</v>
      </c>
      <c r="K176" s="266">
        <v>1261.3333333333333</v>
      </c>
      <c r="L176" s="266">
        <v>1268.4166666666665</v>
      </c>
      <c r="M176" s="267">
        <v>1254.25</v>
      </c>
      <c r="N176" s="267">
        <v>1241.3</v>
      </c>
      <c r="O176" s="267">
        <v>13939800</v>
      </c>
      <c r="P176" s="268">
        <v>-7.2602803520700421E-2</v>
      </c>
    </row>
    <row r="177" spans="1:16" ht="12.75" customHeight="1">
      <c r="A177" s="259">
        <v>167</v>
      </c>
      <c r="B177" s="272" t="s">
        <v>205</v>
      </c>
      <c r="C177" s="264" t="s">
        <v>221</v>
      </c>
      <c r="D177" s="265">
        <v>45288</v>
      </c>
      <c r="E177" s="264">
        <v>705.45</v>
      </c>
      <c r="F177" s="264">
        <v>707.56666666666661</v>
      </c>
      <c r="G177" s="266">
        <v>699.08333333333326</v>
      </c>
      <c r="H177" s="266">
        <v>692.7166666666667</v>
      </c>
      <c r="I177" s="266">
        <v>684.23333333333335</v>
      </c>
      <c r="J177" s="266">
        <v>713.93333333333317</v>
      </c>
      <c r="K177" s="266">
        <v>722.41666666666652</v>
      </c>
      <c r="L177" s="266">
        <v>728.78333333333308</v>
      </c>
      <c r="M177" s="267">
        <v>716.05</v>
      </c>
      <c r="N177" s="267">
        <v>701.2</v>
      </c>
      <c r="O177" s="267">
        <v>8298000</v>
      </c>
      <c r="P177" s="268">
        <v>-3.741082303810684E-2</v>
      </c>
    </row>
    <row r="178" spans="1:16" ht="12.75" customHeight="1">
      <c r="A178" s="259">
        <v>168</v>
      </c>
      <c r="B178" s="272" t="s">
        <v>43</v>
      </c>
      <c r="C178" s="271" t="s">
        <v>222</v>
      </c>
      <c r="D178" s="265">
        <v>45288</v>
      </c>
      <c r="E178" s="264">
        <v>698.7</v>
      </c>
      <c r="F178" s="264">
        <v>700.6</v>
      </c>
      <c r="G178" s="266">
        <v>693.25</v>
      </c>
      <c r="H178" s="266">
        <v>687.8</v>
      </c>
      <c r="I178" s="266">
        <v>680.44999999999993</v>
      </c>
      <c r="J178" s="266">
        <v>706.05000000000007</v>
      </c>
      <c r="K178" s="266">
        <v>713.4000000000002</v>
      </c>
      <c r="L178" s="266">
        <v>718.85000000000014</v>
      </c>
      <c r="M178" s="267">
        <v>707.95</v>
      </c>
      <c r="N178" s="267">
        <v>695.15</v>
      </c>
      <c r="O178" s="267">
        <v>6624000</v>
      </c>
      <c r="P178" s="268">
        <v>1.579512344732403E-2</v>
      </c>
    </row>
    <row r="179" spans="1:16" ht="12.75" customHeight="1">
      <c r="A179" s="259">
        <v>169</v>
      </c>
      <c r="B179" s="272" t="s">
        <v>39</v>
      </c>
      <c r="C179" s="264" t="s">
        <v>223</v>
      </c>
      <c r="D179" s="265">
        <v>45288</v>
      </c>
      <c r="E179" s="264">
        <v>1092</v>
      </c>
      <c r="F179" s="264">
        <v>1090.75</v>
      </c>
      <c r="G179" s="266">
        <v>1079</v>
      </c>
      <c r="H179" s="266">
        <v>1066</v>
      </c>
      <c r="I179" s="266">
        <v>1054.25</v>
      </c>
      <c r="J179" s="266">
        <v>1103.75</v>
      </c>
      <c r="K179" s="266">
        <v>1115.5</v>
      </c>
      <c r="L179" s="266">
        <v>1128.5</v>
      </c>
      <c r="M179" s="267">
        <v>1102.5</v>
      </c>
      <c r="N179" s="267">
        <v>1077.75</v>
      </c>
      <c r="O179" s="267">
        <v>11879450</v>
      </c>
      <c r="P179" s="268">
        <v>-4.3233665559246952E-2</v>
      </c>
    </row>
    <row r="180" spans="1:16" ht="12.75" customHeight="1">
      <c r="A180" s="259">
        <v>170</v>
      </c>
      <c r="B180" s="272" t="s">
        <v>79</v>
      </c>
      <c r="C180" s="270" t="s">
        <v>224</v>
      </c>
      <c r="D180" s="265">
        <v>45288</v>
      </c>
      <c r="E180" s="264">
        <v>1736.65</v>
      </c>
      <c r="F180" s="264">
        <v>1736.3333333333333</v>
      </c>
      <c r="G180" s="266">
        <v>1721.4166666666665</v>
      </c>
      <c r="H180" s="266">
        <v>1706.1833333333332</v>
      </c>
      <c r="I180" s="266">
        <v>1691.2666666666664</v>
      </c>
      <c r="J180" s="266">
        <v>1751.5666666666666</v>
      </c>
      <c r="K180" s="266">
        <v>1766.4833333333331</v>
      </c>
      <c r="L180" s="266">
        <v>1781.7166666666667</v>
      </c>
      <c r="M180" s="267">
        <v>1751.25</v>
      </c>
      <c r="N180" s="267">
        <v>1721.1</v>
      </c>
      <c r="O180" s="267">
        <v>8948500</v>
      </c>
      <c r="P180" s="268">
        <v>3.1349046274419409E-2</v>
      </c>
    </row>
    <row r="181" spans="1:16" ht="12.75" customHeight="1">
      <c r="A181" s="259">
        <v>171</v>
      </c>
      <c r="B181" s="272" t="s">
        <v>59</v>
      </c>
      <c r="C181" s="264" t="s">
        <v>225</v>
      </c>
      <c r="D181" s="265">
        <v>45288</v>
      </c>
      <c r="E181" s="264">
        <v>1025.4000000000001</v>
      </c>
      <c r="F181" s="264">
        <v>1020.7333333333332</v>
      </c>
      <c r="G181" s="266">
        <v>1014.4666666666665</v>
      </c>
      <c r="H181" s="266">
        <v>1003.5333333333332</v>
      </c>
      <c r="I181" s="266">
        <v>997.26666666666642</v>
      </c>
      <c r="J181" s="266">
        <v>1031.6666666666665</v>
      </c>
      <c r="K181" s="266">
        <v>1037.9333333333332</v>
      </c>
      <c r="L181" s="266">
        <v>1048.8666666666666</v>
      </c>
      <c r="M181" s="267">
        <v>1027</v>
      </c>
      <c r="N181" s="267">
        <v>1009.8</v>
      </c>
      <c r="O181" s="267">
        <v>8703000</v>
      </c>
      <c r="P181" s="268">
        <v>6.2434963579604576E-3</v>
      </c>
    </row>
    <row r="182" spans="1:16" ht="12.75" customHeight="1">
      <c r="A182" s="259">
        <v>172</v>
      </c>
      <c r="B182" s="272" t="s">
        <v>56</v>
      </c>
      <c r="C182" s="264" t="s">
        <v>226</v>
      </c>
      <c r="D182" s="265">
        <v>45288</v>
      </c>
      <c r="E182" s="264">
        <v>739.4</v>
      </c>
      <c r="F182" s="264">
        <v>735.15</v>
      </c>
      <c r="G182" s="266">
        <v>729.3</v>
      </c>
      <c r="H182" s="266">
        <v>719.19999999999993</v>
      </c>
      <c r="I182" s="266">
        <v>713.34999999999991</v>
      </c>
      <c r="J182" s="266">
        <v>745.25</v>
      </c>
      <c r="K182" s="266">
        <v>751.10000000000014</v>
      </c>
      <c r="L182" s="266">
        <v>761.2</v>
      </c>
      <c r="M182" s="267">
        <v>741</v>
      </c>
      <c r="N182" s="267">
        <v>725.05</v>
      </c>
      <c r="O182" s="267">
        <v>67613400</v>
      </c>
      <c r="P182" s="268">
        <v>4.9015056045632423E-2</v>
      </c>
    </row>
    <row r="183" spans="1:16" ht="12.75" customHeight="1">
      <c r="A183" s="259">
        <v>173</v>
      </c>
      <c r="B183" s="272" t="s">
        <v>190</v>
      </c>
      <c r="C183" s="264" t="s">
        <v>227</v>
      </c>
      <c r="D183" s="265">
        <v>45288</v>
      </c>
      <c r="E183" s="264">
        <v>324.55</v>
      </c>
      <c r="F183" s="264">
        <v>325.14999999999998</v>
      </c>
      <c r="G183" s="266">
        <v>320.54999999999995</v>
      </c>
      <c r="H183" s="266">
        <v>316.54999999999995</v>
      </c>
      <c r="I183" s="266">
        <v>311.94999999999993</v>
      </c>
      <c r="J183" s="266">
        <v>329.15</v>
      </c>
      <c r="K183" s="266">
        <v>333.75</v>
      </c>
      <c r="L183" s="266">
        <v>337.75</v>
      </c>
      <c r="M183" s="267">
        <v>329.75</v>
      </c>
      <c r="N183" s="267">
        <v>321.14999999999998</v>
      </c>
      <c r="O183" s="267">
        <v>103150125</v>
      </c>
      <c r="P183" s="268">
        <v>-1.7140468227424748E-2</v>
      </c>
    </row>
    <row r="184" spans="1:16" ht="12.75" customHeight="1">
      <c r="A184" s="259">
        <v>174</v>
      </c>
      <c r="B184" s="272" t="s">
        <v>132</v>
      </c>
      <c r="C184" s="264" t="s">
        <v>228</v>
      </c>
      <c r="D184" s="265">
        <v>45288</v>
      </c>
      <c r="E184" s="264">
        <v>137.25</v>
      </c>
      <c r="F184" s="264">
        <v>136.86666666666667</v>
      </c>
      <c r="G184" s="266">
        <v>135.13333333333335</v>
      </c>
      <c r="H184" s="266">
        <v>133.01666666666668</v>
      </c>
      <c r="I184" s="266">
        <v>131.28333333333336</v>
      </c>
      <c r="J184" s="266">
        <v>138.98333333333335</v>
      </c>
      <c r="K184" s="266">
        <v>140.7166666666667</v>
      </c>
      <c r="L184" s="266">
        <v>142.83333333333334</v>
      </c>
      <c r="M184" s="267">
        <v>138.6</v>
      </c>
      <c r="N184" s="267">
        <v>134.75</v>
      </c>
      <c r="O184" s="267">
        <v>228569000</v>
      </c>
      <c r="P184" s="268">
        <v>3.6772777167947308E-2</v>
      </c>
    </row>
    <row r="185" spans="1:16" ht="12.75" customHeight="1">
      <c r="A185" s="259">
        <v>175</v>
      </c>
      <c r="B185" s="272" t="s">
        <v>87</v>
      </c>
      <c r="C185" s="264" t="s">
        <v>229</v>
      </c>
      <c r="D185" s="265">
        <v>45288</v>
      </c>
      <c r="E185" s="264">
        <v>3813.45</v>
      </c>
      <c r="F185" s="264">
        <v>3807.1833333333329</v>
      </c>
      <c r="G185" s="266">
        <v>3777.3666666666659</v>
      </c>
      <c r="H185" s="266">
        <v>3741.2833333333328</v>
      </c>
      <c r="I185" s="266">
        <v>3711.4666666666658</v>
      </c>
      <c r="J185" s="266">
        <v>3843.266666666666</v>
      </c>
      <c r="K185" s="266">
        <v>3873.0833333333326</v>
      </c>
      <c r="L185" s="266">
        <v>3909.1666666666661</v>
      </c>
      <c r="M185" s="267">
        <v>3837</v>
      </c>
      <c r="N185" s="267">
        <v>3771.1</v>
      </c>
      <c r="O185" s="267">
        <v>11992050</v>
      </c>
      <c r="P185" s="268">
        <v>8.2690836325113298E-3</v>
      </c>
    </row>
    <row r="186" spans="1:16" ht="12.75" customHeight="1">
      <c r="A186" s="259">
        <v>176</v>
      </c>
      <c r="B186" s="272" t="s">
        <v>87</v>
      </c>
      <c r="C186" s="264" t="s">
        <v>230</v>
      </c>
      <c r="D186" s="265">
        <v>45288</v>
      </c>
      <c r="E186" s="264">
        <v>1280.2</v>
      </c>
      <c r="F186" s="264">
        <v>1279.7666666666667</v>
      </c>
      <c r="G186" s="266">
        <v>1268.9833333333333</v>
      </c>
      <c r="H186" s="266">
        <v>1257.7666666666667</v>
      </c>
      <c r="I186" s="266">
        <v>1246.9833333333333</v>
      </c>
      <c r="J186" s="266">
        <v>1290.9833333333333</v>
      </c>
      <c r="K186" s="266">
        <v>1301.7666666666667</v>
      </c>
      <c r="L186" s="266">
        <v>1312.9833333333333</v>
      </c>
      <c r="M186" s="267">
        <v>1290.55</v>
      </c>
      <c r="N186" s="267">
        <v>1268.55</v>
      </c>
      <c r="O186" s="267">
        <v>15332400</v>
      </c>
      <c r="P186" s="268">
        <v>-1.0685249709639954E-2</v>
      </c>
    </row>
    <row r="187" spans="1:16" ht="12.75" customHeight="1">
      <c r="A187" s="259">
        <v>177</v>
      </c>
      <c r="B187" s="272" t="s">
        <v>59</v>
      </c>
      <c r="C187" s="264" t="s">
        <v>231</v>
      </c>
      <c r="D187" s="265">
        <v>45288</v>
      </c>
      <c r="E187" s="264">
        <v>3687.9</v>
      </c>
      <c r="F187" s="264">
        <v>3677.4</v>
      </c>
      <c r="G187" s="266">
        <v>3658.15</v>
      </c>
      <c r="H187" s="266">
        <v>3628.4</v>
      </c>
      <c r="I187" s="266">
        <v>3609.15</v>
      </c>
      <c r="J187" s="266">
        <v>3707.15</v>
      </c>
      <c r="K187" s="266">
        <v>3726.4</v>
      </c>
      <c r="L187" s="266">
        <v>3756.15</v>
      </c>
      <c r="M187" s="267">
        <v>3696.65</v>
      </c>
      <c r="N187" s="267">
        <v>3647.65</v>
      </c>
      <c r="O187" s="267">
        <v>5121125</v>
      </c>
      <c r="P187" s="268">
        <v>2.8606865245947737E-2</v>
      </c>
    </row>
    <row r="188" spans="1:16" ht="12.75" customHeight="1">
      <c r="A188" s="259">
        <v>178</v>
      </c>
      <c r="B188" s="272" t="s">
        <v>43</v>
      </c>
      <c r="C188" s="264" t="s">
        <v>232</v>
      </c>
      <c r="D188" s="265">
        <v>45288</v>
      </c>
      <c r="E188" s="264">
        <v>2265.9</v>
      </c>
      <c r="F188" s="264">
        <v>2272.8333333333335</v>
      </c>
      <c r="G188" s="266">
        <v>2249.666666666667</v>
      </c>
      <c r="H188" s="266">
        <v>2233.4333333333334</v>
      </c>
      <c r="I188" s="266">
        <v>2210.2666666666669</v>
      </c>
      <c r="J188" s="266">
        <v>2289.0666666666671</v>
      </c>
      <c r="K188" s="266">
        <v>2312.233333333334</v>
      </c>
      <c r="L188" s="266">
        <v>2328.4666666666672</v>
      </c>
      <c r="M188" s="267">
        <v>2296</v>
      </c>
      <c r="N188" s="267">
        <v>2256.6</v>
      </c>
      <c r="O188" s="267">
        <v>1735500</v>
      </c>
      <c r="P188" s="268">
        <v>-6.2983109075293447E-3</v>
      </c>
    </row>
    <row r="189" spans="1:16" ht="12.75" customHeight="1">
      <c r="A189" s="259">
        <v>179</v>
      </c>
      <c r="B189" s="272" t="s">
        <v>45</v>
      </c>
      <c r="C189" s="264" t="s">
        <v>233</v>
      </c>
      <c r="D189" s="265">
        <v>45288</v>
      </c>
      <c r="E189" s="264">
        <v>3014.2</v>
      </c>
      <c r="F189" s="264">
        <v>3015.4</v>
      </c>
      <c r="G189" s="266">
        <v>2982.5</v>
      </c>
      <c r="H189" s="266">
        <v>2950.7999999999997</v>
      </c>
      <c r="I189" s="266">
        <v>2917.8999999999996</v>
      </c>
      <c r="J189" s="266">
        <v>3047.1000000000004</v>
      </c>
      <c r="K189" s="266">
        <v>3080.0000000000009</v>
      </c>
      <c r="L189" s="266">
        <v>3111.7000000000007</v>
      </c>
      <c r="M189" s="267">
        <v>3048.3</v>
      </c>
      <c r="N189" s="267">
        <v>2983.7</v>
      </c>
      <c r="O189" s="267">
        <v>3123600</v>
      </c>
      <c r="P189" s="268">
        <v>-1.8599974864898831E-2</v>
      </c>
    </row>
    <row r="190" spans="1:16" ht="12.75" customHeight="1">
      <c r="A190" s="259">
        <v>180</v>
      </c>
      <c r="B190" s="272" t="s">
        <v>56</v>
      </c>
      <c r="C190" s="264" t="s">
        <v>234</v>
      </c>
      <c r="D190" s="265">
        <v>45288</v>
      </c>
      <c r="E190" s="264">
        <v>2011.15</v>
      </c>
      <c r="F190" s="264">
        <v>2007.2666666666667</v>
      </c>
      <c r="G190" s="266">
        <v>1991.1833333333334</v>
      </c>
      <c r="H190" s="266">
        <v>1971.2166666666667</v>
      </c>
      <c r="I190" s="266">
        <v>1955.1333333333334</v>
      </c>
      <c r="J190" s="266">
        <v>2027.2333333333333</v>
      </c>
      <c r="K190" s="266">
        <v>2043.3166666666668</v>
      </c>
      <c r="L190" s="266">
        <v>2063.2833333333333</v>
      </c>
      <c r="M190" s="267">
        <v>2023.35</v>
      </c>
      <c r="N190" s="267">
        <v>1987.3</v>
      </c>
      <c r="O190" s="267">
        <v>7114450</v>
      </c>
      <c r="P190" s="268">
        <v>-4.1043543897721378E-2</v>
      </c>
    </row>
    <row r="191" spans="1:16" ht="12.75" customHeight="1">
      <c r="A191" s="259">
        <v>181</v>
      </c>
      <c r="B191" s="272" t="s">
        <v>59</v>
      </c>
      <c r="C191" s="264" t="s">
        <v>235</v>
      </c>
      <c r="D191" s="265">
        <v>45288</v>
      </c>
      <c r="E191" s="264">
        <v>1705.25</v>
      </c>
      <c r="F191" s="264">
        <v>1704.75</v>
      </c>
      <c r="G191" s="266">
        <v>1689.6</v>
      </c>
      <c r="H191" s="266">
        <v>1673.9499999999998</v>
      </c>
      <c r="I191" s="266">
        <v>1658.7999999999997</v>
      </c>
      <c r="J191" s="266">
        <v>1720.4</v>
      </c>
      <c r="K191" s="266">
        <v>1735.5500000000002</v>
      </c>
      <c r="L191" s="266">
        <v>1751.2000000000003</v>
      </c>
      <c r="M191" s="267">
        <v>1719.9</v>
      </c>
      <c r="N191" s="267">
        <v>1689.1</v>
      </c>
      <c r="O191" s="267">
        <v>3021200</v>
      </c>
      <c r="P191" s="268">
        <v>2.8178600598965424E-2</v>
      </c>
    </row>
    <row r="192" spans="1:16" ht="12.75" customHeight="1">
      <c r="A192" s="259">
        <v>182</v>
      </c>
      <c r="B192" s="272" t="s">
        <v>49</v>
      </c>
      <c r="C192" s="264" t="s">
        <v>236</v>
      </c>
      <c r="D192" s="265">
        <v>45288</v>
      </c>
      <c r="E192" s="264">
        <v>10417.049999999999</v>
      </c>
      <c r="F192" s="264">
        <v>10310.266666666666</v>
      </c>
      <c r="G192" s="266">
        <v>10158.033333333333</v>
      </c>
      <c r="H192" s="266">
        <v>9899.0166666666664</v>
      </c>
      <c r="I192" s="266">
        <v>9746.7833333333328</v>
      </c>
      <c r="J192" s="266">
        <v>10569.283333333333</v>
      </c>
      <c r="K192" s="266">
        <v>10721.516666666666</v>
      </c>
      <c r="L192" s="266">
        <v>10980.533333333333</v>
      </c>
      <c r="M192" s="267">
        <v>10462.5</v>
      </c>
      <c r="N192" s="267">
        <v>10051.25</v>
      </c>
      <c r="O192" s="267">
        <v>2443800</v>
      </c>
      <c r="P192" s="268">
        <v>8.1040431743784835E-2</v>
      </c>
    </row>
    <row r="193" spans="1:16" ht="12.75" customHeight="1">
      <c r="A193" s="259">
        <v>183</v>
      </c>
      <c r="B193" s="272" t="s">
        <v>39</v>
      </c>
      <c r="C193" s="264" t="s">
        <v>237</v>
      </c>
      <c r="D193" s="265">
        <v>45288</v>
      </c>
      <c r="E193" s="264">
        <v>583.95000000000005</v>
      </c>
      <c r="F193" s="264">
        <v>585.9666666666667</v>
      </c>
      <c r="G193" s="266">
        <v>579.23333333333335</v>
      </c>
      <c r="H193" s="266">
        <v>574.51666666666665</v>
      </c>
      <c r="I193" s="266">
        <v>567.7833333333333</v>
      </c>
      <c r="J193" s="266">
        <v>590.68333333333339</v>
      </c>
      <c r="K193" s="266">
        <v>597.41666666666674</v>
      </c>
      <c r="L193" s="266">
        <v>602.13333333333344</v>
      </c>
      <c r="M193" s="267">
        <v>592.70000000000005</v>
      </c>
      <c r="N193" s="267">
        <v>581.25</v>
      </c>
      <c r="O193" s="267">
        <v>35578400</v>
      </c>
      <c r="P193" s="268">
        <v>-1.6848079893666702E-2</v>
      </c>
    </row>
    <row r="194" spans="1:16" ht="12.75" customHeight="1">
      <c r="A194" s="259">
        <v>184</v>
      </c>
      <c r="B194" s="272" t="s">
        <v>132</v>
      </c>
      <c r="C194" s="264" t="s">
        <v>238</v>
      </c>
      <c r="D194" s="265">
        <v>45288</v>
      </c>
      <c r="E194" s="264">
        <v>252.4</v>
      </c>
      <c r="F194" s="264">
        <v>252.4</v>
      </c>
      <c r="G194" s="266">
        <v>250.45000000000002</v>
      </c>
      <c r="H194" s="266">
        <v>248.5</v>
      </c>
      <c r="I194" s="266">
        <v>246.55</v>
      </c>
      <c r="J194" s="266">
        <v>254.35000000000002</v>
      </c>
      <c r="K194" s="266">
        <v>256.3</v>
      </c>
      <c r="L194" s="266">
        <v>258.25</v>
      </c>
      <c r="M194" s="267">
        <v>254.35</v>
      </c>
      <c r="N194" s="267">
        <v>250.45</v>
      </c>
      <c r="O194" s="267">
        <v>76779400</v>
      </c>
      <c r="P194" s="268">
        <v>-4.1245017631839208E-2</v>
      </c>
    </row>
    <row r="195" spans="1:16" ht="12.75" customHeight="1">
      <c r="A195" s="259">
        <v>185</v>
      </c>
      <c r="B195" s="272" t="s">
        <v>41</v>
      </c>
      <c r="C195" s="264" t="s">
        <v>239</v>
      </c>
      <c r="D195" s="265">
        <v>45288</v>
      </c>
      <c r="E195" s="264">
        <v>986.7</v>
      </c>
      <c r="F195" s="264">
        <v>982.01666666666677</v>
      </c>
      <c r="G195" s="266">
        <v>970.13333333333355</v>
      </c>
      <c r="H195" s="266">
        <v>953.56666666666683</v>
      </c>
      <c r="I195" s="266">
        <v>941.68333333333362</v>
      </c>
      <c r="J195" s="266">
        <v>998.58333333333348</v>
      </c>
      <c r="K195" s="266">
        <v>1010.4666666666667</v>
      </c>
      <c r="L195" s="266">
        <v>1027.0333333333333</v>
      </c>
      <c r="M195" s="267">
        <v>993.9</v>
      </c>
      <c r="N195" s="267">
        <v>965.45</v>
      </c>
      <c r="O195" s="267">
        <v>10062000</v>
      </c>
      <c r="P195" s="268">
        <v>-9.6005606166783455E-2</v>
      </c>
    </row>
    <row r="196" spans="1:16" ht="12.75" customHeight="1">
      <c r="A196" s="259">
        <v>186</v>
      </c>
      <c r="B196" s="272" t="s">
        <v>87</v>
      </c>
      <c r="C196" s="264" t="s">
        <v>240</v>
      </c>
      <c r="D196" s="265">
        <v>45288</v>
      </c>
      <c r="E196" s="264">
        <v>471.2</v>
      </c>
      <c r="F196" s="264">
        <v>470</v>
      </c>
      <c r="G196" s="266">
        <v>465</v>
      </c>
      <c r="H196" s="266">
        <v>458.8</v>
      </c>
      <c r="I196" s="266">
        <v>453.8</v>
      </c>
      <c r="J196" s="266">
        <v>476.2</v>
      </c>
      <c r="K196" s="266">
        <v>481.2</v>
      </c>
      <c r="L196" s="266">
        <v>487.4</v>
      </c>
      <c r="M196" s="267">
        <v>475</v>
      </c>
      <c r="N196" s="267">
        <v>463.8</v>
      </c>
      <c r="O196" s="267">
        <v>53425500</v>
      </c>
      <c r="P196" s="268">
        <v>-3.4324756662961253E-2</v>
      </c>
    </row>
    <row r="197" spans="1:16" ht="12.75" customHeight="1">
      <c r="A197" s="259">
        <v>187</v>
      </c>
      <c r="B197" s="272" t="s">
        <v>205</v>
      </c>
      <c r="C197" s="264" t="s">
        <v>241</v>
      </c>
      <c r="D197" s="265">
        <v>45288</v>
      </c>
      <c r="E197" s="264">
        <v>265.95</v>
      </c>
      <c r="F197" s="264">
        <v>265.23333333333335</v>
      </c>
      <c r="G197" s="266">
        <v>261.7166666666667</v>
      </c>
      <c r="H197" s="266">
        <v>257.48333333333335</v>
      </c>
      <c r="I197" s="266">
        <v>253.9666666666667</v>
      </c>
      <c r="J197" s="266">
        <v>269.4666666666667</v>
      </c>
      <c r="K197" s="266">
        <v>272.98333333333335</v>
      </c>
      <c r="L197" s="266">
        <v>277.2166666666667</v>
      </c>
      <c r="M197" s="267">
        <v>268.75</v>
      </c>
      <c r="N197" s="267">
        <v>261</v>
      </c>
      <c r="O197" s="267">
        <v>101220000</v>
      </c>
      <c r="P197" s="268">
        <v>-1.0992232155943133E-2</v>
      </c>
    </row>
    <row r="198" spans="1:16" ht="12.75" customHeight="1">
      <c r="A198" s="259">
        <v>188</v>
      </c>
      <c r="B198" s="272" t="s">
        <v>43</v>
      </c>
      <c r="C198" s="264" t="s">
        <v>242</v>
      </c>
      <c r="D198" s="265">
        <v>45288</v>
      </c>
      <c r="E198" s="264">
        <v>686.8</v>
      </c>
      <c r="F198" s="264">
        <v>681.38333333333333</v>
      </c>
      <c r="G198" s="266">
        <v>671.26666666666665</v>
      </c>
      <c r="H198" s="266">
        <v>655.73333333333335</v>
      </c>
      <c r="I198" s="266">
        <v>645.61666666666667</v>
      </c>
      <c r="J198" s="266">
        <v>696.91666666666663</v>
      </c>
      <c r="K198" s="266">
        <v>707.03333333333319</v>
      </c>
      <c r="L198" s="266">
        <v>722.56666666666661</v>
      </c>
      <c r="M198" s="267">
        <v>691.5</v>
      </c>
      <c r="N198" s="267">
        <v>665.85</v>
      </c>
      <c r="O198" s="267">
        <v>7813800</v>
      </c>
      <c r="P198" s="268">
        <v>-8.7909578719031854E-3</v>
      </c>
    </row>
    <row r="199" spans="1:16" ht="12.75" customHeight="1">
      <c r="A199" s="253"/>
      <c r="B199" s="260"/>
      <c r="C199" s="253"/>
      <c r="D199" s="254"/>
      <c r="E199" s="255"/>
      <c r="F199" s="255"/>
      <c r="G199" s="256"/>
      <c r="H199" s="256"/>
      <c r="I199" s="256"/>
      <c r="J199" s="256"/>
      <c r="K199" s="256"/>
      <c r="L199" s="256"/>
      <c r="M199" s="253"/>
      <c r="N199" s="253"/>
      <c r="O199" s="257"/>
      <c r="P199" s="258"/>
    </row>
    <row r="200" spans="1:16" ht="12.75" customHeight="1">
      <c r="A200" s="253"/>
      <c r="B200" s="260"/>
      <c r="C200" s="37"/>
      <c r="D200" s="38"/>
      <c r="E200" s="39"/>
      <c r="F200" s="39"/>
      <c r="G200" s="40"/>
      <c r="H200" s="40"/>
      <c r="I200" s="40"/>
      <c r="J200" s="40"/>
      <c r="K200" s="40"/>
      <c r="L200" s="40"/>
      <c r="M200" s="37"/>
      <c r="N200" s="37"/>
      <c r="O200" s="41"/>
      <c r="P200" s="42"/>
    </row>
    <row r="201" spans="1:16" ht="12.75" customHeight="1">
      <c r="A201" s="253"/>
      <c r="B201" s="43"/>
      <c r="C201" s="37"/>
      <c r="D201" s="38"/>
      <c r="E201" s="39"/>
      <c r="F201" s="39"/>
      <c r="G201" s="40"/>
      <c r="H201" s="40"/>
      <c r="I201" s="40"/>
      <c r="J201" s="40"/>
      <c r="K201" s="40"/>
      <c r="L201" s="1"/>
      <c r="M201" s="1"/>
      <c r="N201" s="1"/>
      <c r="O201" s="1"/>
      <c r="P201" s="1"/>
    </row>
    <row r="202" spans="1:16" ht="12.75" customHeight="1">
      <c r="A202" s="253"/>
      <c r="B202" s="43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6" ht="12.75" customHeight="1">
      <c r="A203" s="253"/>
      <c r="B203" s="43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 ht="12.75" customHeight="1">
      <c r="A204" s="253"/>
      <c r="B204" s="43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12.75" customHeight="1">
      <c r="A205" s="253"/>
      <c r="B205" s="43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12.75" customHeight="1">
      <c r="A206" s="253"/>
      <c r="B206" s="43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12.75" customHeight="1">
      <c r="A207" s="253"/>
      <c r="B207" s="43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12.75" customHeight="1">
      <c r="A208" s="253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12.75" customHeight="1">
      <c r="A209" s="253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12.75" customHeight="1">
      <c r="A210" s="253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12.75" customHeight="1">
      <c r="A211" s="253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253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37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A215" s="37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44" t="s">
        <v>243</v>
      </c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44" t="s">
        <v>244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44" t="s">
        <v>245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4" t="s">
        <v>246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4" t="s">
        <v>247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24" t="s">
        <v>248</v>
      </c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45" t="s">
        <v>249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45" t="s">
        <v>250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45" t="s">
        <v>251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45" t="s">
        <v>252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45" t="s">
        <v>253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45" t="s">
        <v>254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45" t="s">
        <v>255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45" t="s">
        <v>256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45" t="s">
        <v>257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</row>
    <row r="435" spans="1:16" ht="12.75" customHeight="1">
      <c r="A435" s="1"/>
    </row>
    <row r="436" spans="1:16" ht="12.75" customHeight="1">
      <c r="A436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 xr:uid="{00000000-0004-0000-0100-000000000000}"/>
  </hyperlinks>
  <pageMargins left="0.7" right="0.7" top="0.75" bottom="0.75" header="0" footer="0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445"/>
  <sheetViews>
    <sheetView zoomScale="85" zoomScaleNormal="85" workbookViewId="0">
      <pane ySplit="9" topLeftCell="A10" activePane="bottomLeft" state="frozen"/>
      <selection pane="bottomLeft" activeCell="B10" sqref="B10"/>
    </sheetView>
  </sheetViews>
  <sheetFormatPr defaultColWidth="14.425781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6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47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47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47"/>
      <c r="M4" s="22"/>
      <c r="N4" s="22"/>
      <c r="O4" s="22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6"/>
      <c r="M5" s="23" t="s">
        <v>14</v>
      </c>
      <c r="N5" s="1"/>
      <c r="O5" s="1"/>
    </row>
    <row r="6" spans="1:15" ht="12.75" customHeight="1">
      <c r="A6" s="24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45288</v>
      </c>
      <c r="L6" s="46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6"/>
      <c r="M7" s="1"/>
      <c r="N7" s="1"/>
      <c r="O7" s="1"/>
    </row>
    <row r="8" spans="1:15" ht="28.5" customHeight="1">
      <c r="A8" s="358" t="s">
        <v>16</v>
      </c>
      <c r="B8" s="360"/>
      <c r="C8" s="363" t="s">
        <v>20</v>
      </c>
      <c r="D8" s="363" t="s">
        <v>21</v>
      </c>
      <c r="E8" s="355" t="s">
        <v>22</v>
      </c>
      <c r="F8" s="356"/>
      <c r="G8" s="357"/>
      <c r="H8" s="355" t="s">
        <v>23</v>
      </c>
      <c r="I8" s="356"/>
      <c r="J8" s="357"/>
      <c r="K8" s="26"/>
      <c r="L8" s="48"/>
      <c r="M8" s="48"/>
      <c r="N8" s="1"/>
      <c r="O8" s="1"/>
    </row>
    <row r="9" spans="1:15" ht="36" customHeight="1">
      <c r="A9" s="359"/>
      <c r="B9" s="362"/>
      <c r="C9" s="362"/>
      <c r="D9" s="362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49" t="s">
        <v>32</v>
      </c>
      <c r="M9" s="50" t="s">
        <v>258</v>
      </c>
      <c r="N9" s="1"/>
      <c r="O9" s="1"/>
    </row>
    <row r="10" spans="1:15" ht="12.75" customHeight="1">
      <c r="A10" s="51">
        <v>1</v>
      </c>
      <c r="B10" s="34" t="s">
        <v>259</v>
      </c>
      <c r="C10" s="34">
        <v>21654.75</v>
      </c>
      <c r="D10" s="34">
        <v>21608.766666666666</v>
      </c>
      <c r="E10" s="34">
        <v>21541.783333333333</v>
      </c>
      <c r="F10" s="34">
        <v>21428.816666666666</v>
      </c>
      <c r="G10" s="34">
        <v>21361.833333333332</v>
      </c>
      <c r="H10" s="34">
        <v>21721.733333333334</v>
      </c>
      <c r="I10" s="34">
        <v>21788.716666666664</v>
      </c>
      <c r="J10" s="34">
        <v>21901.683333333334</v>
      </c>
      <c r="K10" s="34">
        <v>21675.75</v>
      </c>
      <c r="L10" s="34">
        <v>21495.8</v>
      </c>
      <c r="M10" s="52"/>
      <c r="N10" s="1"/>
      <c r="O10" s="1"/>
    </row>
    <row r="11" spans="1:15" ht="12.75" customHeight="1">
      <c r="A11" s="51">
        <v>2</v>
      </c>
      <c r="B11" s="35" t="s">
        <v>260</v>
      </c>
      <c r="C11" s="34">
        <v>48282.2</v>
      </c>
      <c r="D11" s="34">
        <v>48145.516666666663</v>
      </c>
      <c r="E11" s="34">
        <v>47943.383333333324</v>
      </c>
      <c r="F11" s="34">
        <v>47604.566666666658</v>
      </c>
      <c r="G11" s="34">
        <v>47402.43333333332</v>
      </c>
      <c r="H11" s="34">
        <v>48484.333333333328</v>
      </c>
      <c r="I11" s="34">
        <v>48686.46666666666</v>
      </c>
      <c r="J11" s="34">
        <v>49025.283333333333</v>
      </c>
      <c r="K11" s="34">
        <v>48347.65</v>
      </c>
      <c r="L11" s="34">
        <v>47806.7</v>
      </c>
      <c r="M11" s="52"/>
      <c r="N11" s="1"/>
      <c r="O11" s="1"/>
    </row>
    <row r="12" spans="1:15" ht="12.75" customHeight="1">
      <c r="A12" s="51">
        <v>3</v>
      </c>
      <c r="B12" s="31" t="s">
        <v>261</v>
      </c>
      <c r="C12" s="36">
        <v>4797.2</v>
      </c>
      <c r="D12" s="36">
        <v>4814.5166666666664</v>
      </c>
      <c r="E12" s="36">
        <v>4761.333333333333</v>
      </c>
      <c r="F12" s="36">
        <v>4725.4666666666662</v>
      </c>
      <c r="G12" s="36">
        <v>4672.2833333333328</v>
      </c>
      <c r="H12" s="36">
        <v>4850.3833333333332</v>
      </c>
      <c r="I12" s="36">
        <v>4903.5666666666675</v>
      </c>
      <c r="J12" s="36">
        <v>4939.4333333333334</v>
      </c>
      <c r="K12" s="36">
        <v>4867.7</v>
      </c>
      <c r="L12" s="36">
        <v>4778.6499999999996</v>
      </c>
      <c r="M12" s="52"/>
      <c r="N12" s="1"/>
      <c r="O12" s="1"/>
    </row>
    <row r="13" spans="1:15" ht="12.75" customHeight="1">
      <c r="A13" s="51">
        <v>4</v>
      </c>
      <c r="B13" s="31" t="s">
        <v>262</v>
      </c>
      <c r="C13" s="36">
        <v>7252.05</v>
      </c>
      <c r="D13" s="36">
        <v>7242.7333333333336</v>
      </c>
      <c r="E13" s="36">
        <v>7226.0166666666673</v>
      </c>
      <c r="F13" s="36">
        <v>7199.9833333333336</v>
      </c>
      <c r="G13" s="36">
        <v>7183.2666666666673</v>
      </c>
      <c r="H13" s="36">
        <v>7268.7666666666673</v>
      </c>
      <c r="I13" s="36">
        <v>7285.4833333333345</v>
      </c>
      <c r="J13" s="36">
        <v>7311.5166666666673</v>
      </c>
      <c r="K13" s="36">
        <v>7259.45</v>
      </c>
      <c r="L13" s="36">
        <v>7216.7</v>
      </c>
      <c r="M13" s="52"/>
      <c r="N13" s="1"/>
      <c r="O13" s="1"/>
    </row>
    <row r="14" spans="1:15" ht="12.75" customHeight="1">
      <c r="A14" s="51">
        <v>5</v>
      </c>
      <c r="B14" s="31" t="s">
        <v>263</v>
      </c>
      <c r="C14" s="36">
        <v>35741</v>
      </c>
      <c r="D14" s="36">
        <v>35667.599999999999</v>
      </c>
      <c r="E14" s="36">
        <v>35520.5</v>
      </c>
      <c r="F14" s="36">
        <v>35300</v>
      </c>
      <c r="G14" s="36">
        <v>35152.9</v>
      </c>
      <c r="H14" s="36">
        <v>35888.1</v>
      </c>
      <c r="I14" s="36">
        <v>36035.19999999999</v>
      </c>
      <c r="J14" s="36">
        <v>36255.699999999997</v>
      </c>
      <c r="K14" s="36">
        <v>35814.699999999997</v>
      </c>
      <c r="L14" s="36">
        <v>35447.1</v>
      </c>
      <c r="M14" s="52"/>
      <c r="N14" s="1"/>
      <c r="O14" s="1"/>
    </row>
    <row r="15" spans="1:15" ht="12.75" customHeight="1">
      <c r="A15" s="51">
        <v>6</v>
      </c>
      <c r="B15" s="31" t="s">
        <v>264</v>
      </c>
      <c r="C15" s="36">
        <v>7719.15</v>
      </c>
      <c r="D15" s="36">
        <v>7738.1333333333341</v>
      </c>
      <c r="E15" s="36">
        <v>7659.1666666666679</v>
      </c>
      <c r="F15" s="36">
        <v>7599.1833333333334</v>
      </c>
      <c r="G15" s="36">
        <v>7520.2166666666672</v>
      </c>
      <c r="H15" s="36">
        <v>7798.1166666666686</v>
      </c>
      <c r="I15" s="36">
        <v>7877.0833333333339</v>
      </c>
      <c r="J15" s="36">
        <v>7937.0666666666693</v>
      </c>
      <c r="K15" s="36">
        <v>7817.1</v>
      </c>
      <c r="L15" s="36">
        <v>7678.15</v>
      </c>
      <c r="M15" s="52"/>
      <c r="N15" s="1"/>
      <c r="O15" s="1"/>
    </row>
    <row r="16" spans="1:15" ht="12.75" customHeight="1">
      <c r="A16" s="51">
        <v>7</v>
      </c>
      <c r="B16" s="31" t="s">
        <v>265</v>
      </c>
      <c r="C16" s="36">
        <v>12946.5</v>
      </c>
      <c r="D16" s="36">
        <v>12945.883333333333</v>
      </c>
      <c r="E16" s="36">
        <v>12874.866666666667</v>
      </c>
      <c r="F16" s="36">
        <v>12803.233333333334</v>
      </c>
      <c r="G16" s="36">
        <v>12732.216666666667</v>
      </c>
      <c r="H16" s="36">
        <v>13017.516666666666</v>
      </c>
      <c r="I16" s="36">
        <v>13088.533333333333</v>
      </c>
      <c r="J16" s="36">
        <v>13160.166666666666</v>
      </c>
      <c r="K16" s="36">
        <v>13016.9</v>
      </c>
      <c r="L16" s="36">
        <v>12874.25</v>
      </c>
      <c r="M16" s="52"/>
      <c r="N16" s="1"/>
      <c r="O16" s="1"/>
    </row>
    <row r="17" spans="1:15" ht="12.75" customHeight="1">
      <c r="A17" s="51">
        <v>8</v>
      </c>
      <c r="B17" s="53" t="s">
        <v>42</v>
      </c>
      <c r="C17" s="31">
        <v>4733.6000000000004</v>
      </c>
      <c r="D17" s="36">
        <v>4760.166666666667</v>
      </c>
      <c r="E17" s="36">
        <v>4697.4333333333343</v>
      </c>
      <c r="F17" s="36">
        <v>4661.2666666666673</v>
      </c>
      <c r="G17" s="36">
        <v>4598.5333333333347</v>
      </c>
      <c r="H17" s="36">
        <v>4796.3333333333339</v>
      </c>
      <c r="I17" s="36">
        <v>4859.0666666666657</v>
      </c>
      <c r="J17" s="36">
        <v>4895.2333333333336</v>
      </c>
      <c r="K17" s="31">
        <v>4822.8999999999996</v>
      </c>
      <c r="L17" s="31">
        <v>4724</v>
      </c>
      <c r="M17" s="31">
        <v>1.65313</v>
      </c>
      <c r="N17" s="1"/>
      <c r="O17" s="1"/>
    </row>
    <row r="18" spans="1:15" ht="12.75" customHeight="1">
      <c r="A18" s="51">
        <v>9</v>
      </c>
      <c r="B18" s="53" t="s">
        <v>44</v>
      </c>
      <c r="C18" s="31">
        <v>22570.1</v>
      </c>
      <c r="D18" s="36">
        <v>22571.016666666666</v>
      </c>
      <c r="E18" s="36">
        <v>22449.083333333332</v>
      </c>
      <c r="F18" s="36">
        <v>22328.066666666666</v>
      </c>
      <c r="G18" s="36">
        <v>22206.133333333331</v>
      </c>
      <c r="H18" s="36">
        <v>22692.033333333333</v>
      </c>
      <c r="I18" s="36">
        <v>22813.966666666667</v>
      </c>
      <c r="J18" s="36">
        <v>22934.983333333334</v>
      </c>
      <c r="K18" s="31">
        <v>22692.95</v>
      </c>
      <c r="L18" s="31">
        <v>22450</v>
      </c>
      <c r="M18" s="31">
        <v>0.11512</v>
      </c>
      <c r="N18" s="1"/>
      <c r="O18" s="1"/>
    </row>
    <row r="19" spans="1:15" ht="12.75" customHeight="1">
      <c r="A19" s="51">
        <v>10</v>
      </c>
      <c r="B19" s="53" t="s">
        <v>46</v>
      </c>
      <c r="C19" s="31">
        <v>161.75</v>
      </c>
      <c r="D19" s="36">
        <v>162.23333333333335</v>
      </c>
      <c r="E19" s="36">
        <v>160.6166666666667</v>
      </c>
      <c r="F19" s="36">
        <v>159.48333333333335</v>
      </c>
      <c r="G19" s="36">
        <v>157.8666666666667</v>
      </c>
      <c r="H19" s="36">
        <v>163.3666666666667</v>
      </c>
      <c r="I19" s="36">
        <v>164.98333333333338</v>
      </c>
      <c r="J19" s="36">
        <v>166.1166666666667</v>
      </c>
      <c r="K19" s="31">
        <v>163.85</v>
      </c>
      <c r="L19" s="31">
        <v>161.1</v>
      </c>
      <c r="M19" s="31">
        <v>52.279060000000001</v>
      </c>
      <c r="N19" s="1"/>
      <c r="O19" s="1"/>
    </row>
    <row r="20" spans="1:15" ht="12.75" customHeight="1">
      <c r="A20" s="51">
        <v>11</v>
      </c>
      <c r="B20" s="53" t="s">
        <v>48</v>
      </c>
      <c r="C20" s="31">
        <v>220.05</v>
      </c>
      <c r="D20" s="36">
        <v>220.91666666666666</v>
      </c>
      <c r="E20" s="36">
        <v>218.43333333333331</v>
      </c>
      <c r="F20" s="36">
        <v>216.81666666666666</v>
      </c>
      <c r="G20" s="36">
        <v>214.33333333333331</v>
      </c>
      <c r="H20" s="36">
        <v>222.5333333333333</v>
      </c>
      <c r="I20" s="36">
        <v>225.01666666666665</v>
      </c>
      <c r="J20" s="36">
        <v>226.6333333333333</v>
      </c>
      <c r="K20" s="31">
        <v>223.4</v>
      </c>
      <c r="L20" s="31">
        <v>219.3</v>
      </c>
      <c r="M20" s="31">
        <v>15.95008</v>
      </c>
      <c r="N20" s="1"/>
      <c r="O20" s="1"/>
    </row>
    <row r="21" spans="1:15" ht="12.75" customHeight="1">
      <c r="A21" s="51">
        <v>12</v>
      </c>
      <c r="B21" s="53" t="s">
        <v>50</v>
      </c>
      <c r="C21" s="31">
        <v>2168.5500000000002</v>
      </c>
      <c r="D21" s="36">
        <v>2159.15</v>
      </c>
      <c r="E21" s="36">
        <v>2143.4</v>
      </c>
      <c r="F21" s="36">
        <v>2118.25</v>
      </c>
      <c r="G21" s="36">
        <v>2102.5</v>
      </c>
      <c r="H21" s="36">
        <v>2184.3000000000002</v>
      </c>
      <c r="I21" s="36">
        <v>2200.0500000000002</v>
      </c>
      <c r="J21" s="36">
        <v>2225.2000000000003</v>
      </c>
      <c r="K21" s="31">
        <v>2174.9</v>
      </c>
      <c r="L21" s="31">
        <v>2134</v>
      </c>
      <c r="M21" s="31">
        <v>8.7538999999999998</v>
      </c>
      <c r="N21" s="1"/>
      <c r="O21" s="1"/>
    </row>
    <row r="22" spans="1:15" ht="12.75" customHeight="1">
      <c r="A22" s="51">
        <v>13</v>
      </c>
      <c r="B22" s="53" t="s">
        <v>51</v>
      </c>
      <c r="C22" s="31">
        <v>2843.35</v>
      </c>
      <c r="D22" s="36">
        <v>2857.25</v>
      </c>
      <c r="E22" s="36">
        <v>2819.7</v>
      </c>
      <c r="F22" s="36">
        <v>2796.0499999999997</v>
      </c>
      <c r="G22" s="36">
        <v>2758.4999999999995</v>
      </c>
      <c r="H22" s="36">
        <v>2880.9</v>
      </c>
      <c r="I22" s="36">
        <v>2918.4500000000003</v>
      </c>
      <c r="J22" s="36">
        <v>2942.1000000000004</v>
      </c>
      <c r="K22" s="31">
        <v>2894.8</v>
      </c>
      <c r="L22" s="31">
        <v>2833.6</v>
      </c>
      <c r="M22" s="31">
        <v>16.983250000000002</v>
      </c>
      <c r="N22" s="1"/>
      <c r="O22" s="1"/>
    </row>
    <row r="23" spans="1:15" ht="12.75" customHeight="1">
      <c r="A23" s="51">
        <v>14</v>
      </c>
      <c r="B23" s="53" t="s">
        <v>266</v>
      </c>
      <c r="C23" s="31">
        <v>1601.1</v>
      </c>
      <c r="D23" s="36">
        <v>1609.7</v>
      </c>
      <c r="E23" s="36">
        <v>1561.45</v>
      </c>
      <c r="F23" s="36">
        <v>1521.8</v>
      </c>
      <c r="G23" s="36">
        <v>1473.55</v>
      </c>
      <c r="H23" s="36">
        <v>1649.3500000000001</v>
      </c>
      <c r="I23" s="36">
        <v>1697.6000000000001</v>
      </c>
      <c r="J23" s="36">
        <v>1737.2500000000002</v>
      </c>
      <c r="K23" s="31">
        <v>1657.95</v>
      </c>
      <c r="L23" s="31">
        <v>1570.05</v>
      </c>
      <c r="M23" s="31">
        <v>21.20712</v>
      </c>
      <c r="N23" s="1"/>
      <c r="O23" s="1"/>
    </row>
    <row r="24" spans="1:15" ht="12.75" customHeight="1">
      <c r="A24" s="51">
        <v>15</v>
      </c>
      <c r="B24" s="53" t="s">
        <v>52</v>
      </c>
      <c r="C24" s="31">
        <v>1024.4000000000001</v>
      </c>
      <c r="D24" s="36">
        <v>1026.4833333333333</v>
      </c>
      <c r="E24" s="36">
        <v>1015.9166666666667</v>
      </c>
      <c r="F24" s="36">
        <v>1007.4333333333334</v>
      </c>
      <c r="G24" s="36">
        <v>996.86666666666679</v>
      </c>
      <c r="H24" s="36">
        <v>1034.9666666666667</v>
      </c>
      <c r="I24" s="36">
        <v>1045.5333333333333</v>
      </c>
      <c r="J24" s="36">
        <v>1054.0166666666667</v>
      </c>
      <c r="K24" s="31">
        <v>1037.05</v>
      </c>
      <c r="L24" s="31">
        <v>1018</v>
      </c>
      <c r="M24" s="31">
        <v>28.03997</v>
      </c>
      <c r="N24" s="1"/>
      <c r="O24" s="1"/>
    </row>
    <row r="25" spans="1:15" ht="12.75" customHeight="1">
      <c r="A25" s="51">
        <v>16</v>
      </c>
      <c r="B25" s="53" t="s">
        <v>842</v>
      </c>
      <c r="C25" s="31">
        <v>522.45000000000005</v>
      </c>
      <c r="D25" s="36">
        <v>522.48333333333335</v>
      </c>
      <c r="E25" s="36">
        <v>511.9666666666667</v>
      </c>
      <c r="F25" s="36">
        <v>501.48333333333335</v>
      </c>
      <c r="G25" s="36">
        <v>490.9666666666667</v>
      </c>
      <c r="H25" s="36">
        <v>532.9666666666667</v>
      </c>
      <c r="I25" s="36">
        <v>543.48333333333335</v>
      </c>
      <c r="J25" s="36">
        <v>553.9666666666667</v>
      </c>
      <c r="K25" s="31">
        <v>533</v>
      </c>
      <c r="L25" s="31">
        <v>512</v>
      </c>
      <c r="M25" s="31">
        <v>17.072990000000001</v>
      </c>
      <c r="N25" s="1"/>
      <c r="O25" s="1"/>
    </row>
    <row r="26" spans="1:15" ht="12.75" customHeight="1">
      <c r="A26" s="51">
        <v>17</v>
      </c>
      <c r="B26" s="53" t="s">
        <v>53</v>
      </c>
      <c r="C26" s="31">
        <v>5075.3</v>
      </c>
      <c r="D26" s="36">
        <v>5052.583333333333</v>
      </c>
      <c r="E26" s="36">
        <v>5015.1666666666661</v>
      </c>
      <c r="F26" s="36">
        <v>4955.0333333333328</v>
      </c>
      <c r="G26" s="36">
        <v>4917.6166666666659</v>
      </c>
      <c r="H26" s="36">
        <v>5112.7166666666662</v>
      </c>
      <c r="I26" s="36">
        <v>5150.1333333333323</v>
      </c>
      <c r="J26" s="36">
        <v>5210.2666666666664</v>
      </c>
      <c r="K26" s="31">
        <v>5090</v>
      </c>
      <c r="L26" s="31">
        <v>4992.45</v>
      </c>
      <c r="M26" s="31">
        <v>2.4093900000000001</v>
      </c>
      <c r="N26" s="1"/>
      <c r="O26" s="1"/>
    </row>
    <row r="27" spans="1:15" ht="12.75" customHeight="1">
      <c r="A27" s="51">
        <v>18</v>
      </c>
      <c r="B27" s="53" t="s">
        <v>54</v>
      </c>
      <c r="C27" s="31">
        <v>517</v>
      </c>
      <c r="D27" s="36">
        <v>517.7166666666667</v>
      </c>
      <c r="E27" s="36">
        <v>512.43333333333339</v>
      </c>
      <c r="F27" s="36">
        <v>507.86666666666667</v>
      </c>
      <c r="G27" s="36">
        <v>502.58333333333337</v>
      </c>
      <c r="H27" s="36">
        <v>522.28333333333342</v>
      </c>
      <c r="I27" s="36">
        <v>527.56666666666672</v>
      </c>
      <c r="J27" s="36">
        <v>532.13333333333344</v>
      </c>
      <c r="K27" s="31">
        <v>523</v>
      </c>
      <c r="L27" s="31">
        <v>513.15</v>
      </c>
      <c r="M27" s="31">
        <v>56.183929999999997</v>
      </c>
      <c r="N27" s="1"/>
      <c r="O27" s="1"/>
    </row>
    <row r="28" spans="1:15" ht="12.75" customHeight="1">
      <c r="A28" s="51">
        <v>19</v>
      </c>
      <c r="B28" s="53" t="s">
        <v>55</v>
      </c>
      <c r="C28" s="31">
        <v>5687.45</v>
      </c>
      <c r="D28" s="36">
        <v>5672.6833333333343</v>
      </c>
      <c r="E28" s="36">
        <v>5630.3666666666686</v>
      </c>
      <c r="F28" s="36">
        <v>5573.2833333333347</v>
      </c>
      <c r="G28" s="36">
        <v>5530.966666666669</v>
      </c>
      <c r="H28" s="36">
        <v>5729.7666666666682</v>
      </c>
      <c r="I28" s="36">
        <v>5772.0833333333339</v>
      </c>
      <c r="J28" s="36">
        <v>5829.1666666666679</v>
      </c>
      <c r="K28" s="31">
        <v>5715</v>
      </c>
      <c r="L28" s="31">
        <v>5615.6</v>
      </c>
      <c r="M28" s="31">
        <v>3.0717699999999999</v>
      </c>
      <c r="N28" s="1"/>
      <c r="O28" s="1"/>
    </row>
    <row r="29" spans="1:15" ht="12.75" customHeight="1">
      <c r="A29" s="51">
        <v>20</v>
      </c>
      <c r="B29" s="53" t="s">
        <v>57</v>
      </c>
      <c r="C29" s="31">
        <v>435.65</v>
      </c>
      <c r="D29" s="36">
        <v>436.43333333333334</v>
      </c>
      <c r="E29" s="36">
        <v>430.36666666666667</v>
      </c>
      <c r="F29" s="36">
        <v>425.08333333333331</v>
      </c>
      <c r="G29" s="36">
        <v>419.01666666666665</v>
      </c>
      <c r="H29" s="36">
        <v>441.7166666666667</v>
      </c>
      <c r="I29" s="36">
        <v>447.78333333333342</v>
      </c>
      <c r="J29" s="36">
        <v>453.06666666666672</v>
      </c>
      <c r="K29" s="31">
        <v>442.5</v>
      </c>
      <c r="L29" s="31">
        <v>431.15</v>
      </c>
      <c r="M29" s="31">
        <v>28.896529999999998</v>
      </c>
      <c r="N29" s="1"/>
      <c r="O29" s="1"/>
    </row>
    <row r="30" spans="1:15" ht="12.75" customHeight="1">
      <c r="A30" s="51">
        <v>21</v>
      </c>
      <c r="B30" s="53" t="s">
        <v>58</v>
      </c>
      <c r="C30" s="31">
        <v>174.15</v>
      </c>
      <c r="D30" s="36">
        <v>174.41666666666666</v>
      </c>
      <c r="E30" s="36">
        <v>172.7833333333333</v>
      </c>
      <c r="F30" s="36">
        <v>171.41666666666666</v>
      </c>
      <c r="G30" s="36">
        <v>169.7833333333333</v>
      </c>
      <c r="H30" s="36">
        <v>175.7833333333333</v>
      </c>
      <c r="I30" s="36">
        <v>177.41666666666669</v>
      </c>
      <c r="J30" s="36">
        <v>178.7833333333333</v>
      </c>
      <c r="K30" s="31">
        <v>176.05</v>
      </c>
      <c r="L30" s="31">
        <v>173.05</v>
      </c>
      <c r="M30" s="31">
        <v>135.76279</v>
      </c>
      <c r="N30" s="1"/>
      <c r="O30" s="1"/>
    </row>
    <row r="31" spans="1:15" ht="12.75" customHeight="1">
      <c r="A31" s="51">
        <v>22</v>
      </c>
      <c r="B31" s="53" t="s">
        <v>60</v>
      </c>
      <c r="C31" s="31">
        <v>3404.45</v>
      </c>
      <c r="D31" s="36">
        <v>3389.4666666666667</v>
      </c>
      <c r="E31" s="36">
        <v>3368.9833333333336</v>
      </c>
      <c r="F31" s="36">
        <v>3333.5166666666669</v>
      </c>
      <c r="G31" s="36">
        <v>3313.0333333333338</v>
      </c>
      <c r="H31" s="36">
        <v>3424.9333333333334</v>
      </c>
      <c r="I31" s="36">
        <v>3445.4166666666661</v>
      </c>
      <c r="J31" s="36">
        <v>3480.8833333333332</v>
      </c>
      <c r="K31" s="31">
        <v>3409.95</v>
      </c>
      <c r="L31" s="31">
        <v>3354</v>
      </c>
      <c r="M31" s="31">
        <v>8.3718199999999996</v>
      </c>
      <c r="N31" s="1"/>
      <c r="O31" s="1"/>
    </row>
    <row r="32" spans="1:15" ht="12.75" customHeight="1">
      <c r="A32" s="51">
        <v>23</v>
      </c>
      <c r="B32" s="53" t="s">
        <v>61</v>
      </c>
      <c r="C32" s="31">
        <v>1906.65</v>
      </c>
      <c r="D32" s="36">
        <v>1910.3</v>
      </c>
      <c r="E32" s="36">
        <v>1887.9499999999998</v>
      </c>
      <c r="F32" s="36">
        <v>1869.2499999999998</v>
      </c>
      <c r="G32" s="36">
        <v>1846.8999999999996</v>
      </c>
      <c r="H32" s="36">
        <v>1929</v>
      </c>
      <c r="I32" s="36">
        <v>1951.35</v>
      </c>
      <c r="J32" s="36">
        <v>1970.0500000000002</v>
      </c>
      <c r="K32" s="31">
        <v>1932.65</v>
      </c>
      <c r="L32" s="31">
        <v>1891.6</v>
      </c>
      <c r="M32" s="31">
        <v>4.4504999999999999</v>
      </c>
      <c r="N32" s="1"/>
      <c r="O32" s="1"/>
    </row>
    <row r="33" spans="1:15" ht="12.75" customHeight="1">
      <c r="A33" s="51">
        <v>24</v>
      </c>
      <c r="B33" s="53" t="s">
        <v>267</v>
      </c>
      <c r="C33" s="31">
        <v>999.1</v>
      </c>
      <c r="D33" s="36">
        <v>1003.3666666666667</v>
      </c>
      <c r="E33" s="36">
        <v>986.73333333333335</v>
      </c>
      <c r="F33" s="36">
        <v>974.36666666666667</v>
      </c>
      <c r="G33" s="36">
        <v>957.73333333333335</v>
      </c>
      <c r="H33" s="36">
        <v>1015.7333333333333</v>
      </c>
      <c r="I33" s="36">
        <v>1032.3666666666668</v>
      </c>
      <c r="J33" s="36">
        <v>1044.7333333333333</v>
      </c>
      <c r="K33" s="31">
        <v>1020</v>
      </c>
      <c r="L33" s="31">
        <v>991</v>
      </c>
      <c r="M33" s="31">
        <v>9.4149499999999993</v>
      </c>
      <c r="N33" s="1"/>
      <c r="O33" s="1"/>
    </row>
    <row r="34" spans="1:15" ht="12.75" customHeight="1">
      <c r="A34" s="51">
        <v>25</v>
      </c>
      <c r="B34" s="53" t="s">
        <v>64</v>
      </c>
      <c r="C34" s="31">
        <v>774.6</v>
      </c>
      <c r="D34" s="36">
        <v>774.19999999999993</v>
      </c>
      <c r="E34" s="36">
        <v>768.39999999999986</v>
      </c>
      <c r="F34" s="36">
        <v>762.19999999999993</v>
      </c>
      <c r="G34" s="36">
        <v>756.39999999999986</v>
      </c>
      <c r="H34" s="36">
        <v>780.39999999999986</v>
      </c>
      <c r="I34" s="36">
        <v>786.19999999999982</v>
      </c>
      <c r="J34" s="36">
        <v>792.39999999999986</v>
      </c>
      <c r="K34" s="31">
        <v>780</v>
      </c>
      <c r="L34" s="31">
        <v>768</v>
      </c>
      <c r="M34" s="31">
        <v>10.659039999999999</v>
      </c>
      <c r="N34" s="1"/>
      <c r="O34" s="1"/>
    </row>
    <row r="35" spans="1:15" ht="12.75" customHeight="1">
      <c r="A35" s="51">
        <v>26</v>
      </c>
      <c r="B35" s="53" t="s">
        <v>65</v>
      </c>
      <c r="C35" s="31">
        <v>1069.5999999999999</v>
      </c>
      <c r="D35" s="36">
        <v>1070.8333333333333</v>
      </c>
      <c r="E35" s="36">
        <v>1060.4666666666665</v>
      </c>
      <c r="F35" s="36">
        <v>1051.3333333333333</v>
      </c>
      <c r="G35" s="36">
        <v>1040.9666666666665</v>
      </c>
      <c r="H35" s="36">
        <v>1079.9666666666665</v>
      </c>
      <c r="I35" s="36">
        <v>1090.3333333333333</v>
      </c>
      <c r="J35" s="36">
        <v>1099.4666666666665</v>
      </c>
      <c r="K35" s="31">
        <v>1081.2</v>
      </c>
      <c r="L35" s="31">
        <v>1061.7</v>
      </c>
      <c r="M35" s="31">
        <v>11.0966</v>
      </c>
      <c r="N35" s="1"/>
      <c r="O35" s="1"/>
    </row>
    <row r="36" spans="1:15" ht="12.75" customHeight="1">
      <c r="A36" s="51">
        <v>27</v>
      </c>
      <c r="B36" s="53" t="s">
        <v>268</v>
      </c>
      <c r="C36" s="31">
        <v>357.9</v>
      </c>
      <c r="D36" s="36">
        <v>360.2833333333333</v>
      </c>
      <c r="E36" s="36">
        <v>353.61666666666662</v>
      </c>
      <c r="F36" s="36">
        <v>349.33333333333331</v>
      </c>
      <c r="G36" s="36">
        <v>342.66666666666663</v>
      </c>
      <c r="H36" s="36">
        <v>364.56666666666661</v>
      </c>
      <c r="I36" s="36">
        <v>371.23333333333335</v>
      </c>
      <c r="J36" s="36">
        <v>375.51666666666659</v>
      </c>
      <c r="K36" s="31">
        <v>366.95</v>
      </c>
      <c r="L36" s="31">
        <v>356</v>
      </c>
      <c r="M36" s="31">
        <v>17.73339</v>
      </c>
      <c r="N36" s="1"/>
      <c r="O36" s="1"/>
    </row>
    <row r="37" spans="1:15" ht="12.75" customHeight="1">
      <c r="A37" s="51">
        <v>28</v>
      </c>
      <c r="B37" s="53" t="s">
        <v>66</v>
      </c>
      <c r="C37" s="31">
        <v>1106.3499999999999</v>
      </c>
      <c r="D37" s="36">
        <v>1102.1833333333332</v>
      </c>
      <c r="E37" s="36">
        <v>1093.8166666666664</v>
      </c>
      <c r="F37" s="36">
        <v>1081.2833333333333</v>
      </c>
      <c r="G37" s="36">
        <v>1072.9166666666665</v>
      </c>
      <c r="H37" s="36">
        <v>1114.7166666666662</v>
      </c>
      <c r="I37" s="36">
        <v>1123.083333333333</v>
      </c>
      <c r="J37" s="36">
        <v>1135.6166666666661</v>
      </c>
      <c r="K37" s="31">
        <v>1110.55</v>
      </c>
      <c r="L37" s="31">
        <v>1089.6500000000001</v>
      </c>
      <c r="M37" s="31">
        <v>61.329360000000001</v>
      </c>
      <c r="N37" s="1"/>
      <c r="O37" s="1"/>
    </row>
    <row r="38" spans="1:15" ht="12.75" customHeight="1">
      <c r="A38" s="51">
        <v>29</v>
      </c>
      <c r="B38" s="53" t="s">
        <v>67</v>
      </c>
      <c r="C38" s="31">
        <v>6709.65</v>
      </c>
      <c r="D38" s="36">
        <v>6638.3666666666659</v>
      </c>
      <c r="E38" s="36">
        <v>6536.4833333333318</v>
      </c>
      <c r="F38" s="36">
        <v>6363.3166666666657</v>
      </c>
      <c r="G38" s="36">
        <v>6261.4333333333316</v>
      </c>
      <c r="H38" s="36">
        <v>6811.5333333333319</v>
      </c>
      <c r="I38" s="36">
        <v>6913.4166666666652</v>
      </c>
      <c r="J38" s="36">
        <v>7086.5833333333321</v>
      </c>
      <c r="K38" s="31">
        <v>6740.25</v>
      </c>
      <c r="L38" s="31">
        <v>6465.2</v>
      </c>
      <c r="M38" s="31">
        <v>10.178940000000001</v>
      </c>
      <c r="N38" s="1"/>
      <c r="O38" s="1"/>
    </row>
    <row r="39" spans="1:15" ht="12.75" customHeight="1">
      <c r="A39" s="51">
        <v>30</v>
      </c>
      <c r="B39" s="53" t="s">
        <v>69</v>
      </c>
      <c r="C39" s="31">
        <v>1669.45</v>
      </c>
      <c r="D39" s="36">
        <v>1665.7666666666667</v>
      </c>
      <c r="E39" s="36">
        <v>1657.4833333333333</v>
      </c>
      <c r="F39" s="36">
        <v>1645.5166666666667</v>
      </c>
      <c r="G39" s="36">
        <v>1637.2333333333333</v>
      </c>
      <c r="H39" s="36">
        <v>1677.7333333333333</v>
      </c>
      <c r="I39" s="36">
        <v>1686.0166666666667</v>
      </c>
      <c r="J39" s="36">
        <v>1697.9833333333333</v>
      </c>
      <c r="K39" s="31">
        <v>1674.05</v>
      </c>
      <c r="L39" s="31">
        <v>1653.8</v>
      </c>
      <c r="M39" s="31">
        <v>11.811769999999999</v>
      </c>
      <c r="N39" s="1"/>
      <c r="O39" s="1"/>
    </row>
    <row r="40" spans="1:15" ht="12.75" customHeight="1">
      <c r="A40" s="51">
        <v>31</v>
      </c>
      <c r="B40" s="53" t="s">
        <v>270</v>
      </c>
      <c r="C40" s="31">
        <v>7921.35</v>
      </c>
      <c r="D40" s="36">
        <v>7910.4833333333336</v>
      </c>
      <c r="E40" s="36">
        <v>7840.9666666666672</v>
      </c>
      <c r="F40" s="36">
        <v>7760.5833333333339</v>
      </c>
      <c r="G40" s="36">
        <v>7691.0666666666675</v>
      </c>
      <c r="H40" s="36">
        <v>7990.8666666666668</v>
      </c>
      <c r="I40" s="36">
        <v>8060.3833333333332</v>
      </c>
      <c r="J40" s="36">
        <v>8140.7666666666664</v>
      </c>
      <c r="K40" s="31">
        <v>7980</v>
      </c>
      <c r="L40" s="31">
        <v>7830.1</v>
      </c>
      <c r="M40" s="31">
        <v>0.11176999999999999</v>
      </c>
      <c r="N40" s="1"/>
      <c r="O40" s="1"/>
    </row>
    <row r="41" spans="1:15" ht="12.75" customHeight="1">
      <c r="A41" s="51">
        <v>32</v>
      </c>
      <c r="B41" s="53" t="s">
        <v>70</v>
      </c>
      <c r="C41" s="31">
        <v>7232.8</v>
      </c>
      <c r="D41" s="36">
        <v>7249.0333333333328</v>
      </c>
      <c r="E41" s="36">
        <v>7174.6666666666661</v>
      </c>
      <c r="F41" s="36">
        <v>7116.5333333333328</v>
      </c>
      <c r="G41" s="36">
        <v>7042.1666666666661</v>
      </c>
      <c r="H41" s="36">
        <v>7307.1666666666661</v>
      </c>
      <c r="I41" s="36">
        <v>7381.5333333333328</v>
      </c>
      <c r="J41" s="36">
        <v>7439.6666666666661</v>
      </c>
      <c r="K41" s="31">
        <v>7323.4</v>
      </c>
      <c r="L41" s="31">
        <v>7190.9</v>
      </c>
      <c r="M41" s="31">
        <v>16.052790000000002</v>
      </c>
      <c r="N41" s="1"/>
      <c r="O41" s="1"/>
    </row>
    <row r="42" spans="1:15" ht="12.75" customHeight="1">
      <c r="A42" s="51">
        <v>33</v>
      </c>
      <c r="B42" s="53" t="s">
        <v>71</v>
      </c>
      <c r="C42" s="31">
        <v>2537.85</v>
      </c>
      <c r="D42" s="36">
        <v>2530.1333333333337</v>
      </c>
      <c r="E42" s="36">
        <v>2515.7666666666673</v>
      </c>
      <c r="F42" s="36">
        <v>2493.6833333333338</v>
      </c>
      <c r="G42" s="36">
        <v>2479.3166666666675</v>
      </c>
      <c r="H42" s="36">
        <v>2552.2166666666672</v>
      </c>
      <c r="I42" s="36">
        <v>2566.583333333333</v>
      </c>
      <c r="J42" s="36">
        <v>2588.666666666667</v>
      </c>
      <c r="K42" s="31">
        <v>2544.5</v>
      </c>
      <c r="L42" s="31">
        <v>2508.0500000000002</v>
      </c>
      <c r="M42" s="31">
        <v>0.86307999999999996</v>
      </c>
      <c r="N42" s="1"/>
      <c r="O42" s="1"/>
    </row>
    <row r="43" spans="1:15" ht="12.75" customHeight="1">
      <c r="A43" s="51">
        <v>34</v>
      </c>
      <c r="B43" s="53" t="s">
        <v>73</v>
      </c>
      <c r="C43" s="31">
        <v>238</v>
      </c>
      <c r="D43" s="36">
        <v>238.18333333333331</v>
      </c>
      <c r="E43" s="36">
        <v>235.66666666666663</v>
      </c>
      <c r="F43" s="36">
        <v>233.33333333333331</v>
      </c>
      <c r="G43" s="36">
        <v>230.81666666666663</v>
      </c>
      <c r="H43" s="36">
        <v>240.51666666666662</v>
      </c>
      <c r="I43" s="36">
        <v>243.03333333333333</v>
      </c>
      <c r="J43" s="36">
        <v>245.36666666666662</v>
      </c>
      <c r="K43" s="31">
        <v>240.7</v>
      </c>
      <c r="L43" s="31">
        <v>235.85</v>
      </c>
      <c r="M43" s="31">
        <v>80.586169999999996</v>
      </c>
      <c r="N43" s="1"/>
      <c r="O43" s="1"/>
    </row>
    <row r="44" spans="1:15" ht="12.75" customHeight="1">
      <c r="A44" s="51">
        <v>35</v>
      </c>
      <c r="B44" s="53" t="s">
        <v>74</v>
      </c>
      <c r="C44" s="31">
        <v>232</v>
      </c>
      <c r="D44" s="36">
        <v>230.29999999999998</v>
      </c>
      <c r="E44" s="36">
        <v>226.84999999999997</v>
      </c>
      <c r="F44" s="36">
        <v>221.7</v>
      </c>
      <c r="G44" s="36">
        <v>218.24999999999997</v>
      </c>
      <c r="H44" s="36">
        <v>235.44999999999996</v>
      </c>
      <c r="I44" s="36">
        <v>238.89999999999995</v>
      </c>
      <c r="J44" s="36">
        <v>244.04999999999995</v>
      </c>
      <c r="K44" s="31">
        <v>233.75</v>
      </c>
      <c r="L44" s="31">
        <v>225.15</v>
      </c>
      <c r="M44" s="31">
        <v>278.61855000000003</v>
      </c>
      <c r="N44" s="1"/>
      <c r="O44" s="1"/>
    </row>
    <row r="45" spans="1:15" ht="12.75" customHeight="1">
      <c r="A45" s="51">
        <v>36</v>
      </c>
      <c r="B45" s="53" t="s">
        <v>271</v>
      </c>
      <c r="C45" s="31">
        <v>110.95</v>
      </c>
      <c r="D45" s="36">
        <v>111.08333333333333</v>
      </c>
      <c r="E45" s="36">
        <v>109.96666666666665</v>
      </c>
      <c r="F45" s="36">
        <v>108.98333333333332</v>
      </c>
      <c r="G45" s="36">
        <v>107.86666666666665</v>
      </c>
      <c r="H45" s="36">
        <v>112.06666666666666</v>
      </c>
      <c r="I45" s="36">
        <v>113.18333333333334</v>
      </c>
      <c r="J45" s="36">
        <v>114.16666666666667</v>
      </c>
      <c r="K45" s="31">
        <v>112.2</v>
      </c>
      <c r="L45" s="31">
        <v>110.1</v>
      </c>
      <c r="M45" s="31">
        <v>146.99469999999999</v>
      </c>
      <c r="N45" s="1"/>
      <c r="O45" s="1"/>
    </row>
    <row r="46" spans="1:15" ht="12.75" customHeight="1">
      <c r="A46" s="51">
        <v>37</v>
      </c>
      <c r="B46" s="53" t="s">
        <v>75</v>
      </c>
      <c r="C46" s="31">
        <v>1639.7</v>
      </c>
      <c r="D46" s="36">
        <v>1631.8500000000001</v>
      </c>
      <c r="E46" s="36">
        <v>1621.8500000000004</v>
      </c>
      <c r="F46" s="36">
        <v>1604.0000000000002</v>
      </c>
      <c r="G46" s="36">
        <v>1594.0000000000005</v>
      </c>
      <c r="H46" s="36">
        <v>1649.7000000000003</v>
      </c>
      <c r="I46" s="36">
        <v>1659.6999999999998</v>
      </c>
      <c r="J46" s="36">
        <v>1677.5500000000002</v>
      </c>
      <c r="K46" s="31">
        <v>1641.85</v>
      </c>
      <c r="L46" s="31">
        <v>1614</v>
      </c>
      <c r="M46" s="31">
        <v>2.8513299999999999</v>
      </c>
      <c r="N46" s="1"/>
      <c r="O46" s="1"/>
    </row>
    <row r="47" spans="1:15" ht="12.75" customHeight="1">
      <c r="A47" s="51">
        <v>38</v>
      </c>
      <c r="B47" s="53" t="s">
        <v>76</v>
      </c>
      <c r="C47" s="31">
        <v>180.2</v>
      </c>
      <c r="D47" s="36">
        <v>181.4</v>
      </c>
      <c r="E47" s="36">
        <v>177.9</v>
      </c>
      <c r="F47" s="36">
        <v>175.6</v>
      </c>
      <c r="G47" s="36">
        <v>172.1</v>
      </c>
      <c r="H47" s="36">
        <v>183.70000000000002</v>
      </c>
      <c r="I47" s="36">
        <v>187.20000000000002</v>
      </c>
      <c r="J47" s="36">
        <v>189.50000000000003</v>
      </c>
      <c r="K47" s="31">
        <v>184.9</v>
      </c>
      <c r="L47" s="31">
        <v>179.1</v>
      </c>
      <c r="M47" s="31">
        <v>262.06240000000003</v>
      </c>
      <c r="N47" s="1"/>
      <c r="O47" s="1"/>
    </row>
    <row r="48" spans="1:15" ht="12.75" customHeight="1">
      <c r="A48" s="51">
        <v>39</v>
      </c>
      <c r="B48" s="53" t="s">
        <v>77</v>
      </c>
      <c r="C48" s="31">
        <v>584.54999999999995</v>
      </c>
      <c r="D48" s="36">
        <v>584.65</v>
      </c>
      <c r="E48" s="36">
        <v>578.4</v>
      </c>
      <c r="F48" s="36">
        <v>572.25</v>
      </c>
      <c r="G48" s="36">
        <v>566</v>
      </c>
      <c r="H48" s="36">
        <v>590.79999999999995</v>
      </c>
      <c r="I48" s="36">
        <v>597.04999999999995</v>
      </c>
      <c r="J48" s="36">
        <v>603.19999999999993</v>
      </c>
      <c r="K48" s="31">
        <v>590.9</v>
      </c>
      <c r="L48" s="31">
        <v>578.5</v>
      </c>
      <c r="M48" s="31">
        <v>11.589270000000001</v>
      </c>
      <c r="N48" s="1"/>
      <c r="O48" s="1"/>
    </row>
    <row r="49" spans="1:15" ht="12.75" customHeight="1">
      <c r="A49" s="51">
        <v>40</v>
      </c>
      <c r="B49" s="53" t="s">
        <v>78</v>
      </c>
      <c r="C49" s="31">
        <v>1218.5999999999999</v>
      </c>
      <c r="D49" s="36">
        <v>1220.5</v>
      </c>
      <c r="E49" s="36">
        <v>1202.5</v>
      </c>
      <c r="F49" s="36">
        <v>1186.4000000000001</v>
      </c>
      <c r="G49" s="36">
        <v>1168.4000000000001</v>
      </c>
      <c r="H49" s="36">
        <v>1236.5999999999999</v>
      </c>
      <c r="I49" s="36">
        <v>1254.5999999999999</v>
      </c>
      <c r="J49" s="36">
        <v>1270.6999999999998</v>
      </c>
      <c r="K49" s="31">
        <v>1238.5</v>
      </c>
      <c r="L49" s="31">
        <v>1204.4000000000001</v>
      </c>
      <c r="M49" s="31">
        <v>8.7872500000000002</v>
      </c>
      <c r="N49" s="1"/>
      <c r="O49" s="1"/>
    </row>
    <row r="50" spans="1:15" ht="12.75" customHeight="1">
      <c r="A50" s="51">
        <v>41</v>
      </c>
      <c r="B50" s="53" t="s">
        <v>80</v>
      </c>
      <c r="C50" s="31">
        <v>1021.2</v>
      </c>
      <c r="D50" s="36">
        <v>1014.4166666666666</v>
      </c>
      <c r="E50" s="36">
        <v>1004.7833333333333</v>
      </c>
      <c r="F50" s="36">
        <v>988.36666666666667</v>
      </c>
      <c r="G50" s="36">
        <v>978.73333333333335</v>
      </c>
      <c r="H50" s="36">
        <v>1030.8333333333333</v>
      </c>
      <c r="I50" s="36">
        <v>1040.4666666666667</v>
      </c>
      <c r="J50" s="36">
        <v>1056.8833333333332</v>
      </c>
      <c r="K50" s="31">
        <v>1024.05</v>
      </c>
      <c r="L50" s="31">
        <v>998</v>
      </c>
      <c r="M50" s="31">
        <v>47.913789999999999</v>
      </c>
      <c r="N50" s="1"/>
      <c r="O50" s="1"/>
    </row>
    <row r="51" spans="1:15" ht="12.75" customHeight="1">
      <c r="A51" s="51">
        <v>42</v>
      </c>
      <c r="B51" s="53" t="s">
        <v>81</v>
      </c>
      <c r="C51" s="31">
        <v>181.95</v>
      </c>
      <c r="D51" s="36">
        <v>182.53333333333333</v>
      </c>
      <c r="E51" s="36">
        <v>179.41666666666666</v>
      </c>
      <c r="F51" s="36">
        <v>176.88333333333333</v>
      </c>
      <c r="G51" s="36">
        <v>173.76666666666665</v>
      </c>
      <c r="H51" s="36">
        <v>185.06666666666666</v>
      </c>
      <c r="I51" s="36">
        <v>188.18333333333334</v>
      </c>
      <c r="J51" s="36">
        <v>190.71666666666667</v>
      </c>
      <c r="K51" s="31">
        <v>185.65</v>
      </c>
      <c r="L51" s="31">
        <v>180</v>
      </c>
      <c r="M51" s="31">
        <v>178.55973</v>
      </c>
      <c r="N51" s="1"/>
      <c r="O51" s="1"/>
    </row>
    <row r="52" spans="1:15" ht="12.75" customHeight="1">
      <c r="A52" s="51">
        <v>43</v>
      </c>
      <c r="B52" s="53" t="s">
        <v>82</v>
      </c>
      <c r="C52" s="31">
        <v>252.75</v>
      </c>
      <c r="D52" s="36">
        <v>253.1</v>
      </c>
      <c r="E52" s="36">
        <v>250.5</v>
      </c>
      <c r="F52" s="36">
        <v>248.25</v>
      </c>
      <c r="G52" s="36">
        <v>245.65</v>
      </c>
      <c r="H52" s="36">
        <v>255.35</v>
      </c>
      <c r="I52" s="36">
        <v>257.94999999999993</v>
      </c>
      <c r="J52" s="36">
        <v>260.2</v>
      </c>
      <c r="K52" s="31">
        <v>255.7</v>
      </c>
      <c r="L52" s="31">
        <v>250.85</v>
      </c>
      <c r="M52" s="31">
        <v>29.130189999999999</v>
      </c>
      <c r="N52" s="1"/>
      <c r="O52" s="1"/>
    </row>
    <row r="53" spans="1:15" ht="12.75" customHeight="1">
      <c r="A53" s="51">
        <v>44</v>
      </c>
      <c r="B53" s="53" t="s">
        <v>83</v>
      </c>
      <c r="C53" s="31">
        <v>22008.45</v>
      </c>
      <c r="D53" s="36">
        <v>21951.083333333332</v>
      </c>
      <c r="E53" s="36">
        <v>21838.516666666663</v>
      </c>
      <c r="F53" s="36">
        <v>21668.583333333332</v>
      </c>
      <c r="G53" s="36">
        <v>21556.016666666663</v>
      </c>
      <c r="H53" s="36">
        <v>22121.016666666663</v>
      </c>
      <c r="I53" s="36">
        <v>22233.583333333336</v>
      </c>
      <c r="J53" s="36">
        <v>22403.516666666663</v>
      </c>
      <c r="K53" s="31">
        <v>22063.65</v>
      </c>
      <c r="L53" s="31">
        <v>21781.15</v>
      </c>
      <c r="M53" s="31">
        <v>0.15390999999999999</v>
      </c>
      <c r="N53" s="1"/>
      <c r="O53" s="1"/>
    </row>
    <row r="54" spans="1:15" ht="12.75" customHeight="1">
      <c r="A54" s="51">
        <v>45</v>
      </c>
      <c r="B54" s="53" t="s">
        <v>85</v>
      </c>
      <c r="C54" s="31">
        <v>454.7</v>
      </c>
      <c r="D54" s="36">
        <v>453.13333333333327</v>
      </c>
      <c r="E54" s="36">
        <v>449.86666666666656</v>
      </c>
      <c r="F54" s="36">
        <v>445.0333333333333</v>
      </c>
      <c r="G54" s="36">
        <v>441.76666666666659</v>
      </c>
      <c r="H54" s="36">
        <v>457.96666666666653</v>
      </c>
      <c r="I54" s="36">
        <v>461.23333333333329</v>
      </c>
      <c r="J54" s="36">
        <v>466.06666666666649</v>
      </c>
      <c r="K54" s="31">
        <v>456.4</v>
      </c>
      <c r="L54" s="31">
        <v>448.3</v>
      </c>
      <c r="M54" s="31">
        <v>61.99044</v>
      </c>
      <c r="N54" s="1"/>
      <c r="O54" s="1"/>
    </row>
    <row r="55" spans="1:15" ht="12.75" customHeight="1">
      <c r="A55" s="51">
        <v>46</v>
      </c>
      <c r="B55" s="53" t="s">
        <v>86</v>
      </c>
      <c r="C55" s="31">
        <v>5216.8</v>
      </c>
      <c r="D55" s="36">
        <v>5207.2666666666664</v>
      </c>
      <c r="E55" s="36">
        <v>5169.5333333333328</v>
      </c>
      <c r="F55" s="36">
        <v>5122.2666666666664</v>
      </c>
      <c r="G55" s="36">
        <v>5084.5333333333328</v>
      </c>
      <c r="H55" s="36">
        <v>5254.5333333333328</v>
      </c>
      <c r="I55" s="36">
        <v>5292.2666666666664</v>
      </c>
      <c r="J55" s="36">
        <v>5339.5333333333328</v>
      </c>
      <c r="K55" s="31">
        <v>5245</v>
      </c>
      <c r="L55" s="31">
        <v>5160</v>
      </c>
      <c r="M55" s="31">
        <v>2.4194399999999998</v>
      </c>
      <c r="N55" s="1"/>
      <c r="O55" s="1"/>
    </row>
    <row r="56" spans="1:15" ht="12.75" customHeight="1">
      <c r="A56" s="51">
        <v>47</v>
      </c>
      <c r="B56" s="53" t="s">
        <v>89</v>
      </c>
      <c r="C56" s="31">
        <v>432.5</v>
      </c>
      <c r="D56" s="36">
        <v>431.41666666666669</v>
      </c>
      <c r="E56" s="36">
        <v>427.58333333333337</v>
      </c>
      <c r="F56" s="36">
        <v>422.66666666666669</v>
      </c>
      <c r="G56" s="36">
        <v>418.83333333333337</v>
      </c>
      <c r="H56" s="36">
        <v>436.33333333333337</v>
      </c>
      <c r="I56" s="36">
        <v>440.16666666666674</v>
      </c>
      <c r="J56" s="36">
        <v>445.08333333333337</v>
      </c>
      <c r="K56" s="31">
        <v>435.25</v>
      </c>
      <c r="L56" s="31">
        <v>426.5</v>
      </c>
      <c r="M56" s="31">
        <v>52.698880000000003</v>
      </c>
      <c r="N56" s="1"/>
      <c r="O56" s="1"/>
    </row>
    <row r="57" spans="1:15" ht="12.75" customHeight="1">
      <c r="A57" s="51">
        <v>48</v>
      </c>
      <c r="B57" s="53" t="s">
        <v>348</v>
      </c>
      <c r="C57" s="31">
        <v>458.15</v>
      </c>
      <c r="D57" s="36">
        <v>461.34999999999997</v>
      </c>
      <c r="E57" s="36">
        <v>453.79999999999995</v>
      </c>
      <c r="F57" s="36">
        <v>449.45</v>
      </c>
      <c r="G57" s="36">
        <v>441.9</v>
      </c>
      <c r="H57" s="36">
        <v>465.69999999999993</v>
      </c>
      <c r="I57" s="36">
        <v>473.25</v>
      </c>
      <c r="J57" s="36">
        <v>477.59999999999991</v>
      </c>
      <c r="K57" s="31">
        <v>468.9</v>
      </c>
      <c r="L57" s="31">
        <v>457</v>
      </c>
      <c r="M57" s="31">
        <v>7.85764</v>
      </c>
      <c r="N57" s="1"/>
      <c r="O57" s="1"/>
    </row>
    <row r="58" spans="1:15" ht="12.75" customHeight="1">
      <c r="A58" s="51">
        <v>49</v>
      </c>
      <c r="B58" s="53" t="s">
        <v>92</v>
      </c>
      <c r="C58" s="31">
        <v>1253.2</v>
      </c>
      <c r="D58" s="36">
        <v>1254.7666666666667</v>
      </c>
      <c r="E58" s="36">
        <v>1244.7333333333333</v>
      </c>
      <c r="F58" s="36">
        <v>1236.2666666666667</v>
      </c>
      <c r="G58" s="36">
        <v>1226.2333333333333</v>
      </c>
      <c r="H58" s="36">
        <v>1263.2333333333333</v>
      </c>
      <c r="I58" s="36">
        <v>1273.2666666666667</v>
      </c>
      <c r="J58" s="36">
        <v>1281.7333333333333</v>
      </c>
      <c r="K58" s="31">
        <v>1264.8</v>
      </c>
      <c r="L58" s="31">
        <v>1246.3</v>
      </c>
      <c r="M58" s="31">
        <v>17.634589999999999</v>
      </c>
      <c r="N58" s="1"/>
      <c r="O58" s="1"/>
    </row>
    <row r="59" spans="1:15" ht="12.75" customHeight="1">
      <c r="A59" s="51">
        <v>50</v>
      </c>
      <c r="B59" s="53" t="s">
        <v>93</v>
      </c>
      <c r="C59" s="31">
        <v>1239.75</v>
      </c>
      <c r="D59" s="36">
        <v>1242.2666666666667</v>
      </c>
      <c r="E59" s="36">
        <v>1234.1833333333334</v>
      </c>
      <c r="F59" s="36">
        <v>1228.6166666666668</v>
      </c>
      <c r="G59" s="36">
        <v>1220.5333333333335</v>
      </c>
      <c r="H59" s="36">
        <v>1247.8333333333333</v>
      </c>
      <c r="I59" s="36">
        <v>1255.9166666666667</v>
      </c>
      <c r="J59" s="36">
        <v>1261.4833333333331</v>
      </c>
      <c r="K59" s="31">
        <v>1250.3499999999999</v>
      </c>
      <c r="L59" s="31">
        <v>1236.7</v>
      </c>
      <c r="M59" s="31">
        <v>25.286090000000002</v>
      </c>
      <c r="N59" s="1"/>
      <c r="O59" s="1"/>
    </row>
    <row r="60" spans="1:15" ht="12.75" customHeight="1">
      <c r="A60" s="51">
        <v>51</v>
      </c>
      <c r="B60" s="53" t="s">
        <v>94</v>
      </c>
      <c r="C60" s="31">
        <v>365.6</v>
      </c>
      <c r="D60" s="36">
        <v>365.73333333333329</v>
      </c>
      <c r="E60" s="36">
        <v>362.26666666666659</v>
      </c>
      <c r="F60" s="36">
        <v>358.93333333333328</v>
      </c>
      <c r="G60" s="36">
        <v>355.46666666666658</v>
      </c>
      <c r="H60" s="36">
        <v>369.06666666666661</v>
      </c>
      <c r="I60" s="36">
        <v>372.5333333333333</v>
      </c>
      <c r="J60" s="36">
        <v>375.86666666666662</v>
      </c>
      <c r="K60" s="31">
        <v>369.2</v>
      </c>
      <c r="L60" s="31">
        <v>362.4</v>
      </c>
      <c r="M60" s="31">
        <v>78.900419999999997</v>
      </c>
      <c r="N60" s="1"/>
      <c r="O60" s="1"/>
    </row>
    <row r="61" spans="1:15" ht="12.75" customHeight="1">
      <c r="A61" s="51">
        <v>52</v>
      </c>
      <c r="B61" s="53" t="s">
        <v>95</v>
      </c>
      <c r="C61" s="31">
        <v>6299.4</v>
      </c>
      <c r="D61" s="36">
        <v>6325.083333333333</v>
      </c>
      <c r="E61" s="36">
        <v>6255.2166666666662</v>
      </c>
      <c r="F61" s="36">
        <v>6211.0333333333328</v>
      </c>
      <c r="G61" s="36">
        <v>6141.1666666666661</v>
      </c>
      <c r="H61" s="36">
        <v>6369.2666666666664</v>
      </c>
      <c r="I61" s="36">
        <v>6439.1333333333332</v>
      </c>
      <c r="J61" s="36">
        <v>6483.3166666666666</v>
      </c>
      <c r="K61" s="31">
        <v>6394.95</v>
      </c>
      <c r="L61" s="31">
        <v>6280.9</v>
      </c>
      <c r="M61" s="31">
        <v>3.4874000000000001</v>
      </c>
      <c r="N61" s="1"/>
      <c r="O61" s="1"/>
    </row>
    <row r="62" spans="1:15" ht="12.75" customHeight="1">
      <c r="A62" s="51">
        <v>53</v>
      </c>
      <c r="B62" s="53" t="s">
        <v>96</v>
      </c>
      <c r="C62" s="31">
        <v>2458.4499999999998</v>
      </c>
      <c r="D62" s="36">
        <v>2460.8833333333332</v>
      </c>
      <c r="E62" s="36">
        <v>2437.7666666666664</v>
      </c>
      <c r="F62" s="36">
        <v>2417.083333333333</v>
      </c>
      <c r="G62" s="36">
        <v>2393.9666666666662</v>
      </c>
      <c r="H62" s="36">
        <v>2481.5666666666666</v>
      </c>
      <c r="I62" s="36">
        <v>2504.6833333333334</v>
      </c>
      <c r="J62" s="36">
        <v>2525.3666666666668</v>
      </c>
      <c r="K62" s="31">
        <v>2484</v>
      </c>
      <c r="L62" s="31">
        <v>2440.1999999999998</v>
      </c>
      <c r="M62" s="31">
        <v>3.3376600000000001</v>
      </c>
      <c r="N62" s="1"/>
      <c r="O62" s="1"/>
    </row>
    <row r="63" spans="1:15" ht="12.75" customHeight="1">
      <c r="A63" s="51">
        <v>54</v>
      </c>
      <c r="B63" s="53" t="s">
        <v>97</v>
      </c>
      <c r="C63" s="31">
        <v>837.65</v>
      </c>
      <c r="D63" s="36">
        <v>839.19999999999993</v>
      </c>
      <c r="E63" s="36">
        <v>831.49999999999989</v>
      </c>
      <c r="F63" s="36">
        <v>825.34999999999991</v>
      </c>
      <c r="G63" s="36">
        <v>817.64999999999986</v>
      </c>
      <c r="H63" s="36">
        <v>845.34999999999991</v>
      </c>
      <c r="I63" s="36">
        <v>853.05</v>
      </c>
      <c r="J63" s="36">
        <v>859.19999999999993</v>
      </c>
      <c r="K63" s="31">
        <v>846.9</v>
      </c>
      <c r="L63" s="31">
        <v>833.05</v>
      </c>
      <c r="M63" s="31">
        <v>11.22363</v>
      </c>
      <c r="N63" s="1"/>
      <c r="O63" s="1"/>
    </row>
    <row r="64" spans="1:15" ht="12.75" customHeight="1">
      <c r="A64" s="51">
        <v>55</v>
      </c>
      <c r="B64" s="53" t="s">
        <v>98</v>
      </c>
      <c r="C64" s="31">
        <v>1242.6500000000001</v>
      </c>
      <c r="D64" s="36">
        <v>1243.6499999999999</v>
      </c>
      <c r="E64" s="36">
        <v>1215.7499999999998</v>
      </c>
      <c r="F64" s="36">
        <v>1188.8499999999999</v>
      </c>
      <c r="G64" s="36">
        <v>1160.9499999999998</v>
      </c>
      <c r="H64" s="36">
        <v>1270.5499999999997</v>
      </c>
      <c r="I64" s="36">
        <v>1298.4499999999998</v>
      </c>
      <c r="J64" s="36">
        <v>1325.3499999999997</v>
      </c>
      <c r="K64" s="31">
        <v>1271.55</v>
      </c>
      <c r="L64" s="31">
        <v>1216.75</v>
      </c>
      <c r="M64" s="31">
        <v>12.43304</v>
      </c>
      <c r="N64" s="1"/>
      <c r="O64" s="1"/>
    </row>
    <row r="65" spans="1:15" ht="12.75" customHeight="1">
      <c r="A65" s="51">
        <v>56</v>
      </c>
      <c r="B65" s="53" t="s">
        <v>99</v>
      </c>
      <c r="C65" s="31">
        <v>299.95</v>
      </c>
      <c r="D65" s="36">
        <v>300.18333333333334</v>
      </c>
      <c r="E65" s="36">
        <v>297.36666666666667</v>
      </c>
      <c r="F65" s="36">
        <v>294.78333333333336</v>
      </c>
      <c r="G65" s="36">
        <v>291.9666666666667</v>
      </c>
      <c r="H65" s="36">
        <v>302.76666666666665</v>
      </c>
      <c r="I65" s="36">
        <v>305.58333333333337</v>
      </c>
      <c r="J65" s="36">
        <v>308.16666666666663</v>
      </c>
      <c r="K65" s="31">
        <v>303</v>
      </c>
      <c r="L65" s="31">
        <v>297.60000000000002</v>
      </c>
      <c r="M65" s="31">
        <v>35.263730000000002</v>
      </c>
      <c r="N65" s="1"/>
      <c r="O65" s="1"/>
    </row>
    <row r="66" spans="1:15" ht="12.75" customHeight="1">
      <c r="A66" s="51">
        <v>57</v>
      </c>
      <c r="B66" s="53" t="s">
        <v>101</v>
      </c>
      <c r="C66" s="31">
        <v>1983.6</v>
      </c>
      <c r="D66" s="36">
        <v>1997.8999999999999</v>
      </c>
      <c r="E66" s="36">
        <v>1960.0499999999997</v>
      </c>
      <c r="F66" s="36">
        <v>1936.4999999999998</v>
      </c>
      <c r="G66" s="36">
        <v>1898.6499999999996</v>
      </c>
      <c r="H66" s="36">
        <v>2021.4499999999998</v>
      </c>
      <c r="I66" s="36">
        <v>2059.2999999999997</v>
      </c>
      <c r="J66" s="36">
        <v>2082.85</v>
      </c>
      <c r="K66" s="31">
        <v>2035.75</v>
      </c>
      <c r="L66" s="31">
        <v>1974.35</v>
      </c>
      <c r="M66" s="31">
        <v>4.1022499999999997</v>
      </c>
      <c r="N66" s="1"/>
      <c r="O66" s="1"/>
    </row>
    <row r="67" spans="1:15" ht="12.75" customHeight="1">
      <c r="A67" s="51">
        <v>58</v>
      </c>
      <c r="B67" s="53" t="s">
        <v>102</v>
      </c>
      <c r="C67" s="31">
        <v>534.35</v>
      </c>
      <c r="D67" s="36">
        <v>533.48333333333335</v>
      </c>
      <c r="E67" s="36">
        <v>530.91666666666674</v>
      </c>
      <c r="F67" s="36">
        <v>527.48333333333335</v>
      </c>
      <c r="G67" s="36">
        <v>524.91666666666674</v>
      </c>
      <c r="H67" s="36">
        <v>536.91666666666674</v>
      </c>
      <c r="I67" s="36">
        <v>539.48333333333335</v>
      </c>
      <c r="J67" s="36">
        <v>542.91666666666674</v>
      </c>
      <c r="K67" s="31">
        <v>536.04999999999995</v>
      </c>
      <c r="L67" s="31">
        <v>530.04999999999995</v>
      </c>
      <c r="M67" s="31">
        <v>33.088990000000003</v>
      </c>
      <c r="N67" s="1"/>
      <c r="O67" s="1"/>
    </row>
    <row r="68" spans="1:15" ht="12.75" customHeight="1">
      <c r="A68" s="51">
        <v>59</v>
      </c>
      <c r="B68" s="53" t="s">
        <v>103</v>
      </c>
      <c r="C68" s="31">
        <v>2320.0500000000002</v>
      </c>
      <c r="D68" s="36">
        <v>2307.8666666666668</v>
      </c>
      <c r="E68" s="36">
        <v>2253.7333333333336</v>
      </c>
      <c r="F68" s="36">
        <v>2187.416666666667</v>
      </c>
      <c r="G68" s="36">
        <v>2133.2833333333338</v>
      </c>
      <c r="H68" s="36">
        <v>2374.1833333333334</v>
      </c>
      <c r="I68" s="36">
        <v>2428.3166666666666</v>
      </c>
      <c r="J68" s="36">
        <v>2494.6333333333332</v>
      </c>
      <c r="K68" s="31">
        <v>2362</v>
      </c>
      <c r="L68" s="31">
        <v>2241.5500000000002</v>
      </c>
      <c r="M68" s="31">
        <v>10.81795</v>
      </c>
      <c r="N68" s="1"/>
      <c r="O68" s="1"/>
    </row>
    <row r="69" spans="1:15" ht="12.75" customHeight="1">
      <c r="A69" s="51">
        <v>60</v>
      </c>
      <c r="B69" s="53" t="s">
        <v>104</v>
      </c>
      <c r="C69" s="31">
        <v>2464.85</v>
      </c>
      <c r="D69" s="36">
        <v>2463.9666666666667</v>
      </c>
      <c r="E69" s="36">
        <v>2432.9333333333334</v>
      </c>
      <c r="F69" s="36">
        <v>2401.0166666666669</v>
      </c>
      <c r="G69" s="36">
        <v>2369.9833333333336</v>
      </c>
      <c r="H69" s="36">
        <v>2495.8833333333332</v>
      </c>
      <c r="I69" s="36">
        <v>2526.916666666667</v>
      </c>
      <c r="J69" s="36">
        <v>2558.833333333333</v>
      </c>
      <c r="K69" s="31">
        <v>2495</v>
      </c>
      <c r="L69" s="31">
        <v>2432.0500000000002</v>
      </c>
      <c r="M69" s="31">
        <v>7.6773199999999999</v>
      </c>
      <c r="N69" s="1"/>
      <c r="O69" s="1"/>
    </row>
    <row r="70" spans="1:15" ht="12.75" customHeight="1">
      <c r="A70" s="51">
        <v>61</v>
      </c>
      <c r="B70" s="53" t="s">
        <v>273</v>
      </c>
      <c r="C70" s="31">
        <v>383.35</v>
      </c>
      <c r="D70" s="36">
        <v>384.98333333333335</v>
      </c>
      <c r="E70" s="36">
        <v>379.61666666666667</v>
      </c>
      <c r="F70" s="36">
        <v>375.88333333333333</v>
      </c>
      <c r="G70" s="36">
        <v>370.51666666666665</v>
      </c>
      <c r="H70" s="36">
        <v>388.7166666666667</v>
      </c>
      <c r="I70" s="36">
        <v>394.08333333333337</v>
      </c>
      <c r="J70" s="36">
        <v>397.81666666666672</v>
      </c>
      <c r="K70" s="31">
        <v>390.35</v>
      </c>
      <c r="L70" s="31">
        <v>381.25</v>
      </c>
      <c r="M70" s="31">
        <v>7.3436899999999996</v>
      </c>
      <c r="N70" s="1"/>
      <c r="O70" s="1"/>
    </row>
    <row r="71" spans="1:15" ht="12.75" customHeight="1">
      <c r="A71" s="51">
        <v>62</v>
      </c>
      <c r="B71" s="53" t="s">
        <v>370</v>
      </c>
      <c r="C71" s="31">
        <v>191.8</v>
      </c>
      <c r="D71" s="36">
        <v>191.51666666666665</v>
      </c>
      <c r="E71" s="36">
        <v>189.68333333333331</v>
      </c>
      <c r="F71" s="36">
        <v>187.56666666666666</v>
      </c>
      <c r="G71" s="36">
        <v>185.73333333333332</v>
      </c>
      <c r="H71" s="36">
        <v>193.6333333333333</v>
      </c>
      <c r="I71" s="36">
        <v>195.46666666666667</v>
      </c>
      <c r="J71" s="36">
        <v>197.58333333333329</v>
      </c>
      <c r="K71" s="31">
        <v>193.35</v>
      </c>
      <c r="L71" s="31">
        <v>189.4</v>
      </c>
      <c r="M71" s="31">
        <v>19.827290000000001</v>
      </c>
      <c r="N71" s="1"/>
      <c r="O71" s="1"/>
    </row>
    <row r="72" spans="1:15" ht="12.75" customHeight="1">
      <c r="A72" s="51">
        <v>63</v>
      </c>
      <c r="B72" s="53" t="s">
        <v>106</v>
      </c>
      <c r="C72" s="31">
        <v>3884.25</v>
      </c>
      <c r="D72" s="36">
        <v>3882.25</v>
      </c>
      <c r="E72" s="36">
        <v>3847.5</v>
      </c>
      <c r="F72" s="36">
        <v>3810.75</v>
      </c>
      <c r="G72" s="36">
        <v>3776</v>
      </c>
      <c r="H72" s="36">
        <v>3919</v>
      </c>
      <c r="I72" s="36">
        <v>3953.75</v>
      </c>
      <c r="J72" s="36">
        <v>3990.5</v>
      </c>
      <c r="K72" s="31">
        <v>3917</v>
      </c>
      <c r="L72" s="31">
        <v>3845.5</v>
      </c>
      <c r="M72" s="31">
        <v>5.9877500000000001</v>
      </c>
      <c r="N72" s="1"/>
      <c r="O72" s="1"/>
    </row>
    <row r="73" spans="1:15" ht="12.75" customHeight="1">
      <c r="A73" s="51">
        <v>64</v>
      </c>
      <c r="B73" s="53" t="s">
        <v>107</v>
      </c>
      <c r="C73" s="31">
        <v>6463.95</v>
      </c>
      <c r="D73" s="36">
        <v>6472.9833333333336</v>
      </c>
      <c r="E73" s="36">
        <v>6405.9666666666672</v>
      </c>
      <c r="F73" s="36">
        <v>6347.9833333333336</v>
      </c>
      <c r="G73" s="36">
        <v>6280.9666666666672</v>
      </c>
      <c r="H73" s="36">
        <v>6530.9666666666672</v>
      </c>
      <c r="I73" s="36">
        <v>6597.9833333333336</v>
      </c>
      <c r="J73" s="36">
        <v>6655.9666666666672</v>
      </c>
      <c r="K73" s="31">
        <v>6540</v>
      </c>
      <c r="L73" s="31">
        <v>6415</v>
      </c>
      <c r="M73" s="31">
        <v>2.3935</v>
      </c>
      <c r="N73" s="1"/>
      <c r="O73" s="1"/>
    </row>
    <row r="74" spans="1:15" ht="12.75" customHeight="1">
      <c r="A74" s="51">
        <v>65</v>
      </c>
      <c r="B74" s="53" t="s">
        <v>109</v>
      </c>
      <c r="C74" s="31">
        <v>720.45</v>
      </c>
      <c r="D74" s="36">
        <v>718.76666666666677</v>
      </c>
      <c r="E74" s="36">
        <v>713.08333333333348</v>
      </c>
      <c r="F74" s="36">
        <v>705.7166666666667</v>
      </c>
      <c r="G74" s="36">
        <v>700.03333333333342</v>
      </c>
      <c r="H74" s="36">
        <v>726.13333333333355</v>
      </c>
      <c r="I74" s="36">
        <v>731.81666666666672</v>
      </c>
      <c r="J74" s="36">
        <v>739.18333333333362</v>
      </c>
      <c r="K74" s="31">
        <v>724.45</v>
      </c>
      <c r="L74" s="31">
        <v>711.4</v>
      </c>
      <c r="M74" s="31">
        <v>22.330970000000001</v>
      </c>
      <c r="N74" s="1"/>
      <c r="O74" s="1"/>
    </row>
    <row r="75" spans="1:15" ht="12.75" customHeight="1">
      <c r="A75" s="51">
        <v>66</v>
      </c>
      <c r="B75" s="53" t="s">
        <v>269</v>
      </c>
      <c r="C75" s="31">
        <v>4027.45</v>
      </c>
      <c r="D75" s="36">
        <v>4030.25</v>
      </c>
      <c r="E75" s="36">
        <v>3997.2</v>
      </c>
      <c r="F75" s="36">
        <v>3966.95</v>
      </c>
      <c r="G75" s="36">
        <v>3933.8999999999996</v>
      </c>
      <c r="H75" s="36">
        <v>4060.5</v>
      </c>
      <c r="I75" s="36">
        <v>4093.55</v>
      </c>
      <c r="J75" s="36">
        <v>4123.8</v>
      </c>
      <c r="K75" s="31">
        <v>4063.3</v>
      </c>
      <c r="L75" s="31">
        <v>4000</v>
      </c>
      <c r="M75" s="31">
        <v>3.4903300000000002</v>
      </c>
      <c r="N75" s="1"/>
      <c r="O75" s="1"/>
    </row>
    <row r="76" spans="1:15" ht="12.75" customHeight="1">
      <c r="A76" s="51">
        <v>67</v>
      </c>
      <c r="B76" s="53" t="s">
        <v>110</v>
      </c>
      <c r="C76" s="31">
        <v>5714.5</v>
      </c>
      <c r="D76" s="36">
        <v>5679.2666666666664</v>
      </c>
      <c r="E76" s="36">
        <v>5636.5333333333328</v>
      </c>
      <c r="F76" s="36">
        <v>5558.5666666666666</v>
      </c>
      <c r="G76" s="36">
        <v>5515.833333333333</v>
      </c>
      <c r="H76" s="36">
        <v>5757.2333333333327</v>
      </c>
      <c r="I76" s="36">
        <v>5799.9666666666662</v>
      </c>
      <c r="J76" s="36">
        <v>5877.9333333333325</v>
      </c>
      <c r="K76" s="31">
        <v>5722</v>
      </c>
      <c r="L76" s="31">
        <v>5601.3</v>
      </c>
      <c r="M76" s="31">
        <v>2.9477600000000002</v>
      </c>
      <c r="N76" s="1"/>
      <c r="O76" s="1"/>
    </row>
    <row r="77" spans="1:15" ht="12.75" customHeight="1">
      <c r="A77" s="51">
        <v>68</v>
      </c>
      <c r="B77" s="53" t="s">
        <v>111</v>
      </c>
      <c r="C77" s="31">
        <v>4120</v>
      </c>
      <c r="D77" s="36">
        <v>4099.0166666666673</v>
      </c>
      <c r="E77" s="36">
        <v>4063.0833333333348</v>
      </c>
      <c r="F77" s="36">
        <v>4006.1666666666674</v>
      </c>
      <c r="G77" s="36">
        <v>3970.2333333333349</v>
      </c>
      <c r="H77" s="36">
        <v>4155.9333333333343</v>
      </c>
      <c r="I77" s="36">
        <v>4191.8666666666668</v>
      </c>
      <c r="J77" s="36">
        <v>4248.7833333333347</v>
      </c>
      <c r="K77" s="31">
        <v>4134.95</v>
      </c>
      <c r="L77" s="31">
        <v>4042.1</v>
      </c>
      <c r="M77" s="31">
        <v>3.85941</v>
      </c>
      <c r="N77" s="1"/>
      <c r="O77" s="1"/>
    </row>
    <row r="78" spans="1:15" ht="12.75" customHeight="1">
      <c r="A78" s="51">
        <v>69</v>
      </c>
      <c r="B78" s="53" t="s">
        <v>112</v>
      </c>
      <c r="C78" s="31">
        <v>2956.7</v>
      </c>
      <c r="D78" s="36">
        <v>2969.1833333333329</v>
      </c>
      <c r="E78" s="36">
        <v>2930.6166666666659</v>
      </c>
      <c r="F78" s="36">
        <v>2904.5333333333328</v>
      </c>
      <c r="G78" s="36">
        <v>2865.9666666666658</v>
      </c>
      <c r="H78" s="36">
        <v>2995.266666666666</v>
      </c>
      <c r="I78" s="36">
        <v>3033.8333333333326</v>
      </c>
      <c r="J78" s="36">
        <v>3059.9166666666661</v>
      </c>
      <c r="K78" s="31">
        <v>3007.75</v>
      </c>
      <c r="L78" s="31">
        <v>2943.1</v>
      </c>
      <c r="M78" s="31">
        <v>2.2373400000000001</v>
      </c>
      <c r="N78" s="1"/>
      <c r="O78" s="1"/>
    </row>
    <row r="79" spans="1:15" ht="12.75" customHeight="1">
      <c r="A79" s="51">
        <v>70</v>
      </c>
      <c r="B79" s="53" t="s">
        <v>114</v>
      </c>
      <c r="C79" s="31">
        <v>154</v>
      </c>
      <c r="D79" s="36">
        <v>153.96666666666667</v>
      </c>
      <c r="E79" s="36">
        <v>152.78333333333333</v>
      </c>
      <c r="F79" s="36">
        <v>151.56666666666666</v>
      </c>
      <c r="G79" s="36">
        <v>150.38333333333333</v>
      </c>
      <c r="H79" s="36">
        <v>155.18333333333334</v>
      </c>
      <c r="I79" s="36">
        <v>156.36666666666667</v>
      </c>
      <c r="J79" s="36">
        <v>157.58333333333334</v>
      </c>
      <c r="K79" s="31">
        <v>155.15</v>
      </c>
      <c r="L79" s="31">
        <v>152.75</v>
      </c>
      <c r="M79" s="31">
        <v>88.114909999999995</v>
      </c>
      <c r="N79" s="1"/>
      <c r="O79" s="1"/>
    </row>
    <row r="80" spans="1:15" ht="12.75" customHeight="1">
      <c r="A80" s="51">
        <v>71</v>
      </c>
      <c r="B80" s="53" t="s">
        <v>401</v>
      </c>
      <c r="C80" s="31">
        <v>3590.7</v>
      </c>
      <c r="D80" s="36">
        <v>3606.3166666666671</v>
      </c>
      <c r="E80" s="36">
        <v>3547.733333333334</v>
      </c>
      <c r="F80" s="36">
        <v>3504.7666666666669</v>
      </c>
      <c r="G80" s="36">
        <v>3446.1833333333338</v>
      </c>
      <c r="H80" s="36">
        <v>3649.2833333333342</v>
      </c>
      <c r="I80" s="36">
        <v>3707.8666666666672</v>
      </c>
      <c r="J80" s="36">
        <v>3750.8333333333344</v>
      </c>
      <c r="K80" s="31">
        <v>3664.9</v>
      </c>
      <c r="L80" s="31">
        <v>3563.35</v>
      </c>
      <c r="M80" s="31">
        <v>2.3523800000000001</v>
      </c>
      <c r="N80" s="1"/>
      <c r="O80" s="1"/>
    </row>
    <row r="81" spans="1:15" ht="12.75" customHeight="1">
      <c r="A81" s="51">
        <v>72</v>
      </c>
      <c r="B81" s="53" t="s">
        <v>276</v>
      </c>
      <c r="C81" s="31">
        <v>400.2</v>
      </c>
      <c r="D81" s="36">
        <v>399.40000000000003</v>
      </c>
      <c r="E81" s="36">
        <v>396.25000000000006</v>
      </c>
      <c r="F81" s="36">
        <v>392.3</v>
      </c>
      <c r="G81" s="36">
        <v>389.15000000000003</v>
      </c>
      <c r="H81" s="36">
        <v>403.35000000000008</v>
      </c>
      <c r="I81" s="36">
        <v>406.50000000000006</v>
      </c>
      <c r="J81" s="36">
        <v>410.4500000000001</v>
      </c>
      <c r="K81" s="31">
        <v>402.55</v>
      </c>
      <c r="L81" s="31">
        <v>395.45</v>
      </c>
      <c r="M81" s="31">
        <v>9.7914600000000007</v>
      </c>
      <c r="N81" s="1"/>
      <c r="O81" s="1"/>
    </row>
    <row r="82" spans="1:15" ht="12.75" customHeight="1">
      <c r="A82" s="51">
        <v>73</v>
      </c>
      <c r="B82" s="53" t="s">
        <v>115</v>
      </c>
      <c r="C82" s="31">
        <v>151.85</v>
      </c>
      <c r="D82" s="36">
        <v>152.66666666666666</v>
      </c>
      <c r="E82" s="36">
        <v>149.93333333333331</v>
      </c>
      <c r="F82" s="36">
        <v>148.01666666666665</v>
      </c>
      <c r="G82" s="36">
        <v>145.2833333333333</v>
      </c>
      <c r="H82" s="36">
        <v>154.58333333333331</v>
      </c>
      <c r="I82" s="36">
        <v>157.31666666666666</v>
      </c>
      <c r="J82" s="36">
        <v>159.23333333333332</v>
      </c>
      <c r="K82" s="31">
        <v>155.4</v>
      </c>
      <c r="L82" s="31">
        <v>150.75</v>
      </c>
      <c r="M82" s="31">
        <v>153.11946</v>
      </c>
      <c r="N82" s="1"/>
      <c r="O82" s="1"/>
    </row>
    <row r="83" spans="1:15" ht="12.75" customHeight="1">
      <c r="A83" s="51">
        <v>74</v>
      </c>
      <c r="B83" s="53" t="s">
        <v>277</v>
      </c>
      <c r="C83" s="31">
        <v>1947.2</v>
      </c>
      <c r="D83" s="36">
        <v>1940.7333333333333</v>
      </c>
      <c r="E83" s="36">
        <v>1884.4666666666667</v>
      </c>
      <c r="F83" s="36">
        <v>1821.7333333333333</v>
      </c>
      <c r="G83" s="36">
        <v>1765.4666666666667</v>
      </c>
      <c r="H83" s="36">
        <v>2003.4666666666667</v>
      </c>
      <c r="I83" s="36">
        <v>2059.7333333333336</v>
      </c>
      <c r="J83" s="36">
        <v>2122.4666666666667</v>
      </c>
      <c r="K83" s="31">
        <v>1997</v>
      </c>
      <c r="L83" s="31">
        <v>1878</v>
      </c>
      <c r="M83" s="31">
        <v>8.6299399999999995</v>
      </c>
      <c r="N83" s="1"/>
      <c r="O83" s="1"/>
    </row>
    <row r="84" spans="1:15" ht="12.75" customHeight="1">
      <c r="A84" s="51">
        <v>75</v>
      </c>
      <c r="B84" s="53" t="s">
        <v>120</v>
      </c>
      <c r="C84" s="31">
        <v>1103.45</v>
      </c>
      <c r="D84" s="36">
        <v>1106.3166666666666</v>
      </c>
      <c r="E84" s="36">
        <v>1094.6333333333332</v>
      </c>
      <c r="F84" s="36">
        <v>1085.8166666666666</v>
      </c>
      <c r="G84" s="36">
        <v>1074.1333333333332</v>
      </c>
      <c r="H84" s="36">
        <v>1115.1333333333332</v>
      </c>
      <c r="I84" s="36">
        <v>1126.8166666666666</v>
      </c>
      <c r="J84" s="36">
        <v>1135.6333333333332</v>
      </c>
      <c r="K84" s="31">
        <v>1118</v>
      </c>
      <c r="L84" s="31">
        <v>1097.5</v>
      </c>
      <c r="M84" s="31">
        <v>12.51336</v>
      </c>
      <c r="N84" s="1"/>
      <c r="O84" s="1"/>
    </row>
    <row r="85" spans="1:15" ht="12.75" customHeight="1">
      <c r="A85" s="51">
        <v>76</v>
      </c>
      <c r="B85" s="53" t="s">
        <v>121</v>
      </c>
      <c r="C85" s="31">
        <v>2005.35</v>
      </c>
      <c r="D85" s="36">
        <v>2008.3833333333332</v>
      </c>
      <c r="E85" s="36">
        <v>1982.7666666666664</v>
      </c>
      <c r="F85" s="36">
        <v>1960.1833333333332</v>
      </c>
      <c r="G85" s="36">
        <v>1934.5666666666664</v>
      </c>
      <c r="H85" s="36">
        <v>2030.9666666666665</v>
      </c>
      <c r="I85" s="36">
        <v>2056.583333333333</v>
      </c>
      <c r="J85" s="36">
        <v>2079.1666666666665</v>
      </c>
      <c r="K85" s="31">
        <v>2034</v>
      </c>
      <c r="L85" s="31">
        <v>1985.8</v>
      </c>
      <c r="M85" s="31">
        <v>7.1247400000000001</v>
      </c>
      <c r="N85" s="1"/>
      <c r="O85" s="1"/>
    </row>
    <row r="86" spans="1:15" ht="12.75" customHeight="1">
      <c r="A86" s="51">
        <v>77</v>
      </c>
      <c r="B86" s="53" t="s">
        <v>123</v>
      </c>
      <c r="C86" s="31">
        <v>2124.8000000000002</v>
      </c>
      <c r="D86" s="36">
        <v>2109.0833333333335</v>
      </c>
      <c r="E86" s="36">
        <v>2087.3166666666671</v>
      </c>
      <c r="F86" s="36">
        <v>2049.8333333333335</v>
      </c>
      <c r="G86" s="36">
        <v>2028.0666666666671</v>
      </c>
      <c r="H86" s="36">
        <v>2146.5666666666671</v>
      </c>
      <c r="I86" s="36">
        <v>2168.3333333333335</v>
      </c>
      <c r="J86" s="36">
        <v>2205.8166666666671</v>
      </c>
      <c r="K86" s="31">
        <v>2130.85</v>
      </c>
      <c r="L86" s="31">
        <v>2071.6</v>
      </c>
      <c r="M86" s="31">
        <v>11.334070000000001</v>
      </c>
      <c r="N86" s="1"/>
      <c r="O86" s="1"/>
    </row>
    <row r="87" spans="1:15" ht="12.75" customHeight="1">
      <c r="A87" s="51">
        <v>78</v>
      </c>
      <c r="B87" s="53" t="s">
        <v>124</v>
      </c>
      <c r="C87" s="31">
        <v>449.9</v>
      </c>
      <c r="D87" s="36">
        <v>450.3</v>
      </c>
      <c r="E87" s="36">
        <v>446.25</v>
      </c>
      <c r="F87" s="36">
        <v>442.59999999999997</v>
      </c>
      <c r="G87" s="36">
        <v>438.54999999999995</v>
      </c>
      <c r="H87" s="36">
        <v>453.95000000000005</v>
      </c>
      <c r="I87" s="36">
        <v>458.00000000000011</v>
      </c>
      <c r="J87" s="36">
        <v>461.65000000000009</v>
      </c>
      <c r="K87" s="31">
        <v>454.35</v>
      </c>
      <c r="L87" s="31">
        <v>446.65</v>
      </c>
      <c r="M87" s="31">
        <v>44.169119999999999</v>
      </c>
      <c r="N87" s="1"/>
      <c r="O87" s="1"/>
    </row>
    <row r="88" spans="1:15" ht="12.75" customHeight="1">
      <c r="A88" s="51">
        <v>79</v>
      </c>
      <c r="B88" s="53" t="s">
        <v>125</v>
      </c>
      <c r="C88" s="31">
        <v>2808.2</v>
      </c>
      <c r="D88" s="36">
        <v>2811.0499999999997</v>
      </c>
      <c r="E88" s="36">
        <v>2785.1499999999996</v>
      </c>
      <c r="F88" s="36">
        <v>2762.1</v>
      </c>
      <c r="G88" s="36">
        <v>2736.2</v>
      </c>
      <c r="H88" s="36">
        <v>2834.0999999999995</v>
      </c>
      <c r="I88" s="36">
        <v>2860</v>
      </c>
      <c r="J88" s="36">
        <v>2883.0499999999993</v>
      </c>
      <c r="K88" s="31">
        <v>2836.95</v>
      </c>
      <c r="L88" s="31">
        <v>2788</v>
      </c>
      <c r="M88" s="31">
        <v>11.56573</v>
      </c>
      <c r="N88" s="1"/>
      <c r="O88" s="1"/>
    </row>
    <row r="89" spans="1:15" ht="12.75" customHeight="1">
      <c r="A89" s="51">
        <v>80</v>
      </c>
      <c r="B89" s="53" t="s">
        <v>126</v>
      </c>
      <c r="C89" s="31">
        <v>1361.55</v>
      </c>
      <c r="D89" s="36">
        <v>1364.8166666666666</v>
      </c>
      <c r="E89" s="36">
        <v>1349.6833333333332</v>
      </c>
      <c r="F89" s="36">
        <v>1337.8166666666666</v>
      </c>
      <c r="G89" s="36">
        <v>1322.6833333333332</v>
      </c>
      <c r="H89" s="36">
        <v>1376.6833333333332</v>
      </c>
      <c r="I89" s="36">
        <v>1391.8166666666664</v>
      </c>
      <c r="J89" s="36">
        <v>1403.6833333333332</v>
      </c>
      <c r="K89" s="31">
        <v>1379.95</v>
      </c>
      <c r="L89" s="31">
        <v>1352.95</v>
      </c>
      <c r="M89" s="31">
        <v>5.7019799999999998</v>
      </c>
      <c r="N89" s="1"/>
      <c r="O89" s="1"/>
    </row>
    <row r="90" spans="1:15" ht="12.75" customHeight="1">
      <c r="A90" s="51">
        <v>81</v>
      </c>
      <c r="B90" s="53" t="s">
        <v>127</v>
      </c>
      <c r="C90" s="31">
        <v>1472.05</v>
      </c>
      <c r="D90" s="36">
        <v>1468.5333333333335</v>
      </c>
      <c r="E90" s="36">
        <v>1461.0666666666671</v>
      </c>
      <c r="F90" s="36">
        <v>1450.0833333333335</v>
      </c>
      <c r="G90" s="36">
        <v>1442.616666666667</v>
      </c>
      <c r="H90" s="36">
        <v>1479.5166666666671</v>
      </c>
      <c r="I90" s="36">
        <v>1486.9833333333338</v>
      </c>
      <c r="J90" s="36">
        <v>1497.9666666666672</v>
      </c>
      <c r="K90" s="31">
        <v>1476</v>
      </c>
      <c r="L90" s="31">
        <v>1457.55</v>
      </c>
      <c r="M90" s="31">
        <v>14.023289999999999</v>
      </c>
      <c r="N90" s="1"/>
      <c r="O90" s="1"/>
    </row>
    <row r="91" spans="1:15" ht="12.75" customHeight="1">
      <c r="A91" s="51">
        <v>82</v>
      </c>
      <c r="B91" s="53" t="s">
        <v>128</v>
      </c>
      <c r="C91" s="31">
        <v>3214.4</v>
      </c>
      <c r="D91" s="36">
        <v>3221.9833333333336</v>
      </c>
      <c r="E91" s="36">
        <v>3194.666666666667</v>
      </c>
      <c r="F91" s="36">
        <v>3174.9333333333334</v>
      </c>
      <c r="G91" s="36">
        <v>3147.6166666666668</v>
      </c>
      <c r="H91" s="36">
        <v>3241.7166666666672</v>
      </c>
      <c r="I91" s="36">
        <v>3269.0333333333338</v>
      </c>
      <c r="J91" s="36">
        <v>3288.7666666666673</v>
      </c>
      <c r="K91" s="31">
        <v>3249.3</v>
      </c>
      <c r="L91" s="31">
        <v>3202.25</v>
      </c>
      <c r="M91" s="31">
        <v>3.6269</v>
      </c>
      <c r="N91" s="1"/>
      <c r="O91" s="1"/>
    </row>
    <row r="92" spans="1:15" ht="12.75" customHeight="1">
      <c r="A92" s="51">
        <v>83</v>
      </c>
      <c r="B92" s="53" t="s">
        <v>129</v>
      </c>
      <c r="C92" s="31">
        <v>1703.3</v>
      </c>
      <c r="D92" s="36">
        <v>1696.1333333333332</v>
      </c>
      <c r="E92" s="36">
        <v>1685.7666666666664</v>
      </c>
      <c r="F92" s="36">
        <v>1668.2333333333331</v>
      </c>
      <c r="G92" s="36">
        <v>1657.8666666666663</v>
      </c>
      <c r="H92" s="36">
        <v>1713.6666666666665</v>
      </c>
      <c r="I92" s="36">
        <v>1724.0333333333333</v>
      </c>
      <c r="J92" s="36">
        <v>1741.5666666666666</v>
      </c>
      <c r="K92" s="31">
        <v>1706.5</v>
      </c>
      <c r="L92" s="31">
        <v>1678.6</v>
      </c>
      <c r="M92" s="31">
        <v>135.04539</v>
      </c>
      <c r="N92" s="1"/>
      <c r="O92" s="1"/>
    </row>
    <row r="93" spans="1:15" ht="12.75" customHeight="1">
      <c r="A93" s="51">
        <v>84</v>
      </c>
      <c r="B93" s="53" t="s">
        <v>130</v>
      </c>
      <c r="C93" s="31">
        <v>643.79999999999995</v>
      </c>
      <c r="D93" s="36">
        <v>642.73333333333323</v>
      </c>
      <c r="E93" s="36">
        <v>639.46666666666647</v>
      </c>
      <c r="F93" s="36">
        <v>635.13333333333321</v>
      </c>
      <c r="G93" s="36">
        <v>631.86666666666645</v>
      </c>
      <c r="H93" s="36">
        <v>647.06666666666649</v>
      </c>
      <c r="I93" s="36">
        <v>650.33333333333314</v>
      </c>
      <c r="J93" s="36">
        <v>654.66666666666652</v>
      </c>
      <c r="K93" s="31">
        <v>646</v>
      </c>
      <c r="L93" s="31">
        <v>638.4</v>
      </c>
      <c r="M93" s="31">
        <v>23.533729999999998</v>
      </c>
      <c r="N93" s="1"/>
      <c r="O93" s="1"/>
    </row>
    <row r="94" spans="1:15" ht="12.75" customHeight="1">
      <c r="A94" s="51">
        <v>85</v>
      </c>
      <c r="B94" s="53" t="s">
        <v>131</v>
      </c>
      <c r="C94" s="31">
        <v>4064.3</v>
      </c>
      <c r="D94" s="36">
        <v>4061.0833333333335</v>
      </c>
      <c r="E94" s="36">
        <v>4025.2166666666672</v>
      </c>
      <c r="F94" s="36">
        <v>3986.1333333333337</v>
      </c>
      <c r="G94" s="36">
        <v>3950.2666666666673</v>
      </c>
      <c r="H94" s="36">
        <v>4100.166666666667</v>
      </c>
      <c r="I94" s="36">
        <v>4136.0333333333328</v>
      </c>
      <c r="J94" s="36">
        <v>4175.1166666666668</v>
      </c>
      <c r="K94" s="31">
        <v>4096.95</v>
      </c>
      <c r="L94" s="31">
        <v>4022</v>
      </c>
      <c r="M94" s="31">
        <v>6.8305800000000003</v>
      </c>
      <c r="N94" s="1"/>
      <c r="O94" s="1"/>
    </row>
    <row r="95" spans="1:15" ht="12.75" customHeight="1">
      <c r="A95" s="51">
        <v>86</v>
      </c>
      <c r="B95" s="53" t="s">
        <v>133</v>
      </c>
      <c r="C95" s="31">
        <v>605.6</v>
      </c>
      <c r="D95" s="36">
        <v>597.85</v>
      </c>
      <c r="E95" s="36">
        <v>588.05000000000007</v>
      </c>
      <c r="F95" s="36">
        <v>570.5</v>
      </c>
      <c r="G95" s="36">
        <v>560.70000000000005</v>
      </c>
      <c r="H95" s="36">
        <v>615.40000000000009</v>
      </c>
      <c r="I95" s="36">
        <v>625.20000000000005</v>
      </c>
      <c r="J95" s="36">
        <v>642.75000000000011</v>
      </c>
      <c r="K95" s="31">
        <v>607.65</v>
      </c>
      <c r="L95" s="31">
        <v>580.29999999999995</v>
      </c>
      <c r="M95" s="31">
        <v>124.30826999999999</v>
      </c>
      <c r="N95" s="1"/>
      <c r="O95" s="1"/>
    </row>
    <row r="96" spans="1:15" ht="12.75" customHeight="1">
      <c r="A96" s="51">
        <v>87</v>
      </c>
      <c r="B96" s="53" t="s">
        <v>135</v>
      </c>
      <c r="C96" s="31">
        <v>381.85</v>
      </c>
      <c r="D96" s="36">
        <v>382.09999999999997</v>
      </c>
      <c r="E96" s="36">
        <v>376.74999999999994</v>
      </c>
      <c r="F96" s="36">
        <v>371.65</v>
      </c>
      <c r="G96" s="36">
        <v>366.29999999999995</v>
      </c>
      <c r="H96" s="36">
        <v>387.19999999999993</v>
      </c>
      <c r="I96" s="36">
        <v>392.54999999999995</v>
      </c>
      <c r="J96" s="36">
        <v>397.64999999999992</v>
      </c>
      <c r="K96" s="31">
        <v>387.45</v>
      </c>
      <c r="L96" s="31">
        <v>377</v>
      </c>
      <c r="M96" s="31">
        <v>131.44176999999999</v>
      </c>
      <c r="N96" s="1"/>
      <c r="O96" s="1"/>
    </row>
    <row r="97" spans="1:15" ht="12.75" customHeight="1">
      <c r="A97" s="51">
        <v>88</v>
      </c>
      <c r="B97" s="53" t="s">
        <v>136</v>
      </c>
      <c r="C97" s="31">
        <v>2608.3000000000002</v>
      </c>
      <c r="D97" s="36">
        <v>2600.4</v>
      </c>
      <c r="E97" s="36">
        <v>2588.8000000000002</v>
      </c>
      <c r="F97" s="36">
        <v>2569.3000000000002</v>
      </c>
      <c r="G97" s="36">
        <v>2557.7000000000003</v>
      </c>
      <c r="H97" s="36">
        <v>2619.9</v>
      </c>
      <c r="I97" s="36">
        <v>2631.4999999999995</v>
      </c>
      <c r="J97" s="36">
        <v>2651</v>
      </c>
      <c r="K97" s="31">
        <v>2612</v>
      </c>
      <c r="L97" s="31">
        <v>2580.9</v>
      </c>
      <c r="M97" s="31">
        <v>10.73278</v>
      </c>
      <c r="N97" s="1"/>
      <c r="O97" s="1"/>
    </row>
    <row r="98" spans="1:15" ht="12.75" customHeight="1">
      <c r="A98" s="51">
        <v>89</v>
      </c>
      <c r="B98" s="53" t="s">
        <v>279</v>
      </c>
      <c r="C98" s="31">
        <v>311.95</v>
      </c>
      <c r="D98" s="36">
        <v>311.85000000000002</v>
      </c>
      <c r="E98" s="36">
        <v>310.45000000000005</v>
      </c>
      <c r="F98" s="36">
        <v>308.95000000000005</v>
      </c>
      <c r="G98" s="36">
        <v>307.55000000000007</v>
      </c>
      <c r="H98" s="36">
        <v>313.35000000000002</v>
      </c>
      <c r="I98" s="36">
        <v>314.75</v>
      </c>
      <c r="J98" s="36">
        <v>316.25</v>
      </c>
      <c r="K98" s="31">
        <v>313.25</v>
      </c>
      <c r="L98" s="31">
        <v>310.35000000000002</v>
      </c>
      <c r="M98" s="31">
        <v>3.0629599999999999</v>
      </c>
      <c r="N98" s="1"/>
      <c r="O98" s="1"/>
    </row>
    <row r="99" spans="1:15" ht="12.75" customHeight="1">
      <c r="A99" s="51">
        <v>90</v>
      </c>
      <c r="B99" s="53" t="s">
        <v>280</v>
      </c>
      <c r="C99" s="31">
        <v>35323.4</v>
      </c>
      <c r="D99" s="36">
        <v>35469.716666666667</v>
      </c>
      <c r="E99" s="36">
        <v>35114.683333333334</v>
      </c>
      <c r="F99" s="36">
        <v>34905.966666666667</v>
      </c>
      <c r="G99" s="36">
        <v>34550.933333333334</v>
      </c>
      <c r="H99" s="36">
        <v>35678.433333333334</v>
      </c>
      <c r="I99" s="36">
        <v>36033.466666666674</v>
      </c>
      <c r="J99" s="36">
        <v>36242.183333333334</v>
      </c>
      <c r="K99" s="31">
        <v>35824.75</v>
      </c>
      <c r="L99" s="31">
        <v>35261</v>
      </c>
      <c r="M99" s="31">
        <v>6.1069999999999999E-2</v>
      </c>
      <c r="N99" s="1"/>
      <c r="O99" s="1"/>
    </row>
    <row r="100" spans="1:15" ht="12.75" customHeight="1">
      <c r="A100" s="51">
        <v>91</v>
      </c>
      <c r="B100" s="53" t="s">
        <v>138</v>
      </c>
      <c r="C100" s="31">
        <v>1002.25</v>
      </c>
      <c r="D100" s="36">
        <v>999.7166666666667</v>
      </c>
      <c r="E100" s="36">
        <v>994.53333333333342</v>
      </c>
      <c r="F100" s="36">
        <v>986.81666666666672</v>
      </c>
      <c r="G100" s="36">
        <v>981.63333333333344</v>
      </c>
      <c r="H100" s="36">
        <v>1007.4333333333334</v>
      </c>
      <c r="I100" s="36">
        <v>1012.6166666666668</v>
      </c>
      <c r="J100" s="36">
        <v>1020.3333333333334</v>
      </c>
      <c r="K100" s="31">
        <v>1004.9</v>
      </c>
      <c r="L100" s="31">
        <v>992</v>
      </c>
      <c r="M100" s="31">
        <v>129.96467999999999</v>
      </c>
      <c r="N100" s="1"/>
      <c r="O100" s="1"/>
    </row>
    <row r="101" spans="1:15" ht="12.75" customHeight="1">
      <c r="A101" s="51">
        <v>92</v>
      </c>
      <c r="B101" s="53" t="s">
        <v>139</v>
      </c>
      <c r="C101" s="31">
        <v>1415</v>
      </c>
      <c r="D101" s="36">
        <v>1419.2166666666665</v>
      </c>
      <c r="E101" s="36">
        <v>1406.4333333333329</v>
      </c>
      <c r="F101" s="36">
        <v>1397.8666666666666</v>
      </c>
      <c r="G101" s="36">
        <v>1385.083333333333</v>
      </c>
      <c r="H101" s="36">
        <v>1427.7833333333328</v>
      </c>
      <c r="I101" s="36">
        <v>1440.5666666666662</v>
      </c>
      <c r="J101" s="36">
        <v>1449.1333333333328</v>
      </c>
      <c r="K101" s="31">
        <v>1432</v>
      </c>
      <c r="L101" s="31">
        <v>1410.65</v>
      </c>
      <c r="M101" s="31">
        <v>3.2674400000000001</v>
      </c>
      <c r="N101" s="1"/>
      <c r="O101" s="1"/>
    </row>
    <row r="102" spans="1:15" ht="12.75" customHeight="1">
      <c r="A102" s="51">
        <v>93</v>
      </c>
      <c r="B102" s="53" t="s">
        <v>140</v>
      </c>
      <c r="C102" s="31">
        <v>526.6</v>
      </c>
      <c r="D102" s="36">
        <v>526.56666666666672</v>
      </c>
      <c r="E102" s="36">
        <v>523.58333333333348</v>
      </c>
      <c r="F102" s="36">
        <v>520.56666666666672</v>
      </c>
      <c r="G102" s="36">
        <v>517.58333333333348</v>
      </c>
      <c r="H102" s="36">
        <v>529.58333333333348</v>
      </c>
      <c r="I102" s="36">
        <v>532.56666666666683</v>
      </c>
      <c r="J102" s="36">
        <v>535.58333333333348</v>
      </c>
      <c r="K102" s="31">
        <v>529.54999999999995</v>
      </c>
      <c r="L102" s="31">
        <v>523.54999999999995</v>
      </c>
      <c r="M102" s="31">
        <v>18.392140000000001</v>
      </c>
      <c r="N102" s="1"/>
      <c r="O102" s="1"/>
    </row>
    <row r="103" spans="1:15" ht="12.75" customHeight="1">
      <c r="A103" s="51">
        <v>94</v>
      </c>
      <c r="B103" s="53" t="s">
        <v>141</v>
      </c>
      <c r="C103" s="31">
        <v>13.45</v>
      </c>
      <c r="D103" s="36">
        <v>13.383333333333333</v>
      </c>
      <c r="E103" s="36">
        <v>13.266666666666666</v>
      </c>
      <c r="F103" s="36">
        <v>13.083333333333332</v>
      </c>
      <c r="G103" s="36">
        <v>12.966666666666665</v>
      </c>
      <c r="H103" s="36">
        <v>13.566666666666666</v>
      </c>
      <c r="I103" s="36">
        <v>13.683333333333334</v>
      </c>
      <c r="J103" s="36">
        <v>13.866666666666667</v>
      </c>
      <c r="K103" s="31">
        <v>13.5</v>
      </c>
      <c r="L103" s="31">
        <v>13.2</v>
      </c>
      <c r="M103" s="31">
        <v>1394.43887</v>
      </c>
      <c r="N103" s="1"/>
      <c r="O103" s="1"/>
    </row>
    <row r="104" spans="1:15" ht="12.75" customHeight="1">
      <c r="A104" s="51">
        <v>95</v>
      </c>
      <c r="B104" s="53" t="s">
        <v>143</v>
      </c>
      <c r="C104" s="31">
        <v>88.85</v>
      </c>
      <c r="D104" s="36">
        <v>89</v>
      </c>
      <c r="E104" s="36">
        <v>88.4</v>
      </c>
      <c r="F104" s="36">
        <v>87.95</v>
      </c>
      <c r="G104" s="36">
        <v>87.350000000000009</v>
      </c>
      <c r="H104" s="36">
        <v>89.45</v>
      </c>
      <c r="I104" s="36">
        <v>90.05</v>
      </c>
      <c r="J104" s="36">
        <v>90.5</v>
      </c>
      <c r="K104" s="31">
        <v>89.6</v>
      </c>
      <c r="L104" s="31">
        <v>88.55</v>
      </c>
      <c r="M104" s="31">
        <v>247.46655999999999</v>
      </c>
      <c r="N104" s="1"/>
      <c r="O104" s="1"/>
    </row>
    <row r="105" spans="1:15" ht="12.75" customHeight="1">
      <c r="A105" s="51">
        <v>96</v>
      </c>
      <c r="B105" s="53" t="s">
        <v>145</v>
      </c>
      <c r="C105" s="31">
        <v>410.75</v>
      </c>
      <c r="D105" s="36">
        <v>410.9666666666667</v>
      </c>
      <c r="E105" s="36">
        <v>408.23333333333341</v>
      </c>
      <c r="F105" s="36">
        <v>405.7166666666667</v>
      </c>
      <c r="G105" s="36">
        <v>402.98333333333341</v>
      </c>
      <c r="H105" s="36">
        <v>413.48333333333341</v>
      </c>
      <c r="I105" s="36">
        <v>416.21666666666675</v>
      </c>
      <c r="J105" s="36">
        <v>418.73333333333341</v>
      </c>
      <c r="K105" s="31">
        <v>413.7</v>
      </c>
      <c r="L105" s="31">
        <v>408.45</v>
      </c>
      <c r="M105" s="31">
        <v>20.499849999999999</v>
      </c>
      <c r="N105" s="1"/>
      <c r="O105" s="1"/>
    </row>
    <row r="106" spans="1:15" ht="12.75" customHeight="1">
      <c r="A106" s="51">
        <v>97</v>
      </c>
      <c r="B106" s="53" t="s">
        <v>146</v>
      </c>
      <c r="C106" s="31">
        <v>436.85</v>
      </c>
      <c r="D106" s="36">
        <v>437.83333333333331</v>
      </c>
      <c r="E106" s="36">
        <v>433.46666666666664</v>
      </c>
      <c r="F106" s="36">
        <v>430.08333333333331</v>
      </c>
      <c r="G106" s="36">
        <v>425.71666666666664</v>
      </c>
      <c r="H106" s="36">
        <v>441.21666666666664</v>
      </c>
      <c r="I106" s="36">
        <v>445.58333333333331</v>
      </c>
      <c r="J106" s="36">
        <v>448.96666666666664</v>
      </c>
      <c r="K106" s="31">
        <v>442.2</v>
      </c>
      <c r="L106" s="31">
        <v>434.45</v>
      </c>
      <c r="M106" s="31">
        <v>18.156079999999999</v>
      </c>
      <c r="N106" s="1"/>
      <c r="O106" s="1"/>
    </row>
    <row r="107" spans="1:15" ht="12.75" customHeight="1">
      <c r="A107" s="51">
        <v>98</v>
      </c>
      <c r="B107" s="53" t="s">
        <v>282</v>
      </c>
      <c r="C107" s="31">
        <v>415.75</v>
      </c>
      <c r="D107" s="36">
        <v>415.15000000000003</v>
      </c>
      <c r="E107" s="36">
        <v>410.30000000000007</v>
      </c>
      <c r="F107" s="36">
        <v>404.85</v>
      </c>
      <c r="G107" s="36">
        <v>400.00000000000006</v>
      </c>
      <c r="H107" s="36">
        <v>420.60000000000008</v>
      </c>
      <c r="I107" s="36">
        <v>425.4500000000001</v>
      </c>
      <c r="J107" s="36">
        <v>430.90000000000009</v>
      </c>
      <c r="K107" s="31">
        <v>420</v>
      </c>
      <c r="L107" s="31">
        <v>409.7</v>
      </c>
      <c r="M107" s="31">
        <v>42.058549999999997</v>
      </c>
      <c r="N107" s="1"/>
      <c r="O107" s="1"/>
    </row>
    <row r="108" spans="1:15" ht="12.75" customHeight="1">
      <c r="A108" s="51">
        <v>99</v>
      </c>
      <c r="B108" s="53" t="s">
        <v>149</v>
      </c>
      <c r="C108" s="31">
        <v>2927.5</v>
      </c>
      <c r="D108" s="36">
        <v>2929.7833333333333</v>
      </c>
      <c r="E108" s="36">
        <v>2911.3666666666668</v>
      </c>
      <c r="F108" s="36">
        <v>2895.2333333333336</v>
      </c>
      <c r="G108" s="36">
        <v>2876.8166666666671</v>
      </c>
      <c r="H108" s="36">
        <v>2945.9166666666665</v>
      </c>
      <c r="I108" s="36">
        <v>2964.3333333333335</v>
      </c>
      <c r="J108" s="36">
        <v>2980.4666666666662</v>
      </c>
      <c r="K108" s="31">
        <v>2948.2</v>
      </c>
      <c r="L108" s="31">
        <v>2913.65</v>
      </c>
      <c r="M108" s="31">
        <v>5.1648199999999997</v>
      </c>
      <c r="N108" s="1"/>
      <c r="O108" s="1"/>
    </row>
    <row r="109" spans="1:15" ht="12.75" customHeight="1">
      <c r="A109" s="51">
        <v>100</v>
      </c>
      <c r="B109" s="53" t="s">
        <v>150</v>
      </c>
      <c r="C109" s="31">
        <v>1597.45</v>
      </c>
      <c r="D109" s="36">
        <v>1588.25</v>
      </c>
      <c r="E109" s="36">
        <v>1576.5</v>
      </c>
      <c r="F109" s="36">
        <v>1555.55</v>
      </c>
      <c r="G109" s="36">
        <v>1543.8</v>
      </c>
      <c r="H109" s="36">
        <v>1609.2</v>
      </c>
      <c r="I109" s="36">
        <v>1620.95</v>
      </c>
      <c r="J109" s="36">
        <v>1641.9</v>
      </c>
      <c r="K109" s="31">
        <v>1600</v>
      </c>
      <c r="L109" s="31">
        <v>1567.3</v>
      </c>
      <c r="M109" s="31">
        <v>18.878270000000001</v>
      </c>
      <c r="N109" s="1"/>
      <c r="O109" s="1"/>
    </row>
    <row r="110" spans="1:15" ht="12.75" customHeight="1">
      <c r="A110" s="51">
        <v>101</v>
      </c>
      <c r="B110" s="53" t="s">
        <v>151</v>
      </c>
      <c r="C110" s="31">
        <v>186.45</v>
      </c>
      <c r="D110" s="36">
        <v>185.48333333333335</v>
      </c>
      <c r="E110" s="36">
        <v>183.4666666666667</v>
      </c>
      <c r="F110" s="36">
        <v>180.48333333333335</v>
      </c>
      <c r="G110" s="36">
        <v>178.4666666666667</v>
      </c>
      <c r="H110" s="36">
        <v>188.4666666666667</v>
      </c>
      <c r="I110" s="36">
        <v>190.48333333333335</v>
      </c>
      <c r="J110" s="36">
        <v>193.4666666666667</v>
      </c>
      <c r="K110" s="31">
        <v>187.5</v>
      </c>
      <c r="L110" s="31">
        <v>182.5</v>
      </c>
      <c r="M110" s="31">
        <v>59.68253</v>
      </c>
      <c r="N110" s="1"/>
      <c r="O110" s="1"/>
    </row>
    <row r="111" spans="1:15" ht="12.75" customHeight="1">
      <c r="A111" s="51">
        <v>102</v>
      </c>
      <c r="B111" s="53" t="s">
        <v>152</v>
      </c>
      <c r="C111" s="31">
        <v>1567.1</v>
      </c>
      <c r="D111" s="36">
        <v>1560.3666666666668</v>
      </c>
      <c r="E111" s="36">
        <v>1550.7333333333336</v>
      </c>
      <c r="F111" s="36">
        <v>1534.3666666666668</v>
      </c>
      <c r="G111" s="36">
        <v>1524.7333333333336</v>
      </c>
      <c r="H111" s="36">
        <v>1576.7333333333336</v>
      </c>
      <c r="I111" s="36">
        <v>1586.3666666666668</v>
      </c>
      <c r="J111" s="36">
        <v>1602.7333333333336</v>
      </c>
      <c r="K111" s="31">
        <v>1570</v>
      </c>
      <c r="L111" s="31">
        <v>1544</v>
      </c>
      <c r="M111" s="31">
        <v>42.258490000000002</v>
      </c>
      <c r="N111" s="1"/>
      <c r="O111" s="1"/>
    </row>
    <row r="112" spans="1:15" ht="12.75" customHeight="1">
      <c r="A112" s="51">
        <v>103</v>
      </c>
      <c r="B112" s="53" t="s">
        <v>154</v>
      </c>
      <c r="C112" s="31">
        <v>126.6</v>
      </c>
      <c r="D112" s="36">
        <v>126.98333333333333</v>
      </c>
      <c r="E112" s="36">
        <v>125.06666666666666</v>
      </c>
      <c r="F112" s="36">
        <v>123.53333333333333</v>
      </c>
      <c r="G112" s="36">
        <v>121.61666666666666</v>
      </c>
      <c r="H112" s="36">
        <v>128.51666666666665</v>
      </c>
      <c r="I112" s="36">
        <v>130.43333333333334</v>
      </c>
      <c r="J112" s="36">
        <v>131.96666666666667</v>
      </c>
      <c r="K112" s="31">
        <v>128.9</v>
      </c>
      <c r="L112" s="31">
        <v>125.45</v>
      </c>
      <c r="M112" s="31">
        <v>164.55933999999999</v>
      </c>
      <c r="N112" s="1"/>
      <c r="O112" s="1"/>
    </row>
    <row r="113" spans="1:15" ht="12.75" customHeight="1">
      <c r="A113" s="51">
        <v>104</v>
      </c>
      <c r="B113" s="53" t="s">
        <v>155</v>
      </c>
      <c r="C113" s="31">
        <v>1059.05</v>
      </c>
      <c r="D113" s="36">
        <v>1059.9166666666667</v>
      </c>
      <c r="E113" s="36">
        <v>1052.8833333333334</v>
      </c>
      <c r="F113" s="36">
        <v>1046.7166666666667</v>
      </c>
      <c r="G113" s="36">
        <v>1039.6833333333334</v>
      </c>
      <c r="H113" s="36">
        <v>1066.0833333333335</v>
      </c>
      <c r="I113" s="36">
        <v>1073.1166666666668</v>
      </c>
      <c r="J113" s="36">
        <v>1079.2833333333335</v>
      </c>
      <c r="K113" s="31">
        <v>1066.95</v>
      </c>
      <c r="L113" s="31">
        <v>1053.75</v>
      </c>
      <c r="M113" s="31">
        <v>3.3377599999999998</v>
      </c>
      <c r="N113" s="1"/>
      <c r="O113" s="1"/>
    </row>
    <row r="114" spans="1:15" ht="12.75" customHeight="1">
      <c r="A114" s="51">
        <v>105</v>
      </c>
      <c r="B114" s="53" t="s">
        <v>156</v>
      </c>
      <c r="C114" s="31">
        <v>867.5</v>
      </c>
      <c r="D114" s="36">
        <v>870.38333333333333</v>
      </c>
      <c r="E114" s="36">
        <v>856.06666666666661</v>
      </c>
      <c r="F114" s="36">
        <v>844.63333333333333</v>
      </c>
      <c r="G114" s="36">
        <v>830.31666666666661</v>
      </c>
      <c r="H114" s="36">
        <v>881.81666666666661</v>
      </c>
      <c r="I114" s="36">
        <v>896.13333333333344</v>
      </c>
      <c r="J114" s="36">
        <v>907.56666666666661</v>
      </c>
      <c r="K114" s="31">
        <v>884.7</v>
      </c>
      <c r="L114" s="31">
        <v>858.95</v>
      </c>
      <c r="M114" s="31">
        <v>50.286949999999997</v>
      </c>
      <c r="N114" s="1"/>
      <c r="O114" s="1"/>
    </row>
    <row r="115" spans="1:15" ht="12.75" customHeight="1">
      <c r="A115" s="51">
        <v>106</v>
      </c>
      <c r="B115" s="53" t="s">
        <v>421</v>
      </c>
      <c r="C115" s="31">
        <v>96.7</v>
      </c>
      <c r="D115" s="36">
        <v>97.266666666666666</v>
      </c>
      <c r="E115" s="36">
        <v>95.633333333333326</v>
      </c>
      <c r="F115" s="36">
        <v>94.566666666666663</v>
      </c>
      <c r="G115" s="36">
        <v>92.933333333333323</v>
      </c>
      <c r="H115" s="36">
        <v>98.333333333333329</v>
      </c>
      <c r="I115" s="36">
        <v>99.966666666666683</v>
      </c>
      <c r="J115" s="36">
        <v>101.03333333333333</v>
      </c>
      <c r="K115" s="31">
        <v>98.9</v>
      </c>
      <c r="L115" s="31">
        <v>96.2</v>
      </c>
      <c r="M115" s="31">
        <v>484.28318999999999</v>
      </c>
      <c r="N115" s="1"/>
      <c r="O115" s="1"/>
    </row>
    <row r="116" spans="1:15" ht="12.75" customHeight="1">
      <c r="A116" s="51">
        <v>107</v>
      </c>
      <c r="B116" s="53" t="s">
        <v>157</v>
      </c>
      <c r="C116" s="31">
        <v>457.1</v>
      </c>
      <c r="D116" s="36">
        <v>456.45</v>
      </c>
      <c r="E116" s="36">
        <v>454.4</v>
      </c>
      <c r="F116" s="36">
        <v>451.7</v>
      </c>
      <c r="G116" s="36">
        <v>449.65</v>
      </c>
      <c r="H116" s="36">
        <v>459.15</v>
      </c>
      <c r="I116" s="36">
        <v>461.20000000000005</v>
      </c>
      <c r="J116" s="36">
        <v>463.9</v>
      </c>
      <c r="K116" s="31">
        <v>458.5</v>
      </c>
      <c r="L116" s="31">
        <v>453.75</v>
      </c>
      <c r="M116" s="31">
        <v>75.43383</v>
      </c>
      <c r="N116" s="1"/>
      <c r="O116" s="1"/>
    </row>
    <row r="117" spans="1:15" ht="12.75" customHeight="1">
      <c r="A117" s="51">
        <v>108</v>
      </c>
      <c r="B117" s="53" t="s">
        <v>158</v>
      </c>
      <c r="C117" s="31">
        <v>733.7</v>
      </c>
      <c r="D117" s="36">
        <v>732.85</v>
      </c>
      <c r="E117" s="36">
        <v>727.85</v>
      </c>
      <c r="F117" s="36">
        <v>722</v>
      </c>
      <c r="G117" s="36">
        <v>717</v>
      </c>
      <c r="H117" s="36">
        <v>738.7</v>
      </c>
      <c r="I117" s="36">
        <v>743.7</v>
      </c>
      <c r="J117" s="36">
        <v>749.55000000000007</v>
      </c>
      <c r="K117" s="31">
        <v>737.85</v>
      </c>
      <c r="L117" s="31">
        <v>727</v>
      </c>
      <c r="M117" s="31">
        <v>11.80034</v>
      </c>
      <c r="N117" s="1"/>
      <c r="O117" s="1"/>
    </row>
    <row r="118" spans="1:15" ht="12.75" customHeight="1">
      <c r="A118" s="51">
        <v>109</v>
      </c>
      <c r="B118" s="53" t="s">
        <v>283</v>
      </c>
      <c r="C118" s="31">
        <v>410.85</v>
      </c>
      <c r="D118" s="36">
        <v>413.38333333333338</v>
      </c>
      <c r="E118" s="36">
        <v>406.26666666666677</v>
      </c>
      <c r="F118" s="36">
        <v>401.68333333333339</v>
      </c>
      <c r="G118" s="36">
        <v>394.56666666666678</v>
      </c>
      <c r="H118" s="36">
        <v>417.96666666666675</v>
      </c>
      <c r="I118" s="36">
        <v>425.08333333333343</v>
      </c>
      <c r="J118" s="36">
        <v>429.66666666666674</v>
      </c>
      <c r="K118" s="31">
        <v>420.5</v>
      </c>
      <c r="L118" s="31">
        <v>408.8</v>
      </c>
      <c r="M118" s="31">
        <v>19.365410000000001</v>
      </c>
      <c r="N118" s="1"/>
      <c r="O118" s="1"/>
    </row>
    <row r="119" spans="1:15" ht="12.75" customHeight="1">
      <c r="A119" s="51">
        <v>110</v>
      </c>
      <c r="B119" s="53" t="s">
        <v>160</v>
      </c>
      <c r="C119" s="31">
        <v>875.9</v>
      </c>
      <c r="D119" s="36">
        <v>871.01666666666677</v>
      </c>
      <c r="E119" s="36">
        <v>860.53333333333353</v>
      </c>
      <c r="F119" s="36">
        <v>845.16666666666674</v>
      </c>
      <c r="G119" s="36">
        <v>834.68333333333351</v>
      </c>
      <c r="H119" s="36">
        <v>886.38333333333355</v>
      </c>
      <c r="I119" s="36">
        <v>896.8666666666669</v>
      </c>
      <c r="J119" s="36">
        <v>912.23333333333358</v>
      </c>
      <c r="K119" s="31">
        <v>881.5</v>
      </c>
      <c r="L119" s="31">
        <v>855.65</v>
      </c>
      <c r="M119" s="31">
        <v>24.663589999999999</v>
      </c>
      <c r="N119" s="1"/>
      <c r="O119" s="1"/>
    </row>
    <row r="120" spans="1:15" ht="12.75" customHeight="1">
      <c r="A120" s="51">
        <v>111</v>
      </c>
      <c r="B120" s="53" t="s">
        <v>161</v>
      </c>
      <c r="C120" s="31">
        <v>567.5</v>
      </c>
      <c r="D120" s="36">
        <v>570</v>
      </c>
      <c r="E120" s="36">
        <v>563.5</v>
      </c>
      <c r="F120" s="36">
        <v>559.5</v>
      </c>
      <c r="G120" s="36">
        <v>553</v>
      </c>
      <c r="H120" s="36">
        <v>574</v>
      </c>
      <c r="I120" s="36">
        <v>580.5</v>
      </c>
      <c r="J120" s="36">
        <v>584.5</v>
      </c>
      <c r="K120" s="31">
        <v>576.5</v>
      </c>
      <c r="L120" s="31">
        <v>566</v>
      </c>
      <c r="M120" s="31">
        <v>17.81474</v>
      </c>
      <c r="N120" s="1"/>
      <c r="O120" s="1"/>
    </row>
    <row r="121" spans="1:15" ht="12.75" customHeight="1">
      <c r="A121" s="51">
        <v>112</v>
      </c>
      <c r="B121" s="53" t="s">
        <v>162</v>
      </c>
      <c r="C121" s="31">
        <v>1902.35</v>
      </c>
      <c r="D121" s="36">
        <v>1898.5</v>
      </c>
      <c r="E121" s="36">
        <v>1887</v>
      </c>
      <c r="F121" s="36">
        <v>1871.65</v>
      </c>
      <c r="G121" s="36">
        <v>1860.15</v>
      </c>
      <c r="H121" s="36">
        <v>1913.85</v>
      </c>
      <c r="I121" s="36">
        <v>1925.35</v>
      </c>
      <c r="J121" s="36">
        <v>1940.6999999999998</v>
      </c>
      <c r="K121" s="31">
        <v>1910</v>
      </c>
      <c r="L121" s="31">
        <v>1883.15</v>
      </c>
      <c r="M121" s="31">
        <v>34.072429999999997</v>
      </c>
      <c r="N121" s="1"/>
      <c r="O121" s="1"/>
    </row>
    <row r="122" spans="1:15" ht="12.75" customHeight="1">
      <c r="A122" s="51">
        <v>113</v>
      </c>
      <c r="B122" s="53" t="s">
        <v>163</v>
      </c>
      <c r="C122" s="31">
        <v>156.05000000000001</v>
      </c>
      <c r="D122" s="36">
        <v>155.23333333333335</v>
      </c>
      <c r="E122" s="36">
        <v>154.16666666666669</v>
      </c>
      <c r="F122" s="36">
        <v>152.28333333333333</v>
      </c>
      <c r="G122" s="36">
        <v>151.21666666666667</v>
      </c>
      <c r="H122" s="36">
        <v>157.1166666666667</v>
      </c>
      <c r="I122" s="36">
        <v>158.18333333333337</v>
      </c>
      <c r="J122" s="36">
        <v>160.06666666666672</v>
      </c>
      <c r="K122" s="31">
        <v>156.30000000000001</v>
      </c>
      <c r="L122" s="31">
        <v>153.35</v>
      </c>
      <c r="M122" s="31">
        <v>64.332099999999997</v>
      </c>
      <c r="N122" s="1"/>
      <c r="O122" s="1"/>
    </row>
    <row r="123" spans="1:15" ht="12.75" customHeight="1">
      <c r="A123" s="51">
        <v>114</v>
      </c>
      <c r="B123" s="53" t="s">
        <v>164</v>
      </c>
      <c r="C123" s="31">
        <v>2571.65</v>
      </c>
      <c r="D123" s="36">
        <v>2578.0333333333333</v>
      </c>
      <c r="E123" s="36">
        <v>2541.1666666666665</v>
      </c>
      <c r="F123" s="36">
        <v>2510.6833333333334</v>
      </c>
      <c r="G123" s="36">
        <v>2473.8166666666666</v>
      </c>
      <c r="H123" s="36">
        <v>2608.5166666666664</v>
      </c>
      <c r="I123" s="36">
        <v>2645.3833333333332</v>
      </c>
      <c r="J123" s="36">
        <v>2675.8666666666663</v>
      </c>
      <c r="K123" s="31">
        <v>2614.9</v>
      </c>
      <c r="L123" s="31">
        <v>2547.5500000000002</v>
      </c>
      <c r="M123" s="31">
        <v>1.48133</v>
      </c>
      <c r="N123" s="1"/>
      <c r="O123" s="1"/>
    </row>
    <row r="124" spans="1:15" ht="12.75" customHeight="1">
      <c r="A124" s="51">
        <v>115</v>
      </c>
      <c r="B124" s="53" t="s">
        <v>165</v>
      </c>
      <c r="C124" s="31">
        <v>432.3</v>
      </c>
      <c r="D124" s="36">
        <v>432.4666666666667</v>
      </c>
      <c r="E124" s="36">
        <v>426.18333333333339</v>
      </c>
      <c r="F124" s="36">
        <v>420.06666666666672</v>
      </c>
      <c r="G124" s="36">
        <v>413.78333333333342</v>
      </c>
      <c r="H124" s="36">
        <v>438.58333333333337</v>
      </c>
      <c r="I124" s="36">
        <v>444.86666666666667</v>
      </c>
      <c r="J124" s="36">
        <v>450.98333333333335</v>
      </c>
      <c r="K124" s="31">
        <v>438.75</v>
      </c>
      <c r="L124" s="31">
        <v>426.35</v>
      </c>
      <c r="M124" s="31">
        <v>32.149529999999999</v>
      </c>
      <c r="N124" s="1"/>
      <c r="O124" s="1"/>
    </row>
    <row r="125" spans="1:15" ht="12.75" customHeight="1">
      <c r="A125" s="51">
        <v>116</v>
      </c>
      <c r="B125" s="53" t="s">
        <v>166</v>
      </c>
      <c r="C125" s="31">
        <v>523.95000000000005</v>
      </c>
      <c r="D125" s="36">
        <v>521.4666666666667</v>
      </c>
      <c r="E125" s="36">
        <v>517.93333333333339</v>
      </c>
      <c r="F125" s="36">
        <v>511.91666666666674</v>
      </c>
      <c r="G125" s="36">
        <v>508.38333333333344</v>
      </c>
      <c r="H125" s="36">
        <v>527.48333333333335</v>
      </c>
      <c r="I125" s="36">
        <v>531.01666666666665</v>
      </c>
      <c r="J125" s="36">
        <v>537.0333333333333</v>
      </c>
      <c r="K125" s="31">
        <v>525</v>
      </c>
      <c r="L125" s="31">
        <v>515.45000000000005</v>
      </c>
      <c r="M125" s="31">
        <v>11.24441</v>
      </c>
      <c r="N125" s="1"/>
      <c r="O125" s="1"/>
    </row>
    <row r="126" spans="1:15" ht="12.75" customHeight="1">
      <c r="A126" s="51">
        <v>117</v>
      </c>
      <c r="B126" s="53" t="s">
        <v>284</v>
      </c>
      <c r="C126" s="31">
        <v>821.4</v>
      </c>
      <c r="D126" s="36">
        <v>810.46666666666658</v>
      </c>
      <c r="E126" s="36">
        <v>794.98333333333312</v>
      </c>
      <c r="F126" s="36">
        <v>768.56666666666649</v>
      </c>
      <c r="G126" s="36">
        <v>753.08333333333303</v>
      </c>
      <c r="H126" s="36">
        <v>836.88333333333321</v>
      </c>
      <c r="I126" s="36">
        <v>852.36666666666656</v>
      </c>
      <c r="J126" s="36">
        <v>878.7833333333333</v>
      </c>
      <c r="K126" s="31">
        <v>825.95</v>
      </c>
      <c r="L126" s="31">
        <v>784.05</v>
      </c>
      <c r="M126" s="31">
        <v>106.56807999999999</v>
      </c>
      <c r="N126" s="1"/>
      <c r="O126" s="1"/>
    </row>
    <row r="127" spans="1:15" ht="12.75" customHeight="1">
      <c r="A127" s="51">
        <v>118</v>
      </c>
      <c r="B127" s="53" t="s">
        <v>167</v>
      </c>
      <c r="C127" s="31">
        <v>3544</v>
      </c>
      <c r="D127" s="36">
        <v>3532.3833333333332</v>
      </c>
      <c r="E127" s="36">
        <v>3515.7666666666664</v>
      </c>
      <c r="F127" s="36">
        <v>3487.5333333333333</v>
      </c>
      <c r="G127" s="36">
        <v>3470.9166666666665</v>
      </c>
      <c r="H127" s="36">
        <v>3560.6166666666663</v>
      </c>
      <c r="I127" s="36">
        <v>3577.2333333333331</v>
      </c>
      <c r="J127" s="36">
        <v>3605.4666666666662</v>
      </c>
      <c r="K127" s="31">
        <v>3549</v>
      </c>
      <c r="L127" s="31">
        <v>3504.15</v>
      </c>
      <c r="M127" s="31">
        <v>13.892659999999999</v>
      </c>
      <c r="N127" s="1"/>
      <c r="O127" s="1"/>
    </row>
    <row r="128" spans="1:15" ht="12.75" customHeight="1">
      <c r="A128" s="51">
        <v>119</v>
      </c>
      <c r="B128" s="53" t="s">
        <v>168</v>
      </c>
      <c r="C128" s="31">
        <v>6287.2</v>
      </c>
      <c r="D128" s="36">
        <v>6299.4000000000005</v>
      </c>
      <c r="E128" s="36">
        <v>6242.8000000000011</v>
      </c>
      <c r="F128" s="36">
        <v>6198.4000000000005</v>
      </c>
      <c r="G128" s="36">
        <v>6141.8000000000011</v>
      </c>
      <c r="H128" s="36">
        <v>6343.8000000000011</v>
      </c>
      <c r="I128" s="36">
        <v>6400.4000000000015</v>
      </c>
      <c r="J128" s="36">
        <v>6444.8000000000011</v>
      </c>
      <c r="K128" s="31">
        <v>6356</v>
      </c>
      <c r="L128" s="31">
        <v>6255</v>
      </c>
      <c r="M128" s="31">
        <v>3.5717099999999999</v>
      </c>
      <c r="N128" s="1"/>
      <c r="O128" s="1"/>
    </row>
    <row r="129" spans="1:15" ht="12.75" customHeight="1">
      <c r="A129" s="51">
        <v>120</v>
      </c>
      <c r="B129" s="53" t="s">
        <v>169</v>
      </c>
      <c r="C129" s="31">
        <v>5206.6000000000004</v>
      </c>
      <c r="D129" s="36">
        <v>5207.7666666666673</v>
      </c>
      <c r="E129" s="36">
        <v>5171.9333333333343</v>
      </c>
      <c r="F129" s="36">
        <v>5137.2666666666673</v>
      </c>
      <c r="G129" s="36">
        <v>5101.4333333333343</v>
      </c>
      <c r="H129" s="36">
        <v>5242.4333333333343</v>
      </c>
      <c r="I129" s="36">
        <v>5278.2666666666682</v>
      </c>
      <c r="J129" s="36">
        <v>5312.9333333333343</v>
      </c>
      <c r="K129" s="31">
        <v>5243.6</v>
      </c>
      <c r="L129" s="31">
        <v>5173.1000000000004</v>
      </c>
      <c r="M129" s="31">
        <v>0.95294000000000001</v>
      </c>
      <c r="N129" s="1"/>
      <c r="O129" s="1"/>
    </row>
    <row r="130" spans="1:15" ht="12.75" customHeight="1">
      <c r="A130" s="51">
        <v>121</v>
      </c>
      <c r="B130" s="53" t="s">
        <v>170</v>
      </c>
      <c r="C130" s="31">
        <v>1288</v>
      </c>
      <c r="D130" s="36">
        <v>1289.5666666666666</v>
      </c>
      <c r="E130" s="36">
        <v>1279.1333333333332</v>
      </c>
      <c r="F130" s="36">
        <v>1270.2666666666667</v>
      </c>
      <c r="G130" s="36">
        <v>1259.8333333333333</v>
      </c>
      <c r="H130" s="36">
        <v>1298.4333333333332</v>
      </c>
      <c r="I130" s="36">
        <v>1308.8666666666666</v>
      </c>
      <c r="J130" s="36">
        <v>1317.7333333333331</v>
      </c>
      <c r="K130" s="31">
        <v>1300</v>
      </c>
      <c r="L130" s="31">
        <v>1280.7</v>
      </c>
      <c r="M130" s="31">
        <v>10.049239999999999</v>
      </c>
      <c r="N130" s="1"/>
      <c r="O130" s="1"/>
    </row>
    <row r="131" spans="1:15" ht="12.75" customHeight="1">
      <c r="A131" s="51">
        <v>122</v>
      </c>
      <c r="B131" s="53" t="s">
        <v>171</v>
      </c>
      <c r="C131" s="31">
        <v>1687.95</v>
      </c>
      <c r="D131" s="36">
        <v>1680</v>
      </c>
      <c r="E131" s="36">
        <v>1668.2</v>
      </c>
      <c r="F131" s="36">
        <v>1648.45</v>
      </c>
      <c r="G131" s="36">
        <v>1636.65</v>
      </c>
      <c r="H131" s="36">
        <v>1699.75</v>
      </c>
      <c r="I131" s="36">
        <v>1711.5500000000002</v>
      </c>
      <c r="J131" s="36">
        <v>1731.3</v>
      </c>
      <c r="K131" s="31">
        <v>1691.8</v>
      </c>
      <c r="L131" s="31">
        <v>1660.25</v>
      </c>
      <c r="M131" s="31">
        <v>17.93638</v>
      </c>
      <c r="N131" s="1"/>
      <c r="O131" s="1"/>
    </row>
    <row r="132" spans="1:15" ht="12.75" customHeight="1">
      <c r="A132" s="51">
        <v>123</v>
      </c>
      <c r="B132" s="53" t="s">
        <v>172</v>
      </c>
      <c r="C132" s="31">
        <v>276.8</v>
      </c>
      <c r="D132" s="36">
        <v>275.76666666666665</v>
      </c>
      <c r="E132" s="36">
        <v>272.0333333333333</v>
      </c>
      <c r="F132" s="36">
        <v>267.26666666666665</v>
      </c>
      <c r="G132" s="36">
        <v>263.5333333333333</v>
      </c>
      <c r="H132" s="36">
        <v>280.5333333333333</v>
      </c>
      <c r="I132" s="36">
        <v>284.26666666666665</v>
      </c>
      <c r="J132" s="36">
        <v>289.0333333333333</v>
      </c>
      <c r="K132" s="31">
        <v>279.5</v>
      </c>
      <c r="L132" s="31">
        <v>271</v>
      </c>
      <c r="M132" s="31">
        <v>40.771659999999997</v>
      </c>
      <c r="N132" s="1"/>
      <c r="O132" s="1"/>
    </row>
    <row r="133" spans="1:15" ht="12.75" customHeight="1">
      <c r="A133" s="51">
        <v>124</v>
      </c>
      <c r="B133" s="53" t="s">
        <v>861</v>
      </c>
      <c r="C133" s="31">
        <v>2002.3</v>
      </c>
      <c r="D133" s="36">
        <v>1987.75</v>
      </c>
      <c r="E133" s="36">
        <v>1944.55</v>
      </c>
      <c r="F133" s="36">
        <v>1886.8</v>
      </c>
      <c r="G133" s="36">
        <v>1843.6</v>
      </c>
      <c r="H133" s="36">
        <v>2045.5</v>
      </c>
      <c r="I133" s="36">
        <v>2088.6999999999998</v>
      </c>
      <c r="J133" s="36">
        <v>2146.4499999999998</v>
      </c>
      <c r="K133" s="31">
        <v>2030.95</v>
      </c>
      <c r="L133" s="31">
        <v>1930</v>
      </c>
      <c r="M133" s="31">
        <v>4.7664400000000002</v>
      </c>
      <c r="N133" s="1"/>
      <c r="O133" s="1"/>
    </row>
    <row r="134" spans="1:15" ht="12.75" customHeight="1">
      <c r="A134" s="51">
        <v>125</v>
      </c>
      <c r="B134" s="53" t="s">
        <v>174</v>
      </c>
      <c r="C134" s="31">
        <v>534.1</v>
      </c>
      <c r="D134" s="36">
        <v>532.6</v>
      </c>
      <c r="E134" s="36">
        <v>530.15000000000009</v>
      </c>
      <c r="F134" s="36">
        <v>526.20000000000005</v>
      </c>
      <c r="G134" s="36">
        <v>523.75000000000011</v>
      </c>
      <c r="H134" s="36">
        <v>536.55000000000007</v>
      </c>
      <c r="I134" s="36">
        <v>539.00000000000011</v>
      </c>
      <c r="J134" s="36">
        <v>542.95000000000005</v>
      </c>
      <c r="K134" s="31">
        <v>535.04999999999995</v>
      </c>
      <c r="L134" s="31">
        <v>528.65</v>
      </c>
      <c r="M134" s="31">
        <v>18.01493</v>
      </c>
      <c r="N134" s="1"/>
      <c r="O134" s="1"/>
    </row>
    <row r="135" spans="1:15" ht="12.75" customHeight="1">
      <c r="A135" s="51">
        <v>126</v>
      </c>
      <c r="B135" s="53" t="s">
        <v>175</v>
      </c>
      <c r="C135" s="31">
        <v>10288.5</v>
      </c>
      <c r="D135" s="36">
        <v>10274.616666666667</v>
      </c>
      <c r="E135" s="36">
        <v>10243.883333333333</v>
      </c>
      <c r="F135" s="36">
        <v>10199.266666666666</v>
      </c>
      <c r="G135" s="36">
        <v>10168.533333333333</v>
      </c>
      <c r="H135" s="36">
        <v>10319.233333333334</v>
      </c>
      <c r="I135" s="36">
        <v>10349.966666666667</v>
      </c>
      <c r="J135" s="36">
        <v>10394.583333333334</v>
      </c>
      <c r="K135" s="31">
        <v>10305.35</v>
      </c>
      <c r="L135" s="31">
        <v>10230</v>
      </c>
      <c r="M135" s="31">
        <v>3.97675</v>
      </c>
      <c r="N135" s="1"/>
      <c r="O135" s="1"/>
    </row>
    <row r="136" spans="1:15" ht="12.75" customHeight="1">
      <c r="A136" s="51">
        <v>127</v>
      </c>
      <c r="B136" s="53" t="s">
        <v>286</v>
      </c>
      <c r="C136" s="31">
        <v>677.9</v>
      </c>
      <c r="D136" s="36">
        <v>676.5333333333333</v>
      </c>
      <c r="E136" s="36">
        <v>670.01666666666665</v>
      </c>
      <c r="F136" s="36">
        <v>662.13333333333333</v>
      </c>
      <c r="G136" s="36">
        <v>655.61666666666667</v>
      </c>
      <c r="H136" s="36">
        <v>684.41666666666663</v>
      </c>
      <c r="I136" s="36">
        <v>690.93333333333328</v>
      </c>
      <c r="J136" s="36">
        <v>698.81666666666661</v>
      </c>
      <c r="K136" s="31">
        <v>683.05</v>
      </c>
      <c r="L136" s="31">
        <v>668.65</v>
      </c>
      <c r="M136" s="31">
        <v>7.1285699999999999</v>
      </c>
      <c r="N136" s="1"/>
      <c r="O136" s="1"/>
    </row>
    <row r="137" spans="1:15" ht="12.75" customHeight="1">
      <c r="A137" s="51">
        <v>128</v>
      </c>
      <c r="B137" s="53" t="s">
        <v>176</v>
      </c>
      <c r="C137" s="31">
        <v>1083.2</v>
      </c>
      <c r="D137" s="36">
        <v>1082.8666666666666</v>
      </c>
      <c r="E137" s="36">
        <v>1075.6833333333332</v>
      </c>
      <c r="F137" s="36">
        <v>1068.1666666666665</v>
      </c>
      <c r="G137" s="36">
        <v>1060.9833333333331</v>
      </c>
      <c r="H137" s="36">
        <v>1090.3833333333332</v>
      </c>
      <c r="I137" s="36">
        <v>1097.5666666666666</v>
      </c>
      <c r="J137" s="36">
        <v>1105.0833333333333</v>
      </c>
      <c r="K137" s="31">
        <v>1090.05</v>
      </c>
      <c r="L137" s="31">
        <v>1075.3499999999999</v>
      </c>
      <c r="M137" s="31">
        <v>5.0227899999999996</v>
      </c>
      <c r="N137" s="1"/>
      <c r="O137" s="1"/>
    </row>
    <row r="138" spans="1:15" ht="12.75" customHeight="1">
      <c r="A138" s="51">
        <v>129</v>
      </c>
      <c r="B138" s="53" t="s">
        <v>179</v>
      </c>
      <c r="C138" s="31">
        <v>955.7</v>
      </c>
      <c r="D138" s="36">
        <v>949.7833333333333</v>
      </c>
      <c r="E138" s="36">
        <v>939.91666666666663</v>
      </c>
      <c r="F138" s="36">
        <v>924.13333333333333</v>
      </c>
      <c r="G138" s="36">
        <v>914.26666666666665</v>
      </c>
      <c r="H138" s="36">
        <v>965.56666666666661</v>
      </c>
      <c r="I138" s="36">
        <v>975.43333333333339</v>
      </c>
      <c r="J138" s="36">
        <v>991.21666666666658</v>
      </c>
      <c r="K138" s="31">
        <v>959.65</v>
      </c>
      <c r="L138" s="31">
        <v>934</v>
      </c>
      <c r="M138" s="31">
        <v>4.8836599999999999</v>
      </c>
      <c r="N138" s="1"/>
      <c r="O138" s="1"/>
    </row>
    <row r="139" spans="1:15" ht="12.75" customHeight="1">
      <c r="A139" s="51">
        <v>130</v>
      </c>
      <c r="B139" s="53" t="s">
        <v>181</v>
      </c>
      <c r="C139" s="31">
        <v>96.4</v>
      </c>
      <c r="D139" s="36">
        <v>96.13333333333334</v>
      </c>
      <c r="E139" s="36">
        <v>95.566666666666677</v>
      </c>
      <c r="F139" s="36">
        <v>94.733333333333334</v>
      </c>
      <c r="G139" s="36">
        <v>94.166666666666671</v>
      </c>
      <c r="H139" s="36">
        <v>96.966666666666683</v>
      </c>
      <c r="I139" s="36">
        <v>97.533333333333346</v>
      </c>
      <c r="J139" s="36">
        <v>98.366666666666688</v>
      </c>
      <c r="K139" s="31">
        <v>96.7</v>
      </c>
      <c r="L139" s="31">
        <v>95.3</v>
      </c>
      <c r="M139" s="31">
        <v>102.87341000000001</v>
      </c>
      <c r="N139" s="1"/>
      <c r="O139" s="1"/>
    </row>
    <row r="140" spans="1:15" ht="12.75" customHeight="1">
      <c r="A140" s="51">
        <v>131</v>
      </c>
      <c r="B140" s="53" t="s">
        <v>182</v>
      </c>
      <c r="C140" s="31">
        <v>2739.7</v>
      </c>
      <c r="D140" s="36">
        <v>2732.4500000000003</v>
      </c>
      <c r="E140" s="36">
        <v>2706.6500000000005</v>
      </c>
      <c r="F140" s="36">
        <v>2673.6000000000004</v>
      </c>
      <c r="G140" s="36">
        <v>2647.8000000000006</v>
      </c>
      <c r="H140" s="36">
        <v>2765.5000000000005</v>
      </c>
      <c r="I140" s="36">
        <v>2791.3000000000006</v>
      </c>
      <c r="J140" s="36">
        <v>2824.3500000000004</v>
      </c>
      <c r="K140" s="31">
        <v>2758.25</v>
      </c>
      <c r="L140" s="31">
        <v>2699.4</v>
      </c>
      <c r="M140" s="31">
        <v>6.1783700000000001</v>
      </c>
      <c r="N140" s="1"/>
      <c r="O140" s="1"/>
    </row>
    <row r="141" spans="1:15" ht="12.75" customHeight="1">
      <c r="A141" s="51">
        <v>132</v>
      </c>
      <c r="B141" s="53" t="s">
        <v>183</v>
      </c>
      <c r="C141" s="31">
        <v>121038.55</v>
      </c>
      <c r="D141" s="36">
        <v>120794.15000000001</v>
      </c>
      <c r="E141" s="36">
        <v>120244.40000000002</v>
      </c>
      <c r="F141" s="36">
        <v>119450.25000000001</v>
      </c>
      <c r="G141" s="36">
        <v>118900.50000000003</v>
      </c>
      <c r="H141" s="36">
        <v>121588.30000000002</v>
      </c>
      <c r="I141" s="36">
        <v>122138.04999999999</v>
      </c>
      <c r="J141" s="36">
        <v>122932.20000000001</v>
      </c>
      <c r="K141" s="31">
        <v>121343.9</v>
      </c>
      <c r="L141" s="31">
        <v>120000</v>
      </c>
      <c r="M141" s="31">
        <v>4.444E-2</v>
      </c>
      <c r="N141" s="1"/>
      <c r="O141" s="1"/>
    </row>
    <row r="142" spans="1:15" ht="12.75" customHeight="1">
      <c r="A142" s="51">
        <v>133</v>
      </c>
      <c r="B142" s="53" t="s">
        <v>287</v>
      </c>
      <c r="C142" s="31">
        <v>61</v>
      </c>
      <c r="D142" s="36">
        <v>60.816666666666663</v>
      </c>
      <c r="E142" s="36">
        <v>60.183333333333323</v>
      </c>
      <c r="F142" s="36">
        <v>59.36666666666666</v>
      </c>
      <c r="G142" s="36">
        <v>58.73333333333332</v>
      </c>
      <c r="H142" s="36">
        <v>61.633333333333326</v>
      </c>
      <c r="I142" s="36">
        <v>62.266666666666666</v>
      </c>
      <c r="J142" s="36">
        <v>63.083333333333329</v>
      </c>
      <c r="K142" s="31">
        <v>61.45</v>
      </c>
      <c r="L142" s="31">
        <v>60</v>
      </c>
      <c r="M142" s="31">
        <v>55.120699999999999</v>
      </c>
      <c r="N142" s="1"/>
      <c r="O142" s="1"/>
    </row>
    <row r="143" spans="1:15" ht="12.75" customHeight="1">
      <c r="A143" s="51">
        <v>134</v>
      </c>
      <c r="B143" s="53" t="s">
        <v>184</v>
      </c>
      <c r="C143" s="31">
        <v>1477.2</v>
      </c>
      <c r="D143" s="36">
        <v>1470.3666666666668</v>
      </c>
      <c r="E143" s="36">
        <v>1460.7333333333336</v>
      </c>
      <c r="F143" s="36">
        <v>1444.2666666666669</v>
      </c>
      <c r="G143" s="36">
        <v>1434.6333333333337</v>
      </c>
      <c r="H143" s="36">
        <v>1486.8333333333335</v>
      </c>
      <c r="I143" s="36">
        <v>1496.4666666666667</v>
      </c>
      <c r="J143" s="36">
        <v>1512.9333333333334</v>
      </c>
      <c r="K143" s="31">
        <v>1480</v>
      </c>
      <c r="L143" s="31">
        <v>1453.9</v>
      </c>
      <c r="M143" s="31">
        <v>1.8121100000000001</v>
      </c>
      <c r="N143" s="1"/>
      <c r="O143" s="1"/>
    </row>
    <row r="144" spans="1:15" ht="12.75" customHeight="1">
      <c r="A144" s="51">
        <v>135</v>
      </c>
      <c r="B144" s="53" t="s">
        <v>186</v>
      </c>
      <c r="C144" s="31">
        <v>5154.3</v>
      </c>
      <c r="D144" s="36">
        <v>5139.1333333333332</v>
      </c>
      <c r="E144" s="36">
        <v>5100.2666666666664</v>
      </c>
      <c r="F144" s="36">
        <v>5046.2333333333336</v>
      </c>
      <c r="G144" s="36">
        <v>5007.3666666666668</v>
      </c>
      <c r="H144" s="36">
        <v>5193.1666666666661</v>
      </c>
      <c r="I144" s="36">
        <v>5232.0333333333328</v>
      </c>
      <c r="J144" s="36">
        <v>5286.0666666666657</v>
      </c>
      <c r="K144" s="31">
        <v>5178</v>
      </c>
      <c r="L144" s="31">
        <v>5085.1000000000004</v>
      </c>
      <c r="M144" s="31">
        <v>2.2125300000000001</v>
      </c>
      <c r="N144" s="1"/>
      <c r="O144" s="1"/>
    </row>
    <row r="145" spans="1:15" ht="12.75" customHeight="1">
      <c r="A145" s="51">
        <v>136</v>
      </c>
      <c r="B145" s="53" t="s">
        <v>187</v>
      </c>
      <c r="C145" s="31">
        <v>3851</v>
      </c>
      <c r="D145" s="36">
        <v>3834.3333333333335</v>
      </c>
      <c r="E145" s="36">
        <v>3787.666666666667</v>
      </c>
      <c r="F145" s="36">
        <v>3724.3333333333335</v>
      </c>
      <c r="G145" s="36">
        <v>3677.666666666667</v>
      </c>
      <c r="H145" s="36">
        <v>3897.666666666667</v>
      </c>
      <c r="I145" s="36">
        <v>3944.3333333333339</v>
      </c>
      <c r="J145" s="36">
        <v>4007.666666666667</v>
      </c>
      <c r="K145" s="31">
        <v>3881</v>
      </c>
      <c r="L145" s="31">
        <v>3771</v>
      </c>
      <c r="M145" s="31">
        <v>1.9488000000000001</v>
      </c>
      <c r="N145" s="1"/>
      <c r="O145" s="1"/>
    </row>
    <row r="146" spans="1:15" ht="12.75" customHeight="1">
      <c r="A146" s="51">
        <v>137</v>
      </c>
      <c r="B146" s="53" t="s">
        <v>188</v>
      </c>
      <c r="C146" s="31">
        <v>25720.45</v>
      </c>
      <c r="D146" s="36">
        <v>25689.633333333331</v>
      </c>
      <c r="E146" s="36">
        <v>25611.316666666662</v>
      </c>
      <c r="F146" s="36">
        <v>25502.183333333331</v>
      </c>
      <c r="G146" s="36">
        <v>25423.866666666661</v>
      </c>
      <c r="H146" s="36">
        <v>25798.766666666663</v>
      </c>
      <c r="I146" s="36">
        <v>25877.083333333328</v>
      </c>
      <c r="J146" s="36">
        <v>25986.216666666664</v>
      </c>
      <c r="K146" s="31">
        <v>25767.95</v>
      </c>
      <c r="L146" s="31">
        <v>25580.5</v>
      </c>
      <c r="M146" s="31">
        <v>0.71416000000000002</v>
      </c>
      <c r="N146" s="1"/>
      <c r="O146" s="1"/>
    </row>
    <row r="147" spans="1:15" ht="12.75" customHeight="1">
      <c r="A147" s="51">
        <v>138</v>
      </c>
      <c r="B147" s="53" t="s">
        <v>466</v>
      </c>
      <c r="C147" s="31">
        <v>64.2</v>
      </c>
      <c r="D147" s="36">
        <v>64.38333333333334</v>
      </c>
      <c r="E147" s="36">
        <v>63.316666666666677</v>
      </c>
      <c r="F147" s="36">
        <v>62.433333333333337</v>
      </c>
      <c r="G147" s="36">
        <v>61.366666666666674</v>
      </c>
      <c r="H147" s="36">
        <v>65.26666666666668</v>
      </c>
      <c r="I147" s="36">
        <v>66.333333333333343</v>
      </c>
      <c r="J147" s="36">
        <v>67.216666666666683</v>
      </c>
      <c r="K147" s="31">
        <v>65.45</v>
      </c>
      <c r="L147" s="31">
        <v>63.5</v>
      </c>
      <c r="M147" s="31">
        <v>163.78713999999999</v>
      </c>
      <c r="N147" s="1"/>
      <c r="O147" s="1"/>
    </row>
    <row r="148" spans="1:15" ht="12.75" customHeight="1">
      <c r="A148" s="51">
        <v>139</v>
      </c>
      <c r="B148" s="53" t="s">
        <v>189</v>
      </c>
      <c r="C148" s="31">
        <v>201.45</v>
      </c>
      <c r="D148" s="36">
        <v>201.25</v>
      </c>
      <c r="E148" s="36">
        <v>198.55</v>
      </c>
      <c r="F148" s="36">
        <v>195.65</v>
      </c>
      <c r="G148" s="36">
        <v>192.95000000000002</v>
      </c>
      <c r="H148" s="36">
        <v>204.15</v>
      </c>
      <c r="I148" s="36">
        <v>206.85</v>
      </c>
      <c r="J148" s="36">
        <v>209.75</v>
      </c>
      <c r="K148" s="31">
        <v>203.95</v>
      </c>
      <c r="L148" s="31">
        <v>198.35</v>
      </c>
      <c r="M148" s="31">
        <v>110.50354</v>
      </c>
      <c r="N148" s="1"/>
      <c r="O148" s="1"/>
    </row>
    <row r="149" spans="1:15" ht="12.75" customHeight="1">
      <c r="A149" s="51">
        <v>140</v>
      </c>
      <c r="B149" s="53" t="s">
        <v>191</v>
      </c>
      <c r="C149" s="31">
        <v>306.05</v>
      </c>
      <c r="D149" s="36">
        <v>307.2833333333333</v>
      </c>
      <c r="E149" s="36">
        <v>302.31666666666661</v>
      </c>
      <c r="F149" s="36">
        <v>298.58333333333331</v>
      </c>
      <c r="G149" s="36">
        <v>293.61666666666662</v>
      </c>
      <c r="H149" s="36">
        <v>311.01666666666659</v>
      </c>
      <c r="I149" s="36">
        <v>315.98333333333329</v>
      </c>
      <c r="J149" s="36">
        <v>319.71666666666658</v>
      </c>
      <c r="K149" s="31">
        <v>312.25</v>
      </c>
      <c r="L149" s="31">
        <v>303.55</v>
      </c>
      <c r="M149" s="31">
        <v>126.30732</v>
      </c>
      <c r="N149" s="1"/>
      <c r="O149" s="1"/>
    </row>
    <row r="150" spans="1:15" ht="12.75" customHeight="1">
      <c r="A150" s="51">
        <v>141</v>
      </c>
      <c r="B150" s="53" t="s">
        <v>275</v>
      </c>
      <c r="C150" s="31">
        <v>173.6</v>
      </c>
      <c r="D150" s="36">
        <v>172.81666666666669</v>
      </c>
      <c r="E150" s="36">
        <v>170.98333333333338</v>
      </c>
      <c r="F150" s="36">
        <v>168.36666666666667</v>
      </c>
      <c r="G150" s="36">
        <v>166.53333333333336</v>
      </c>
      <c r="H150" s="36">
        <v>175.43333333333339</v>
      </c>
      <c r="I150" s="36">
        <v>177.26666666666671</v>
      </c>
      <c r="J150" s="36">
        <v>179.88333333333341</v>
      </c>
      <c r="K150" s="31">
        <v>174.65</v>
      </c>
      <c r="L150" s="31">
        <v>170.2</v>
      </c>
      <c r="M150" s="31">
        <v>49.459780000000002</v>
      </c>
      <c r="N150" s="1"/>
      <c r="O150" s="1"/>
    </row>
    <row r="151" spans="1:15" ht="12.75" customHeight="1">
      <c r="A151" s="51">
        <v>142</v>
      </c>
      <c r="B151" s="53" t="s">
        <v>192</v>
      </c>
      <c r="C151" s="31">
        <v>1416.1</v>
      </c>
      <c r="D151" s="36">
        <v>1414.5666666666666</v>
      </c>
      <c r="E151" s="36">
        <v>1404.0833333333333</v>
      </c>
      <c r="F151" s="36">
        <v>1392.0666666666666</v>
      </c>
      <c r="G151" s="36">
        <v>1381.5833333333333</v>
      </c>
      <c r="H151" s="36">
        <v>1426.5833333333333</v>
      </c>
      <c r="I151" s="36">
        <v>1437.0666666666668</v>
      </c>
      <c r="J151" s="36">
        <v>1449.0833333333333</v>
      </c>
      <c r="K151" s="31">
        <v>1425.05</v>
      </c>
      <c r="L151" s="31">
        <v>1402.55</v>
      </c>
      <c r="M151" s="31">
        <v>6.00434</v>
      </c>
      <c r="N151" s="1"/>
      <c r="O151" s="1"/>
    </row>
    <row r="152" spans="1:15" ht="12.75" customHeight="1">
      <c r="A152" s="51">
        <v>143</v>
      </c>
      <c r="B152" s="53" t="s">
        <v>193</v>
      </c>
      <c r="C152" s="31">
        <v>4194.5</v>
      </c>
      <c r="D152" s="36">
        <v>4184</v>
      </c>
      <c r="E152" s="36">
        <v>4168</v>
      </c>
      <c r="F152" s="36">
        <v>4141.5</v>
      </c>
      <c r="G152" s="36">
        <v>4125.5</v>
      </c>
      <c r="H152" s="36">
        <v>4210.5</v>
      </c>
      <c r="I152" s="36">
        <v>4226.5</v>
      </c>
      <c r="J152" s="36">
        <v>4253</v>
      </c>
      <c r="K152" s="31">
        <v>4200</v>
      </c>
      <c r="L152" s="31">
        <v>4157.5</v>
      </c>
      <c r="M152" s="31">
        <v>1.25786</v>
      </c>
      <c r="N152" s="1"/>
      <c r="O152" s="1"/>
    </row>
    <row r="153" spans="1:15" ht="12.75" customHeight="1">
      <c r="A153" s="51">
        <v>144</v>
      </c>
      <c r="B153" s="53" t="s">
        <v>289</v>
      </c>
      <c r="C153" s="31">
        <v>382.3</v>
      </c>
      <c r="D153" s="36">
        <v>383.76666666666665</v>
      </c>
      <c r="E153" s="36">
        <v>376.5333333333333</v>
      </c>
      <c r="F153" s="36">
        <v>370.76666666666665</v>
      </c>
      <c r="G153" s="36">
        <v>363.5333333333333</v>
      </c>
      <c r="H153" s="36">
        <v>389.5333333333333</v>
      </c>
      <c r="I153" s="36">
        <v>396.76666666666665</v>
      </c>
      <c r="J153" s="36">
        <v>402.5333333333333</v>
      </c>
      <c r="K153" s="31">
        <v>391</v>
      </c>
      <c r="L153" s="31">
        <v>378</v>
      </c>
      <c r="M153" s="31">
        <v>49.903799999999997</v>
      </c>
      <c r="N153" s="1"/>
      <c r="O153" s="1"/>
    </row>
    <row r="154" spans="1:15" ht="12.75" customHeight="1">
      <c r="A154" s="51">
        <v>145</v>
      </c>
      <c r="B154" s="53" t="s">
        <v>194</v>
      </c>
      <c r="C154" s="31">
        <v>205.55</v>
      </c>
      <c r="D154" s="36">
        <v>206.65</v>
      </c>
      <c r="E154" s="36">
        <v>203.4</v>
      </c>
      <c r="F154" s="36">
        <v>201.25</v>
      </c>
      <c r="G154" s="36">
        <v>198</v>
      </c>
      <c r="H154" s="36">
        <v>208.8</v>
      </c>
      <c r="I154" s="36">
        <v>212.05</v>
      </c>
      <c r="J154" s="36">
        <v>214.20000000000002</v>
      </c>
      <c r="K154" s="31">
        <v>209.9</v>
      </c>
      <c r="L154" s="31">
        <v>204.5</v>
      </c>
      <c r="M154" s="31">
        <v>203.61303000000001</v>
      </c>
      <c r="N154" s="1"/>
      <c r="O154" s="1"/>
    </row>
    <row r="155" spans="1:15" ht="12.75" customHeight="1">
      <c r="A155" s="51">
        <v>146</v>
      </c>
      <c r="B155" s="53" t="s">
        <v>195</v>
      </c>
      <c r="C155" s="31">
        <v>37929.449999999997</v>
      </c>
      <c r="D155" s="36">
        <v>37764.716666666667</v>
      </c>
      <c r="E155" s="36">
        <v>37529.533333333333</v>
      </c>
      <c r="F155" s="36">
        <v>37129.616666666669</v>
      </c>
      <c r="G155" s="36">
        <v>36894.433333333334</v>
      </c>
      <c r="H155" s="36">
        <v>38164.633333333331</v>
      </c>
      <c r="I155" s="36">
        <v>38399.816666666666</v>
      </c>
      <c r="J155" s="36">
        <v>38799.73333333333</v>
      </c>
      <c r="K155" s="31">
        <v>37999.9</v>
      </c>
      <c r="L155" s="31">
        <v>37364.800000000003</v>
      </c>
      <c r="M155" s="31">
        <v>0.25789000000000001</v>
      </c>
      <c r="N155" s="1"/>
      <c r="O155" s="1"/>
    </row>
    <row r="156" spans="1:15" ht="12.75" customHeight="1">
      <c r="A156" s="51">
        <v>147</v>
      </c>
      <c r="B156" s="53" t="s">
        <v>292</v>
      </c>
      <c r="C156" s="31">
        <v>1591.1</v>
      </c>
      <c r="D156" s="36">
        <v>1600.3666666666668</v>
      </c>
      <c r="E156" s="36">
        <v>1575.7333333333336</v>
      </c>
      <c r="F156" s="36">
        <v>1560.3666666666668</v>
      </c>
      <c r="G156" s="36">
        <v>1535.7333333333336</v>
      </c>
      <c r="H156" s="36">
        <v>1615.7333333333336</v>
      </c>
      <c r="I156" s="36">
        <v>1640.3666666666668</v>
      </c>
      <c r="J156" s="36">
        <v>1655.7333333333336</v>
      </c>
      <c r="K156" s="31">
        <v>1625</v>
      </c>
      <c r="L156" s="31">
        <v>1585</v>
      </c>
      <c r="M156" s="31">
        <v>5.0853700000000002</v>
      </c>
      <c r="N156" s="1"/>
      <c r="O156" s="1"/>
    </row>
    <row r="157" spans="1:15" ht="12.75" customHeight="1">
      <c r="A157" s="51">
        <v>148</v>
      </c>
      <c r="B157" s="53" t="s">
        <v>290</v>
      </c>
      <c r="C157" s="31">
        <v>634.85</v>
      </c>
      <c r="D157" s="36">
        <v>635.65000000000009</v>
      </c>
      <c r="E157" s="36">
        <v>629.35000000000014</v>
      </c>
      <c r="F157" s="36">
        <v>623.85</v>
      </c>
      <c r="G157" s="36">
        <v>617.55000000000007</v>
      </c>
      <c r="H157" s="36">
        <v>641.1500000000002</v>
      </c>
      <c r="I157" s="36">
        <v>647.45000000000016</v>
      </c>
      <c r="J157" s="36">
        <v>652.95000000000027</v>
      </c>
      <c r="K157" s="31">
        <v>641.95000000000005</v>
      </c>
      <c r="L157" s="31">
        <v>630.15</v>
      </c>
      <c r="M157" s="31">
        <v>20.9527</v>
      </c>
      <c r="N157" s="1"/>
      <c r="O157" s="1"/>
    </row>
    <row r="158" spans="1:15" ht="12.75" customHeight="1">
      <c r="A158" s="51">
        <v>149</v>
      </c>
      <c r="B158" s="53" t="s">
        <v>196</v>
      </c>
      <c r="C158" s="31">
        <v>912.2</v>
      </c>
      <c r="D158" s="36">
        <v>913.30000000000007</v>
      </c>
      <c r="E158" s="36">
        <v>903.90000000000009</v>
      </c>
      <c r="F158" s="36">
        <v>895.6</v>
      </c>
      <c r="G158" s="36">
        <v>886.2</v>
      </c>
      <c r="H158" s="36">
        <v>921.60000000000014</v>
      </c>
      <c r="I158" s="36">
        <v>931</v>
      </c>
      <c r="J158" s="36">
        <v>939.30000000000018</v>
      </c>
      <c r="K158" s="31">
        <v>922.7</v>
      </c>
      <c r="L158" s="31">
        <v>905</v>
      </c>
      <c r="M158" s="31">
        <v>13.06166</v>
      </c>
      <c r="N158" s="1"/>
      <c r="O158" s="1"/>
    </row>
    <row r="159" spans="1:15" ht="12.75" customHeight="1">
      <c r="A159" s="51">
        <v>150</v>
      </c>
      <c r="B159" s="53" t="s">
        <v>197</v>
      </c>
      <c r="C159" s="31">
        <v>7395.8</v>
      </c>
      <c r="D159" s="36">
        <v>7410.95</v>
      </c>
      <c r="E159" s="36">
        <v>7336.9</v>
      </c>
      <c r="F159" s="36">
        <v>7278</v>
      </c>
      <c r="G159" s="36">
        <v>7203.95</v>
      </c>
      <c r="H159" s="36">
        <v>7469.8499999999995</v>
      </c>
      <c r="I159" s="36">
        <v>7543.9000000000005</v>
      </c>
      <c r="J159" s="36">
        <v>7602.7999999999993</v>
      </c>
      <c r="K159" s="31">
        <v>7485</v>
      </c>
      <c r="L159" s="31">
        <v>7352.05</v>
      </c>
      <c r="M159" s="31">
        <v>3.0681099999999999</v>
      </c>
      <c r="N159" s="1"/>
      <c r="O159" s="1"/>
    </row>
    <row r="160" spans="1:15" ht="12.75" customHeight="1">
      <c r="A160" s="51">
        <v>151</v>
      </c>
      <c r="B160" s="53" t="s">
        <v>198</v>
      </c>
      <c r="C160" s="31">
        <v>216.3</v>
      </c>
      <c r="D160" s="36">
        <v>216.26666666666665</v>
      </c>
      <c r="E160" s="36">
        <v>215.0333333333333</v>
      </c>
      <c r="F160" s="36">
        <v>213.76666666666665</v>
      </c>
      <c r="G160" s="36">
        <v>212.5333333333333</v>
      </c>
      <c r="H160" s="36">
        <v>217.5333333333333</v>
      </c>
      <c r="I160" s="36">
        <v>218.76666666666665</v>
      </c>
      <c r="J160" s="36">
        <v>220.0333333333333</v>
      </c>
      <c r="K160" s="31">
        <v>217.5</v>
      </c>
      <c r="L160" s="31">
        <v>215</v>
      </c>
      <c r="M160" s="31">
        <v>42.36656</v>
      </c>
      <c r="N160" s="1"/>
      <c r="O160" s="1"/>
    </row>
    <row r="161" spans="1:15" ht="12.75" customHeight="1">
      <c r="A161" s="51">
        <v>152</v>
      </c>
      <c r="B161" s="53" t="s">
        <v>199</v>
      </c>
      <c r="C161" s="31">
        <v>384.8</v>
      </c>
      <c r="D161" s="36">
        <v>387.66666666666669</v>
      </c>
      <c r="E161" s="36">
        <v>379.68333333333339</v>
      </c>
      <c r="F161" s="36">
        <v>374.56666666666672</v>
      </c>
      <c r="G161" s="36">
        <v>366.58333333333343</v>
      </c>
      <c r="H161" s="36">
        <v>392.78333333333336</v>
      </c>
      <c r="I161" s="36">
        <v>400.76666666666659</v>
      </c>
      <c r="J161" s="36">
        <v>405.88333333333333</v>
      </c>
      <c r="K161" s="31">
        <v>395.65</v>
      </c>
      <c r="L161" s="31">
        <v>382.55</v>
      </c>
      <c r="M161" s="31">
        <v>112.69286</v>
      </c>
      <c r="N161" s="1"/>
      <c r="O161" s="1"/>
    </row>
    <row r="162" spans="1:15" ht="12.75" customHeight="1">
      <c r="A162" s="51">
        <v>153</v>
      </c>
      <c r="B162" s="53" t="s">
        <v>295</v>
      </c>
      <c r="C162" s="31">
        <v>17484.849999999999</v>
      </c>
      <c r="D162" s="36">
        <v>17399.283333333333</v>
      </c>
      <c r="E162" s="36">
        <v>17253.566666666666</v>
      </c>
      <c r="F162" s="36">
        <v>17022.283333333333</v>
      </c>
      <c r="G162" s="36">
        <v>16876.566666666666</v>
      </c>
      <c r="H162" s="36">
        <v>17630.566666666666</v>
      </c>
      <c r="I162" s="36">
        <v>17776.283333333333</v>
      </c>
      <c r="J162" s="36">
        <v>18007.566666666666</v>
      </c>
      <c r="K162" s="31">
        <v>17545</v>
      </c>
      <c r="L162" s="31">
        <v>17168</v>
      </c>
      <c r="M162" s="31">
        <v>4.4659999999999998E-2</v>
      </c>
      <c r="N162" s="1"/>
      <c r="O162" s="1"/>
    </row>
    <row r="163" spans="1:15" ht="12.75" customHeight="1">
      <c r="A163" s="51">
        <v>154</v>
      </c>
      <c r="B163" s="53" t="s">
        <v>200</v>
      </c>
      <c r="C163" s="31">
        <v>2699.1</v>
      </c>
      <c r="D163" s="36">
        <v>2694.7</v>
      </c>
      <c r="E163" s="36">
        <v>2672.3499999999995</v>
      </c>
      <c r="F163" s="36">
        <v>2645.5999999999995</v>
      </c>
      <c r="G163" s="36">
        <v>2623.2499999999991</v>
      </c>
      <c r="H163" s="36">
        <v>2721.45</v>
      </c>
      <c r="I163" s="36">
        <v>2743.8</v>
      </c>
      <c r="J163" s="36">
        <v>2770.55</v>
      </c>
      <c r="K163" s="31">
        <v>2717.05</v>
      </c>
      <c r="L163" s="31">
        <v>2667.95</v>
      </c>
      <c r="M163" s="31">
        <v>4.8753900000000003</v>
      </c>
      <c r="N163" s="1"/>
      <c r="O163" s="1"/>
    </row>
    <row r="164" spans="1:15" ht="12.75" customHeight="1">
      <c r="A164" s="51">
        <v>155</v>
      </c>
      <c r="B164" s="53" t="s">
        <v>201</v>
      </c>
      <c r="C164" s="31">
        <v>3462.8</v>
      </c>
      <c r="D164" s="36">
        <v>3458.6</v>
      </c>
      <c r="E164" s="36">
        <v>3437.2</v>
      </c>
      <c r="F164" s="36">
        <v>3411.6</v>
      </c>
      <c r="G164" s="36">
        <v>3390.2</v>
      </c>
      <c r="H164" s="36">
        <v>3484.2</v>
      </c>
      <c r="I164" s="36">
        <v>3505.6000000000004</v>
      </c>
      <c r="J164" s="36">
        <v>3531.2</v>
      </c>
      <c r="K164" s="31">
        <v>3480</v>
      </c>
      <c r="L164" s="31">
        <v>3433</v>
      </c>
      <c r="M164" s="31">
        <v>2.93268</v>
      </c>
      <c r="N164" s="1"/>
      <c r="O164" s="1"/>
    </row>
    <row r="165" spans="1:15" ht="12.75" customHeight="1">
      <c r="A165" s="51">
        <v>156</v>
      </c>
      <c r="B165" s="53" t="s">
        <v>202</v>
      </c>
      <c r="C165" s="31">
        <v>91.8</v>
      </c>
      <c r="D165" s="36">
        <v>91</v>
      </c>
      <c r="E165" s="36">
        <v>89.85</v>
      </c>
      <c r="F165" s="36">
        <v>87.899999999999991</v>
      </c>
      <c r="G165" s="36">
        <v>86.749999999999986</v>
      </c>
      <c r="H165" s="36">
        <v>92.95</v>
      </c>
      <c r="I165" s="36">
        <v>94.100000000000009</v>
      </c>
      <c r="J165" s="36">
        <v>96.050000000000011</v>
      </c>
      <c r="K165" s="31">
        <v>92.15</v>
      </c>
      <c r="L165" s="31">
        <v>89.05</v>
      </c>
      <c r="M165" s="31">
        <v>620.43155000000002</v>
      </c>
      <c r="N165" s="1"/>
      <c r="O165" s="1"/>
    </row>
    <row r="166" spans="1:15" ht="12.75" customHeight="1">
      <c r="A166" s="51">
        <v>157</v>
      </c>
      <c r="B166" s="53" t="s">
        <v>291</v>
      </c>
      <c r="C166" s="31">
        <v>784.15</v>
      </c>
      <c r="D166" s="36">
        <v>790.6</v>
      </c>
      <c r="E166" s="36">
        <v>769.7</v>
      </c>
      <c r="F166" s="36">
        <v>755.25</v>
      </c>
      <c r="G166" s="36">
        <v>734.35</v>
      </c>
      <c r="H166" s="36">
        <v>805.05000000000007</v>
      </c>
      <c r="I166" s="36">
        <v>825.94999999999993</v>
      </c>
      <c r="J166" s="36">
        <v>840.40000000000009</v>
      </c>
      <c r="K166" s="31">
        <v>811.5</v>
      </c>
      <c r="L166" s="31">
        <v>776.15</v>
      </c>
      <c r="M166" s="31">
        <v>8.4378299999999999</v>
      </c>
      <c r="N166" s="1"/>
      <c r="O166" s="1"/>
    </row>
    <row r="167" spans="1:15" ht="12.75" customHeight="1">
      <c r="A167" s="51">
        <v>158</v>
      </c>
      <c r="B167" s="53" t="s">
        <v>203</v>
      </c>
      <c r="C167" s="31">
        <v>5436.65</v>
      </c>
      <c r="D167" s="36">
        <v>5426.5666666666666</v>
      </c>
      <c r="E167" s="36">
        <v>5395.1333333333332</v>
      </c>
      <c r="F167" s="36">
        <v>5353.6166666666668</v>
      </c>
      <c r="G167" s="36">
        <v>5322.1833333333334</v>
      </c>
      <c r="H167" s="36">
        <v>5468.083333333333</v>
      </c>
      <c r="I167" s="36">
        <v>5499.5166666666655</v>
      </c>
      <c r="J167" s="36">
        <v>5541.0333333333328</v>
      </c>
      <c r="K167" s="31">
        <v>5458</v>
      </c>
      <c r="L167" s="31">
        <v>5385.05</v>
      </c>
      <c r="M167" s="31">
        <v>3.57111</v>
      </c>
      <c r="N167" s="1"/>
      <c r="O167" s="1"/>
    </row>
    <row r="168" spans="1:15" ht="12.75" customHeight="1">
      <c r="A168" s="51">
        <v>159</v>
      </c>
      <c r="B168" s="53" t="s">
        <v>293</v>
      </c>
      <c r="C168" s="31">
        <v>434.1</v>
      </c>
      <c r="D168" s="36">
        <v>436.13333333333338</v>
      </c>
      <c r="E168" s="36">
        <v>428.26666666666677</v>
      </c>
      <c r="F168" s="36">
        <v>422.43333333333339</v>
      </c>
      <c r="G168" s="36">
        <v>414.56666666666678</v>
      </c>
      <c r="H168" s="36">
        <v>441.96666666666675</v>
      </c>
      <c r="I168" s="36">
        <v>449.83333333333343</v>
      </c>
      <c r="J168" s="36">
        <v>455.66666666666674</v>
      </c>
      <c r="K168" s="31">
        <v>444</v>
      </c>
      <c r="L168" s="31">
        <v>430.3</v>
      </c>
      <c r="M168" s="31">
        <v>15.228719999999999</v>
      </c>
      <c r="N168" s="1"/>
      <c r="O168" s="1"/>
    </row>
    <row r="169" spans="1:15" ht="12.75" customHeight="1">
      <c r="A169" s="51">
        <v>160</v>
      </c>
      <c r="B169" s="53" t="s">
        <v>204</v>
      </c>
      <c r="C169" s="31">
        <v>234.05</v>
      </c>
      <c r="D169" s="36">
        <v>234.13333333333333</v>
      </c>
      <c r="E169" s="36">
        <v>232.41666666666666</v>
      </c>
      <c r="F169" s="36">
        <v>230.78333333333333</v>
      </c>
      <c r="G169" s="36">
        <v>229.06666666666666</v>
      </c>
      <c r="H169" s="36">
        <v>235.76666666666665</v>
      </c>
      <c r="I169" s="36">
        <v>237.48333333333335</v>
      </c>
      <c r="J169" s="36">
        <v>239.11666666666665</v>
      </c>
      <c r="K169" s="31">
        <v>235.85</v>
      </c>
      <c r="L169" s="31">
        <v>232.5</v>
      </c>
      <c r="M169" s="31">
        <v>102.31881</v>
      </c>
      <c r="N169" s="1"/>
      <c r="O169" s="1"/>
    </row>
    <row r="170" spans="1:15" ht="12.75" customHeight="1">
      <c r="A170" s="51">
        <v>161</v>
      </c>
      <c r="B170" s="53" t="s">
        <v>294</v>
      </c>
      <c r="C170" s="31">
        <v>1141.95</v>
      </c>
      <c r="D170" s="36">
        <v>1135.8333333333333</v>
      </c>
      <c r="E170" s="36">
        <v>1124.1166666666666</v>
      </c>
      <c r="F170" s="36">
        <v>1106.2833333333333</v>
      </c>
      <c r="G170" s="36">
        <v>1094.5666666666666</v>
      </c>
      <c r="H170" s="36">
        <v>1153.6666666666665</v>
      </c>
      <c r="I170" s="36">
        <v>1165.3833333333332</v>
      </c>
      <c r="J170" s="36">
        <v>1183.2166666666665</v>
      </c>
      <c r="K170" s="31">
        <v>1147.55</v>
      </c>
      <c r="L170" s="31">
        <v>1118</v>
      </c>
      <c r="M170" s="31">
        <v>4.9619799999999996</v>
      </c>
      <c r="N170" s="1"/>
      <c r="O170" s="1"/>
    </row>
    <row r="171" spans="1:15" ht="12.75" customHeight="1">
      <c r="A171" s="51">
        <v>162</v>
      </c>
      <c r="B171" s="53" t="s">
        <v>208</v>
      </c>
      <c r="C171" s="31">
        <v>1016</v>
      </c>
      <c r="D171" s="36">
        <v>1018.4666666666667</v>
      </c>
      <c r="E171" s="36">
        <v>999.5333333333333</v>
      </c>
      <c r="F171" s="36">
        <v>983.06666666666661</v>
      </c>
      <c r="G171" s="36">
        <v>964.13333333333321</v>
      </c>
      <c r="H171" s="36">
        <v>1034.9333333333334</v>
      </c>
      <c r="I171" s="36">
        <v>1053.8666666666668</v>
      </c>
      <c r="J171" s="36">
        <v>1070.3333333333335</v>
      </c>
      <c r="K171" s="31">
        <v>1037.4000000000001</v>
      </c>
      <c r="L171" s="31">
        <v>1002</v>
      </c>
      <c r="M171" s="31">
        <v>19.235810000000001</v>
      </c>
      <c r="N171" s="1"/>
      <c r="O171" s="1"/>
    </row>
    <row r="172" spans="1:15" ht="12.75" customHeight="1">
      <c r="A172" s="51">
        <v>163</v>
      </c>
      <c r="B172" s="53" t="s">
        <v>210</v>
      </c>
      <c r="C172" s="31">
        <v>410.5</v>
      </c>
      <c r="D172" s="36">
        <v>413.35000000000008</v>
      </c>
      <c r="E172" s="36">
        <v>405.25000000000017</v>
      </c>
      <c r="F172" s="36">
        <v>400.00000000000011</v>
      </c>
      <c r="G172" s="36">
        <v>391.9000000000002</v>
      </c>
      <c r="H172" s="36">
        <v>418.60000000000014</v>
      </c>
      <c r="I172" s="36">
        <v>426.70000000000005</v>
      </c>
      <c r="J172" s="36">
        <v>431.9500000000001</v>
      </c>
      <c r="K172" s="31">
        <v>421.45</v>
      </c>
      <c r="L172" s="31">
        <v>408.1</v>
      </c>
      <c r="M172" s="31">
        <v>91.494479999999996</v>
      </c>
      <c r="N172" s="1"/>
      <c r="O172" s="1"/>
    </row>
    <row r="173" spans="1:15" ht="12.75" customHeight="1">
      <c r="A173" s="51">
        <v>164</v>
      </c>
      <c r="B173" s="53" t="s">
        <v>211</v>
      </c>
      <c r="C173" s="31">
        <v>2586.85</v>
      </c>
      <c r="D173" s="36">
        <v>2586.6166666666668</v>
      </c>
      <c r="E173" s="36">
        <v>2573.3333333333335</v>
      </c>
      <c r="F173" s="36">
        <v>2559.8166666666666</v>
      </c>
      <c r="G173" s="36">
        <v>2546.5333333333333</v>
      </c>
      <c r="H173" s="36">
        <v>2600.1333333333337</v>
      </c>
      <c r="I173" s="36">
        <v>2613.4166666666665</v>
      </c>
      <c r="J173" s="36">
        <v>2626.9333333333338</v>
      </c>
      <c r="K173" s="31">
        <v>2599.9</v>
      </c>
      <c r="L173" s="31">
        <v>2573.1</v>
      </c>
      <c r="M173" s="31">
        <v>46.020780000000002</v>
      </c>
      <c r="N173" s="1"/>
      <c r="O173" s="1"/>
    </row>
    <row r="174" spans="1:15" ht="12.75" customHeight="1">
      <c r="A174" s="51">
        <v>165</v>
      </c>
      <c r="B174" s="53" t="s">
        <v>212</v>
      </c>
      <c r="C174" s="31">
        <v>115.45</v>
      </c>
      <c r="D174" s="36">
        <v>116.21666666666665</v>
      </c>
      <c r="E174" s="36">
        <v>114.23333333333331</v>
      </c>
      <c r="F174" s="36">
        <v>113.01666666666665</v>
      </c>
      <c r="G174" s="36">
        <v>111.0333333333333</v>
      </c>
      <c r="H174" s="36">
        <v>117.43333333333331</v>
      </c>
      <c r="I174" s="36">
        <v>119.41666666666666</v>
      </c>
      <c r="J174" s="36">
        <v>120.63333333333331</v>
      </c>
      <c r="K174" s="31">
        <v>118.2</v>
      </c>
      <c r="L174" s="31">
        <v>115</v>
      </c>
      <c r="M174" s="31">
        <v>877.56029000000001</v>
      </c>
      <c r="N174" s="1"/>
      <c r="O174" s="1"/>
    </row>
    <row r="175" spans="1:15" ht="12.75" customHeight="1">
      <c r="A175" s="51">
        <v>166</v>
      </c>
      <c r="B175" t="s">
        <v>213</v>
      </c>
      <c r="C175" s="31">
        <v>764.75</v>
      </c>
      <c r="D175" s="36">
        <v>767.41666666666663</v>
      </c>
      <c r="E175" s="36">
        <v>760.0333333333333</v>
      </c>
      <c r="F175" s="36">
        <v>755.31666666666672</v>
      </c>
      <c r="G175" s="36">
        <v>747.93333333333339</v>
      </c>
      <c r="H175" s="36">
        <v>772.13333333333321</v>
      </c>
      <c r="I175" s="36">
        <v>779.51666666666665</v>
      </c>
      <c r="J175" s="36">
        <v>784.23333333333312</v>
      </c>
      <c r="K175" s="31">
        <v>774.8</v>
      </c>
      <c r="L175" s="31">
        <v>762.7</v>
      </c>
      <c r="M175" s="31">
        <v>15.910450000000001</v>
      </c>
      <c r="N175" s="1"/>
      <c r="O175" s="1"/>
    </row>
    <row r="176" spans="1:15" ht="12.75" customHeight="1">
      <c r="A176" s="51">
        <v>167</v>
      </c>
      <c r="B176" s="53" t="s">
        <v>214</v>
      </c>
      <c r="C176" s="31">
        <v>1421.35</v>
      </c>
      <c r="D176" s="36">
        <v>1414.8166666666666</v>
      </c>
      <c r="E176" s="36">
        <v>1405.6333333333332</v>
      </c>
      <c r="F176" s="36">
        <v>1389.9166666666665</v>
      </c>
      <c r="G176" s="36">
        <v>1380.7333333333331</v>
      </c>
      <c r="H176" s="36">
        <v>1430.5333333333333</v>
      </c>
      <c r="I176" s="36">
        <v>1439.7166666666667</v>
      </c>
      <c r="J176" s="36">
        <v>1455.4333333333334</v>
      </c>
      <c r="K176" s="31">
        <v>1424</v>
      </c>
      <c r="L176" s="31">
        <v>1399.1</v>
      </c>
      <c r="M176" s="31">
        <v>7.1836900000000004</v>
      </c>
      <c r="N176" s="1"/>
      <c r="O176" s="1"/>
    </row>
    <row r="177" spans="1:15" ht="12.75" customHeight="1">
      <c r="A177" s="51">
        <v>168</v>
      </c>
      <c r="B177" s="53" t="s">
        <v>215</v>
      </c>
      <c r="C177" s="31">
        <v>648.54999999999995</v>
      </c>
      <c r="D177" s="36">
        <v>645.66666666666663</v>
      </c>
      <c r="E177" s="36">
        <v>641.88333333333321</v>
      </c>
      <c r="F177" s="36">
        <v>635.21666666666658</v>
      </c>
      <c r="G177" s="36">
        <v>631.43333333333317</v>
      </c>
      <c r="H177" s="36">
        <v>652.33333333333326</v>
      </c>
      <c r="I177" s="36">
        <v>656.11666666666679</v>
      </c>
      <c r="J177" s="36">
        <v>662.7833333333333</v>
      </c>
      <c r="K177" s="31">
        <v>649.45000000000005</v>
      </c>
      <c r="L177" s="31">
        <v>639</v>
      </c>
      <c r="M177" s="31">
        <v>144.17645999999999</v>
      </c>
      <c r="N177" s="1"/>
      <c r="O177" s="1"/>
    </row>
    <row r="178" spans="1:15" ht="12.75" customHeight="1">
      <c r="A178" s="51">
        <v>169</v>
      </c>
      <c r="B178" s="53" t="s">
        <v>216</v>
      </c>
      <c r="C178" s="31">
        <v>28644.9</v>
      </c>
      <c r="D178" s="36">
        <v>28774.933333333334</v>
      </c>
      <c r="E178" s="36">
        <v>28299.866666666669</v>
      </c>
      <c r="F178" s="36">
        <v>27954.833333333336</v>
      </c>
      <c r="G178" s="36">
        <v>27479.76666666667</v>
      </c>
      <c r="H178" s="36">
        <v>29119.966666666667</v>
      </c>
      <c r="I178" s="36">
        <v>29595.033333333333</v>
      </c>
      <c r="J178" s="36">
        <v>29940.066666666666</v>
      </c>
      <c r="K178" s="31">
        <v>29250</v>
      </c>
      <c r="L178" s="31">
        <v>28429.9</v>
      </c>
      <c r="M178" s="31">
        <v>0.27057999999999999</v>
      </c>
      <c r="N178" s="1"/>
      <c r="O178" s="1"/>
    </row>
    <row r="179" spans="1:15" ht="12.75" customHeight="1">
      <c r="A179" s="51">
        <v>170</v>
      </c>
      <c r="B179" s="53" t="s">
        <v>219</v>
      </c>
      <c r="C179" s="31">
        <v>2049.9</v>
      </c>
      <c r="D179" s="36">
        <v>2050.4</v>
      </c>
      <c r="E179" s="36">
        <v>2035.3000000000002</v>
      </c>
      <c r="F179" s="36">
        <v>2020.7</v>
      </c>
      <c r="G179" s="36">
        <v>2005.6000000000001</v>
      </c>
      <c r="H179" s="36">
        <v>2065</v>
      </c>
      <c r="I179" s="36">
        <v>2080.0999999999995</v>
      </c>
      <c r="J179" s="36">
        <v>2094.7000000000003</v>
      </c>
      <c r="K179" s="31">
        <v>2065.5</v>
      </c>
      <c r="L179" s="31">
        <v>2035.8</v>
      </c>
      <c r="M179" s="31">
        <v>7.5001899999999999</v>
      </c>
      <c r="N179" s="1"/>
      <c r="O179" s="1"/>
    </row>
    <row r="180" spans="1:15" ht="12.75" customHeight="1">
      <c r="A180" s="51">
        <v>171</v>
      </c>
      <c r="B180" s="53" t="s">
        <v>217</v>
      </c>
      <c r="C180" s="31">
        <v>3977.65</v>
      </c>
      <c r="D180" s="36">
        <v>3998.35</v>
      </c>
      <c r="E180" s="36">
        <v>3943.85</v>
      </c>
      <c r="F180" s="36">
        <v>3910.05</v>
      </c>
      <c r="G180" s="36">
        <v>3855.55</v>
      </c>
      <c r="H180" s="36">
        <v>4032.1499999999996</v>
      </c>
      <c r="I180" s="36">
        <v>4086.6499999999996</v>
      </c>
      <c r="J180" s="36">
        <v>4120.4499999999989</v>
      </c>
      <c r="K180" s="31">
        <v>4052.85</v>
      </c>
      <c r="L180" s="31">
        <v>3964.55</v>
      </c>
      <c r="M180" s="31">
        <v>4.2365199999999996</v>
      </c>
      <c r="N180" s="1"/>
      <c r="O180" s="1"/>
    </row>
    <row r="181" spans="1:15" ht="12.75" customHeight="1">
      <c r="A181" s="51">
        <v>172</v>
      </c>
      <c r="B181" s="53" t="s">
        <v>296</v>
      </c>
      <c r="C181" s="31">
        <v>614.5</v>
      </c>
      <c r="D181" s="36">
        <v>607.06666666666672</v>
      </c>
      <c r="E181" s="36">
        <v>588.43333333333339</v>
      </c>
      <c r="F181" s="36">
        <v>562.36666666666667</v>
      </c>
      <c r="G181" s="36">
        <v>543.73333333333335</v>
      </c>
      <c r="H181" s="36">
        <v>633.13333333333344</v>
      </c>
      <c r="I181" s="36">
        <v>651.76666666666688</v>
      </c>
      <c r="J181" s="36">
        <v>677.83333333333348</v>
      </c>
      <c r="K181" s="31">
        <v>625.70000000000005</v>
      </c>
      <c r="L181" s="31">
        <v>581</v>
      </c>
      <c r="M181" s="31">
        <v>104.19288</v>
      </c>
      <c r="N181" s="1"/>
      <c r="O181" s="1"/>
    </row>
    <row r="182" spans="1:15" ht="12.75" customHeight="1">
      <c r="A182" s="51">
        <v>173</v>
      </c>
      <c r="B182" s="53" t="s">
        <v>218</v>
      </c>
      <c r="C182" s="31">
        <v>2471.0500000000002</v>
      </c>
      <c r="D182" s="36">
        <v>2481.0333333333333</v>
      </c>
      <c r="E182" s="36">
        <v>2450.1666666666665</v>
      </c>
      <c r="F182" s="36">
        <v>2429.2833333333333</v>
      </c>
      <c r="G182" s="36">
        <v>2398.4166666666665</v>
      </c>
      <c r="H182" s="36">
        <v>2501.9166666666665</v>
      </c>
      <c r="I182" s="36">
        <v>2532.7833333333333</v>
      </c>
      <c r="J182" s="36">
        <v>2553.6666666666665</v>
      </c>
      <c r="K182" s="31">
        <v>2511.9</v>
      </c>
      <c r="L182" s="31">
        <v>2460.15</v>
      </c>
      <c r="M182" s="31">
        <v>3.58521</v>
      </c>
      <c r="N182" s="1"/>
      <c r="O182" s="1"/>
    </row>
    <row r="183" spans="1:15" ht="12.75" customHeight="1">
      <c r="A183" s="51">
        <v>174</v>
      </c>
      <c r="B183" s="53" t="s">
        <v>220</v>
      </c>
      <c r="C183" s="31">
        <v>1252.45</v>
      </c>
      <c r="D183" s="36">
        <v>1249.7</v>
      </c>
      <c r="E183" s="36">
        <v>1244</v>
      </c>
      <c r="F183" s="36">
        <v>1235.55</v>
      </c>
      <c r="G183" s="36">
        <v>1229.8499999999999</v>
      </c>
      <c r="H183" s="36">
        <v>1258.1500000000001</v>
      </c>
      <c r="I183" s="36">
        <v>1263.8500000000004</v>
      </c>
      <c r="J183" s="36">
        <v>1272.3000000000002</v>
      </c>
      <c r="K183" s="31">
        <v>1255.4000000000001</v>
      </c>
      <c r="L183" s="31">
        <v>1241.25</v>
      </c>
      <c r="M183" s="31">
        <v>20.052679999999999</v>
      </c>
      <c r="N183" s="1"/>
      <c r="O183" s="1"/>
    </row>
    <row r="184" spans="1:15" ht="12.75" customHeight="1">
      <c r="A184" s="51">
        <v>175</v>
      </c>
      <c r="B184" s="53" t="s">
        <v>221</v>
      </c>
      <c r="C184" s="31">
        <v>705</v>
      </c>
      <c r="D184" s="36">
        <v>707.6</v>
      </c>
      <c r="E184" s="36">
        <v>698.35</v>
      </c>
      <c r="F184" s="36">
        <v>691.7</v>
      </c>
      <c r="G184" s="36">
        <v>682.45</v>
      </c>
      <c r="H184" s="36">
        <v>714.25</v>
      </c>
      <c r="I184" s="36">
        <v>723.5</v>
      </c>
      <c r="J184" s="36">
        <v>730.15</v>
      </c>
      <c r="K184" s="31">
        <v>716.85</v>
      </c>
      <c r="L184" s="31">
        <v>700.95</v>
      </c>
      <c r="M184" s="31">
        <v>5.3144900000000002</v>
      </c>
      <c r="N184" s="1"/>
      <c r="O184" s="1"/>
    </row>
    <row r="185" spans="1:15" ht="12.75" customHeight="1">
      <c r="A185" s="51">
        <v>176</v>
      </c>
      <c r="B185" s="53" t="s">
        <v>222</v>
      </c>
      <c r="C185" s="31">
        <v>696.95</v>
      </c>
      <c r="D185" s="36">
        <v>699.68333333333339</v>
      </c>
      <c r="E185" s="36">
        <v>692.26666666666677</v>
      </c>
      <c r="F185" s="36">
        <v>687.58333333333337</v>
      </c>
      <c r="G185" s="36">
        <v>680.16666666666674</v>
      </c>
      <c r="H185" s="36">
        <v>704.36666666666679</v>
      </c>
      <c r="I185" s="36">
        <v>711.7833333333333</v>
      </c>
      <c r="J185" s="36">
        <v>716.46666666666681</v>
      </c>
      <c r="K185" s="31">
        <v>707.1</v>
      </c>
      <c r="L185" s="31">
        <v>695</v>
      </c>
      <c r="M185" s="31">
        <v>13.49525</v>
      </c>
      <c r="N185" s="1"/>
      <c r="O185" s="1"/>
    </row>
    <row r="186" spans="1:15" ht="12.75" customHeight="1">
      <c r="A186" s="51">
        <v>177</v>
      </c>
      <c r="B186" s="53" t="s">
        <v>223</v>
      </c>
      <c r="C186" s="31">
        <v>1089.8499999999999</v>
      </c>
      <c r="D186" s="36">
        <v>1089.95</v>
      </c>
      <c r="E186" s="36">
        <v>1077.0500000000002</v>
      </c>
      <c r="F186" s="36">
        <v>1064.2500000000002</v>
      </c>
      <c r="G186" s="36">
        <v>1051.3500000000004</v>
      </c>
      <c r="H186" s="36">
        <v>1102.75</v>
      </c>
      <c r="I186" s="36">
        <v>1115.6500000000001</v>
      </c>
      <c r="J186" s="36">
        <v>1128.4499999999998</v>
      </c>
      <c r="K186" s="31">
        <v>1102.8499999999999</v>
      </c>
      <c r="L186" s="31">
        <v>1077.1500000000001</v>
      </c>
      <c r="M186" s="31">
        <v>19.848569999999999</v>
      </c>
      <c r="N186" s="1"/>
      <c r="O186" s="1"/>
    </row>
    <row r="187" spans="1:15" ht="12.75" customHeight="1">
      <c r="A187" s="51">
        <v>178</v>
      </c>
      <c r="B187" s="53" t="s">
        <v>224</v>
      </c>
      <c r="C187" s="31">
        <v>1731.95</v>
      </c>
      <c r="D187" s="36">
        <v>1733.3833333333332</v>
      </c>
      <c r="E187" s="36">
        <v>1716.0666666666664</v>
      </c>
      <c r="F187" s="36">
        <v>1700.1833333333332</v>
      </c>
      <c r="G187" s="36">
        <v>1682.8666666666663</v>
      </c>
      <c r="H187" s="36">
        <v>1749.2666666666664</v>
      </c>
      <c r="I187" s="36">
        <v>1766.583333333333</v>
      </c>
      <c r="J187" s="36">
        <v>1782.4666666666665</v>
      </c>
      <c r="K187" s="31">
        <v>1750.7</v>
      </c>
      <c r="L187" s="31">
        <v>1717.5</v>
      </c>
      <c r="M187" s="31">
        <v>3.1098599999999998</v>
      </c>
      <c r="N187" s="1"/>
      <c r="O187" s="1"/>
    </row>
    <row r="188" spans="1:15" ht="12.75" customHeight="1">
      <c r="A188" s="51">
        <v>179</v>
      </c>
      <c r="B188" s="53" t="s">
        <v>225</v>
      </c>
      <c r="C188" s="31">
        <v>1026.75</v>
      </c>
      <c r="D188" s="36">
        <v>1021.9499999999999</v>
      </c>
      <c r="E188" s="36">
        <v>1014.8999999999999</v>
      </c>
      <c r="F188" s="36">
        <v>1003.05</v>
      </c>
      <c r="G188" s="36">
        <v>995.99999999999989</v>
      </c>
      <c r="H188" s="36">
        <v>1033.7999999999997</v>
      </c>
      <c r="I188" s="36">
        <v>1040.8499999999999</v>
      </c>
      <c r="J188" s="36">
        <v>1052.6999999999998</v>
      </c>
      <c r="K188" s="31">
        <v>1029</v>
      </c>
      <c r="L188" s="31">
        <v>1010.1</v>
      </c>
      <c r="M188" s="31">
        <v>17.994980000000002</v>
      </c>
      <c r="N188" s="1"/>
      <c r="O188" s="1"/>
    </row>
    <row r="189" spans="1:15" ht="12.75" customHeight="1">
      <c r="A189" s="51">
        <v>180</v>
      </c>
      <c r="B189" s="53" t="s">
        <v>297</v>
      </c>
      <c r="C189" s="31">
        <v>8801.5</v>
      </c>
      <c r="D189" s="36">
        <v>8836.0166666666664</v>
      </c>
      <c r="E189" s="36">
        <v>8746.4833333333336</v>
      </c>
      <c r="F189" s="36">
        <v>8691.4666666666672</v>
      </c>
      <c r="G189" s="36">
        <v>8601.9333333333343</v>
      </c>
      <c r="H189" s="36">
        <v>8891.0333333333328</v>
      </c>
      <c r="I189" s="36">
        <v>8980.5666666666657</v>
      </c>
      <c r="J189" s="36">
        <v>9035.5833333333321</v>
      </c>
      <c r="K189" s="31">
        <v>8925.5499999999993</v>
      </c>
      <c r="L189" s="31">
        <v>8781</v>
      </c>
      <c r="M189" s="31">
        <v>0.58679999999999999</v>
      </c>
      <c r="N189" s="1"/>
      <c r="O189" s="1"/>
    </row>
    <row r="190" spans="1:15" ht="12.75" customHeight="1">
      <c r="A190" s="51">
        <v>181</v>
      </c>
      <c r="B190" s="53" t="s">
        <v>226</v>
      </c>
      <c r="C190" s="31">
        <v>740.9</v>
      </c>
      <c r="D190" s="36">
        <v>735.9666666666667</v>
      </c>
      <c r="E190" s="36">
        <v>730.08333333333337</v>
      </c>
      <c r="F190" s="36">
        <v>719.26666666666665</v>
      </c>
      <c r="G190" s="36">
        <v>713.38333333333333</v>
      </c>
      <c r="H190" s="36">
        <v>746.78333333333342</v>
      </c>
      <c r="I190" s="36">
        <v>752.66666666666663</v>
      </c>
      <c r="J190" s="36">
        <v>763.48333333333346</v>
      </c>
      <c r="K190" s="31">
        <v>741.85</v>
      </c>
      <c r="L190" s="31">
        <v>725.15</v>
      </c>
      <c r="M190" s="31">
        <v>150.52799999999999</v>
      </c>
      <c r="N190" s="1"/>
      <c r="O190" s="1"/>
    </row>
    <row r="191" spans="1:15" ht="12.75" customHeight="1">
      <c r="A191" s="51">
        <v>182</v>
      </c>
      <c r="B191" s="53" t="s">
        <v>227</v>
      </c>
      <c r="C191" s="31">
        <v>324.85000000000002</v>
      </c>
      <c r="D191" s="36">
        <v>325.46666666666664</v>
      </c>
      <c r="E191" s="36">
        <v>321.0333333333333</v>
      </c>
      <c r="F191" s="36">
        <v>317.21666666666664</v>
      </c>
      <c r="G191" s="36">
        <v>312.7833333333333</v>
      </c>
      <c r="H191" s="36">
        <v>329.2833333333333</v>
      </c>
      <c r="I191" s="36">
        <v>333.71666666666658</v>
      </c>
      <c r="J191" s="36">
        <v>337.5333333333333</v>
      </c>
      <c r="K191" s="31">
        <v>329.9</v>
      </c>
      <c r="L191" s="31">
        <v>321.64999999999998</v>
      </c>
      <c r="M191" s="31">
        <v>103.49372</v>
      </c>
      <c r="N191" s="1"/>
      <c r="O191" s="1"/>
    </row>
    <row r="192" spans="1:15" ht="12.75" customHeight="1">
      <c r="A192" s="51">
        <v>183</v>
      </c>
      <c r="B192" s="53" t="s">
        <v>228</v>
      </c>
      <c r="C192" s="31">
        <v>137.19999999999999</v>
      </c>
      <c r="D192" s="36">
        <v>137.20000000000002</v>
      </c>
      <c r="E192" s="36">
        <v>135.50000000000003</v>
      </c>
      <c r="F192" s="36">
        <v>133.80000000000001</v>
      </c>
      <c r="G192" s="36">
        <v>132.10000000000002</v>
      </c>
      <c r="H192" s="36">
        <v>138.90000000000003</v>
      </c>
      <c r="I192" s="36">
        <v>140.60000000000002</v>
      </c>
      <c r="J192" s="36">
        <v>142.30000000000004</v>
      </c>
      <c r="K192" s="31">
        <v>138.9</v>
      </c>
      <c r="L192" s="31">
        <v>135.5</v>
      </c>
      <c r="M192" s="31">
        <v>481.01400000000001</v>
      </c>
      <c r="N192" s="1"/>
      <c r="O192" s="1"/>
    </row>
    <row r="193" spans="1:15" ht="12.75" customHeight="1">
      <c r="A193" s="51">
        <v>184</v>
      </c>
      <c r="B193" s="53" t="s">
        <v>229</v>
      </c>
      <c r="C193" s="31">
        <v>3811.2</v>
      </c>
      <c r="D193" s="36">
        <v>3799.1333333333332</v>
      </c>
      <c r="E193" s="36">
        <v>3780.0666666666666</v>
      </c>
      <c r="F193" s="36">
        <v>3748.9333333333334</v>
      </c>
      <c r="G193" s="36">
        <v>3729.8666666666668</v>
      </c>
      <c r="H193" s="36">
        <v>3830.2666666666664</v>
      </c>
      <c r="I193" s="36">
        <v>3849.333333333333</v>
      </c>
      <c r="J193" s="36">
        <v>3880.4666666666662</v>
      </c>
      <c r="K193" s="31">
        <v>3818.2</v>
      </c>
      <c r="L193" s="31">
        <v>3768</v>
      </c>
      <c r="M193" s="31">
        <v>12.93976</v>
      </c>
      <c r="N193" s="1"/>
      <c r="O193" s="1"/>
    </row>
    <row r="194" spans="1:15" ht="12.75" customHeight="1">
      <c r="A194" s="51">
        <v>185</v>
      </c>
      <c r="B194" s="53" t="s">
        <v>230</v>
      </c>
      <c r="C194" s="31">
        <v>1280.1500000000001</v>
      </c>
      <c r="D194" s="36">
        <v>1279.6333333333334</v>
      </c>
      <c r="E194" s="36">
        <v>1267.7666666666669</v>
      </c>
      <c r="F194" s="36">
        <v>1255.3833333333334</v>
      </c>
      <c r="G194" s="36">
        <v>1243.5166666666669</v>
      </c>
      <c r="H194" s="36">
        <v>1292.0166666666669</v>
      </c>
      <c r="I194" s="36">
        <v>1303.8833333333332</v>
      </c>
      <c r="J194" s="36">
        <v>1316.2666666666669</v>
      </c>
      <c r="K194" s="31">
        <v>1291.5</v>
      </c>
      <c r="L194" s="31">
        <v>1267.25</v>
      </c>
      <c r="M194" s="31">
        <v>15.84695</v>
      </c>
      <c r="N194" s="1"/>
      <c r="O194" s="1"/>
    </row>
    <row r="195" spans="1:15" ht="12.75" customHeight="1">
      <c r="A195" s="51">
        <v>186</v>
      </c>
      <c r="B195" s="53" t="s">
        <v>301</v>
      </c>
      <c r="C195" s="31">
        <v>3650.65</v>
      </c>
      <c r="D195" s="36">
        <v>3658.1666666666665</v>
      </c>
      <c r="E195" s="36">
        <v>3625.8833333333332</v>
      </c>
      <c r="F195" s="36">
        <v>3601.1166666666668</v>
      </c>
      <c r="G195" s="36">
        <v>3568.8333333333335</v>
      </c>
      <c r="H195" s="36">
        <v>3682.9333333333329</v>
      </c>
      <c r="I195" s="36">
        <v>3715.2166666666667</v>
      </c>
      <c r="J195" s="36">
        <v>3739.9833333333327</v>
      </c>
      <c r="K195" s="31">
        <v>3690.45</v>
      </c>
      <c r="L195" s="31">
        <v>3633.4</v>
      </c>
      <c r="M195" s="31">
        <v>0.89627000000000001</v>
      </c>
      <c r="N195" s="1"/>
      <c r="O195" s="1"/>
    </row>
    <row r="196" spans="1:15" ht="12.75" customHeight="1">
      <c r="A196" s="51">
        <v>187</v>
      </c>
      <c r="B196" s="53" t="s">
        <v>231</v>
      </c>
      <c r="C196" s="31">
        <v>3689.25</v>
      </c>
      <c r="D196" s="36">
        <v>3676.4166666666665</v>
      </c>
      <c r="E196" s="36">
        <v>3657.833333333333</v>
      </c>
      <c r="F196" s="36">
        <v>3626.4166666666665</v>
      </c>
      <c r="G196" s="36">
        <v>3607.833333333333</v>
      </c>
      <c r="H196" s="36">
        <v>3707.833333333333</v>
      </c>
      <c r="I196" s="36">
        <v>3726.4166666666661</v>
      </c>
      <c r="J196" s="36">
        <v>3757.833333333333</v>
      </c>
      <c r="K196" s="31">
        <v>3695</v>
      </c>
      <c r="L196" s="31">
        <v>3645</v>
      </c>
      <c r="M196" s="31">
        <v>6.6662499999999998</v>
      </c>
      <c r="N196" s="1"/>
      <c r="O196" s="1"/>
    </row>
    <row r="197" spans="1:15" ht="12.75" customHeight="1">
      <c r="A197" s="51">
        <v>188</v>
      </c>
      <c r="B197" s="53" t="s">
        <v>232</v>
      </c>
      <c r="C197" s="31">
        <v>2263.75</v>
      </c>
      <c r="D197" s="36">
        <v>2274.4500000000003</v>
      </c>
      <c r="E197" s="36">
        <v>2246.0500000000006</v>
      </c>
      <c r="F197" s="36">
        <v>2228.3500000000004</v>
      </c>
      <c r="G197" s="36">
        <v>2199.9500000000007</v>
      </c>
      <c r="H197" s="36">
        <v>2292.1500000000005</v>
      </c>
      <c r="I197" s="36">
        <v>2320.5500000000002</v>
      </c>
      <c r="J197" s="36">
        <v>2338.2500000000005</v>
      </c>
      <c r="K197" s="31">
        <v>2302.85</v>
      </c>
      <c r="L197" s="31">
        <v>2256.75</v>
      </c>
      <c r="M197" s="31">
        <v>2.4496699999999998</v>
      </c>
      <c r="N197" s="1"/>
      <c r="O197" s="1"/>
    </row>
    <row r="198" spans="1:15" ht="12.75" customHeight="1">
      <c r="A198" s="51">
        <v>189</v>
      </c>
      <c r="B198" s="53" t="s">
        <v>299</v>
      </c>
      <c r="C198" s="31">
        <v>898.7</v>
      </c>
      <c r="D198" s="36">
        <v>905.55000000000007</v>
      </c>
      <c r="E198" s="36">
        <v>887.15000000000009</v>
      </c>
      <c r="F198" s="36">
        <v>875.6</v>
      </c>
      <c r="G198" s="36">
        <v>857.2</v>
      </c>
      <c r="H198" s="36">
        <v>917.10000000000014</v>
      </c>
      <c r="I198" s="36">
        <v>935.5</v>
      </c>
      <c r="J198" s="36">
        <v>947.05000000000018</v>
      </c>
      <c r="K198" s="31">
        <v>923.95</v>
      </c>
      <c r="L198" s="31">
        <v>894</v>
      </c>
      <c r="M198" s="31">
        <v>3.1014499999999998</v>
      </c>
      <c r="N198" s="1"/>
      <c r="O198" s="1"/>
    </row>
    <row r="199" spans="1:15" ht="12.75" customHeight="1">
      <c r="A199" s="51">
        <v>190</v>
      </c>
      <c r="B199" s="53" t="s">
        <v>233</v>
      </c>
      <c r="C199" s="31">
        <v>3010.75</v>
      </c>
      <c r="D199" s="36">
        <v>3015.3333333333335</v>
      </c>
      <c r="E199" s="36">
        <v>2970.9666666666672</v>
      </c>
      <c r="F199" s="36">
        <v>2931.1833333333338</v>
      </c>
      <c r="G199" s="36">
        <v>2886.8166666666675</v>
      </c>
      <c r="H199" s="36">
        <v>3055.1166666666668</v>
      </c>
      <c r="I199" s="36">
        <v>3099.4833333333327</v>
      </c>
      <c r="J199" s="36">
        <v>3139.2666666666664</v>
      </c>
      <c r="K199" s="31">
        <v>3059.7</v>
      </c>
      <c r="L199" s="31">
        <v>2975.55</v>
      </c>
      <c r="M199" s="31">
        <v>5.8406500000000001</v>
      </c>
      <c r="N199" s="1"/>
      <c r="O199" s="1"/>
    </row>
    <row r="200" spans="1:15" ht="12.75" customHeight="1">
      <c r="A200" s="51">
        <v>191</v>
      </c>
      <c r="B200" s="53" t="s">
        <v>300</v>
      </c>
      <c r="C200" s="31">
        <v>36.1</v>
      </c>
      <c r="D200" s="36">
        <v>36.116666666666667</v>
      </c>
      <c r="E200" s="36">
        <v>35.833333333333336</v>
      </c>
      <c r="F200" s="36">
        <v>35.56666666666667</v>
      </c>
      <c r="G200" s="36">
        <v>35.283333333333339</v>
      </c>
      <c r="H200" s="36">
        <v>36.383333333333333</v>
      </c>
      <c r="I200" s="36">
        <v>36.666666666666664</v>
      </c>
      <c r="J200" s="36">
        <v>36.93333333333333</v>
      </c>
      <c r="K200" s="31">
        <v>36.4</v>
      </c>
      <c r="L200" s="31">
        <v>35.85</v>
      </c>
      <c r="M200" s="31">
        <v>70.512799999999999</v>
      </c>
      <c r="N200" s="1"/>
      <c r="O200" s="1"/>
    </row>
    <row r="201" spans="1:15" ht="12.75" customHeight="1">
      <c r="A201" s="51">
        <v>192</v>
      </c>
      <c r="B201" s="53" t="s">
        <v>298</v>
      </c>
      <c r="C201" s="31">
        <v>92.05</v>
      </c>
      <c r="D201" s="36">
        <v>92.233333333333334</v>
      </c>
      <c r="E201" s="36">
        <v>90.416666666666671</v>
      </c>
      <c r="F201" s="36">
        <v>88.783333333333331</v>
      </c>
      <c r="G201" s="36">
        <v>86.966666666666669</v>
      </c>
      <c r="H201" s="36">
        <v>93.866666666666674</v>
      </c>
      <c r="I201" s="36">
        <v>95.683333333333337</v>
      </c>
      <c r="J201" s="36">
        <v>97.316666666666677</v>
      </c>
      <c r="K201" s="31">
        <v>94.05</v>
      </c>
      <c r="L201" s="31">
        <v>90.6</v>
      </c>
      <c r="M201" s="31">
        <v>43.927819999999997</v>
      </c>
      <c r="N201" s="1"/>
      <c r="O201" s="1"/>
    </row>
    <row r="202" spans="1:15" ht="12.75" customHeight="1">
      <c r="A202" s="51">
        <v>193</v>
      </c>
      <c r="B202" s="53" t="s">
        <v>234</v>
      </c>
      <c r="C202" s="31">
        <v>2013.6</v>
      </c>
      <c r="D202" s="36">
        <v>2010.05</v>
      </c>
      <c r="E202" s="36">
        <v>1994.1</v>
      </c>
      <c r="F202" s="36">
        <v>1974.6</v>
      </c>
      <c r="G202" s="36">
        <v>1958.6499999999999</v>
      </c>
      <c r="H202" s="36">
        <v>2029.55</v>
      </c>
      <c r="I202" s="36">
        <v>2045.5000000000002</v>
      </c>
      <c r="J202" s="36">
        <v>2065</v>
      </c>
      <c r="K202" s="31">
        <v>2026</v>
      </c>
      <c r="L202" s="31">
        <v>1990.55</v>
      </c>
      <c r="M202" s="31">
        <v>4.7719800000000001</v>
      </c>
      <c r="N202" s="1"/>
      <c r="O202" s="1"/>
    </row>
    <row r="203" spans="1:15" ht="12.75" customHeight="1">
      <c r="A203" s="51">
        <v>194</v>
      </c>
      <c r="B203" s="53" t="s">
        <v>235</v>
      </c>
      <c r="C203" s="31">
        <v>1707.45</v>
      </c>
      <c r="D203" s="36">
        <v>1706.5833333333333</v>
      </c>
      <c r="E203" s="36">
        <v>1693.1166666666666</v>
      </c>
      <c r="F203" s="36">
        <v>1678.7833333333333</v>
      </c>
      <c r="G203" s="36">
        <v>1665.3166666666666</v>
      </c>
      <c r="H203" s="36">
        <v>1720.9166666666665</v>
      </c>
      <c r="I203" s="36">
        <v>1734.3833333333332</v>
      </c>
      <c r="J203" s="36">
        <v>1748.7166666666665</v>
      </c>
      <c r="K203" s="31">
        <v>1720.05</v>
      </c>
      <c r="L203" s="31">
        <v>1692.25</v>
      </c>
      <c r="M203" s="31">
        <v>1.47871</v>
      </c>
      <c r="N203" s="1"/>
      <c r="O203" s="1"/>
    </row>
    <row r="204" spans="1:15" ht="12.75" customHeight="1">
      <c r="A204" s="51">
        <v>195</v>
      </c>
      <c r="B204" s="53" t="s">
        <v>236</v>
      </c>
      <c r="C204" s="31">
        <v>10436.1</v>
      </c>
      <c r="D204" s="36">
        <v>10314.616666666667</v>
      </c>
      <c r="E204" s="36">
        <v>10159.233333333334</v>
      </c>
      <c r="F204" s="36">
        <v>9882.3666666666668</v>
      </c>
      <c r="G204" s="36">
        <v>9726.9833333333336</v>
      </c>
      <c r="H204" s="36">
        <v>10591.483333333334</v>
      </c>
      <c r="I204" s="36">
        <v>10746.866666666669</v>
      </c>
      <c r="J204" s="36">
        <v>11023.733333333334</v>
      </c>
      <c r="K204" s="31">
        <v>10470</v>
      </c>
      <c r="L204" s="31">
        <v>10037.75</v>
      </c>
      <c r="M204" s="31">
        <v>6.5812200000000001</v>
      </c>
      <c r="N204" s="1"/>
      <c r="O204" s="1"/>
    </row>
    <row r="205" spans="1:15" ht="12.75" customHeight="1">
      <c r="A205" s="51">
        <v>196</v>
      </c>
      <c r="B205" s="53" t="s">
        <v>302</v>
      </c>
      <c r="C205" s="31">
        <v>119.05</v>
      </c>
      <c r="D205" s="36">
        <v>118.83333333333333</v>
      </c>
      <c r="E205" s="36">
        <v>117.51666666666665</v>
      </c>
      <c r="F205" s="36">
        <v>115.98333333333332</v>
      </c>
      <c r="G205" s="36">
        <v>114.66666666666664</v>
      </c>
      <c r="H205" s="36">
        <v>120.36666666666666</v>
      </c>
      <c r="I205" s="36">
        <v>121.68333333333335</v>
      </c>
      <c r="J205" s="36">
        <v>123.21666666666667</v>
      </c>
      <c r="K205" s="31">
        <v>120.15</v>
      </c>
      <c r="L205" s="31">
        <v>117.3</v>
      </c>
      <c r="M205" s="31">
        <v>129.95015000000001</v>
      </c>
      <c r="N205" s="1"/>
      <c r="O205" s="1"/>
    </row>
    <row r="206" spans="1:15" ht="12.75" customHeight="1">
      <c r="A206" s="51">
        <v>197</v>
      </c>
      <c r="B206" s="53" t="s">
        <v>237</v>
      </c>
      <c r="C206" s="31">
        <v>583.20000000000005</v>
      </c>
      <c r="D206" s="36">
        <v>585.5333333333333</v>
      </c>
      <c r="E206" s="36">
        <v>578.76666666666665</v>
      </c>
      <c r="F206" s="36">
        <v>574.33333333333337</v>
      </c>
      <c r="G206" s="36">
        <v>567.56666666666672</v>
      </c>
      <c r="H206" s="36">
        <v>589.96666666666658</v>
      </c>
      <c r="I206" s="36">
        <v>596.73333333333323</v>
      </c>
      <c r="J206" s="36">
        <v>601.16666666666652</v>
      </c>
      <c r="K206" s="31">
        <v>592.29999999999995</v>
      </c>
      <c r="L206" s="31">
        <v>581.1</v>
      </c>
      <c r="M206" s="31">
        <v>21.55491</v>
      </c>
      <c r="N206" s="1"/>
      <c r="O206" s="1"/>
    </row>
    <row r="207" spans="1:15" ht="12.75" customHeight="1">
      <c r="A207" s="51">
        <v>198</v>
      </c>
      <c r="B207" s="53" t="s">
        <v>303</v>
      </c>
      <c r="C207" s="31">
        <v>1237.05</v>
      </c>
      <c r="D207" s="36">
        <v>1241.3500000000001</v>
      </c>
      <c r="E207" s="36">
        <v>1230.7000000000003</v>
      </c>
      <c r="F207" s="36">
        <v>1224.3500000000001</v>
      </c>
      <c r="G207" s="36">
        <v>1213.7000000000003</v>
      </c>
      <c r="H207" s="36">
        <v>1247.7000000000003</v>
      </c>
      <c r="I207" s="36">
        <v>1258.3500000000004</v>
      </c>
      <c r="J207" s="36">
        <v>1264.7000000000003</v>
      </c>
      <c r="K207" s="31">
        <v>1252</v>
      </c>
      <c r="L207" s="31">
        <v>1235</v>
      </c>
      <c r="M207" s="31">
        <v>23.974139999999998</v>
      </c>
      <c r="N207" s="1"/>
      <c r="O207" s="1"/>
    </row>
    <row r="208" spans="1:15" ht="12.75" customHeight="1">
      <c r="A208" s="51">
        <v>199</v>
      </c>
      <c r="B208" s="53" t="s">
        <v>238</v>
      </c>
      <c r="C208" s="31">
        <v>252.4</v>
      </c>
      <c r="D208" s="36">
        <v>252.53333333333333</v>
      </c>
      <c r="E208" s="36">
        <v>250.66666666666666</v>
      </c>
      <c r="F208" s="36">
        <v>248.93333333333334</v>
      </c>
      <c r="G208" s="36">
        <v>247.06666666666666</v>
      </c>
      <c r="H208" s="36">
        <v>254.26666666666665</v>
      </c>
      <c r="I208" s="36">
        <v>256.13333333333333</v>
      </c>
      <c r="J208" s="36">
        <v>257.86666666666667</v>
      </c>
      <c r="K208" s="31">
        <v>254.4</v>
      </c>
      <c r="L208" s="31">
        <v>250.8</v>
      </c>
      <c r="M208" s="31">
        <v>106.73963000000001</v>
      </c>
      <c r="N208" s="1"/>
      <c r="O208" s="1"/>
    </row>
    <row r="209" spans="1:15" ht="12.75" customHeight="1">
      <c r="A209" s="51">
        <v>200</v>
      </c>
      <c r="B209" s="53" t="s">
        <v>239</v>
      </c>
      <c r="C209" s="31">
        <v>985.2</v>
      </c>
      <c r="D209" s="36">
        <v>981.11666666666667</v>
      </c>
      <c r="E209" s="36">
        <v>969.43333333333339</v>
      </c>
      <c r="F209" s="36">
        <v>953.66666666666674</v>
      </c>
      <c r="G209" s="36">
        <v>941.98333333333346</v>
      </c>
      <c r="H209" s="36">
        <v>996.88333333333333</v>
      </c>
      <c r="I209" s="36">
        <v>1008.5666666666665</v>
      </c>
      <c r="J209" s="36">
        <v>1024.3333333333333</v>
      </c>
      <c r="K209" s="31">
        <v>992.8</v>
      </c>
      <c r="L209" s="31">
        <v>965.35</v>
      </c>
      <c r="M209" s="31">
        <v>26.29166</v>
      </c>
      <c r="N209" s="1"/>
      <c r="O209" s="1"/>
    </row>
    <row r="210" spans="1:15" ht="12.75" customHeight="1">
      <c r="A210" s="51">
        <v>201</v>
      </c>
      <c r="B210" s="53" t="s">
        <v>304</v>
      </c>
      <c r="C210" s="31">
        <v>1355.65</v>
      </c>
      <c r="D210" s="36">
        <v>1358.1499999999999</v>
      </c>
      <c r="E210" s="36">
        <v>1346.2999999999997</v>
      </c>
      <c r="F210" s="36">
        <v>1336.9499999999998</v>
      </c>
      <c r="G210" s="36">
        <v>1325.0999999999997</v>
      </c>
      <c r="H210" s="36">
        <v>1367.4999999999998</v>
      </c>
      <c r="I210" s="36">
        <v>1379.3499999999997</v>
      </c>
      <c r="J210" s="36">
        <v>1388.6999999999998</v>
      </c>
      <c r="K210" s="31">
        <v>1370</v>
      </c>
      <c r="L210" s="31">
        <v>1348.8</v>
      </c>
      <c r="M210" s="31">
        <v>0.65744999999999998</v>
      </c>
      <c r="N210" s="1"/>
      <c r="O210" s="1"/>
    </row>
    <row r="211" spans="1:15" ht="12.75" customHeight="1">
      <c r="A211" s="51">
        <v>202</v>
      </c>
      <c r="B211" s="53" t="s">
        <v>240</v>
      </c>
      <c r="C211" s="31">
        <v>470.95</v>
      </c>
      <c r="D211" s="36">
        <v>470.14999999999992</v>
      </c>
      <c r="E211" s="36">
        <v>464.89999999999986</v>
      </c>
      <c r="F211" s="36">
        <v>458.84999999999997</v>
      </c>
      <c r="G211" s="36">
        <v>453.59999999999991</v>
      </c>
      <c r="H211" s="36">
        <v>476.19999999999982</v>
      </c>
      <c r="I211" s="36">
        <v>481.44999999999993</v>
      </c>
      <c r="J211" s="36">
        <v>487.49999999999977</v>
      </c>
      <c r="K211" s="31">
        <v>475.4</v>
      </c>
      <c r="L211" s="31">
        <v>464.1</v>
      </c>
      <c r="M211" s="31">
        <v>126.31496</v>
      </c>
      <c r="N211" s="1"/>
      <c r="O211" s="1"/>
    </row>
    <row r="212" spans="1:15" ht="12.75" customHeight="1">
      <c r="A212" s="51">
        <v>203</v>
      </c>
      <c r="B212" s="53" t="s">
        <v>305</v>
      </c>
      <c r="C212" s="31">
        <v>20.95</v>
      </c>
      <c r="D212" s="36">
        <v>21.016666666666669</v>
      </c>
      <c r="E212" s="36">
        <v>20.783333333333339</v>
      </c>
      <c r="F212" s="36">
        <v>20.616666666666671</v>
      </c>
      <c r="G212" s="36">
        <v>20.38333333333334</v>
      </c>
      <c r="H212" s="36">
        <v>21.183333333333337</v>
      </c>
      <c r="I212" s="36">
        <v>21.416666666666664</v>
      </c>
      <c r="J212" s="36">
        <v>21.583333333333336</v>
      </c>
      <c r="K212" s="31">
        <v>21.25</v>
      </c>
      <c r="L212" s="31">
        <v>20.85</v>
      </c>
      <c r="M212" s="31">
        <v>1151.59241</v>
      </c>
      <c r="N212" s="1"/>
      <c r="O212" s="1"/>
    </row>
    <row r="213" spans="1:15" ht="12.75" customHeight="1">
      <c r="A213" s="51">
        <v>204</v>
      </c>
      <c r="B213" s="53" t="s">
        <v>241</v>
      </c>
      <c r="C213" s="31">
        <v>266.10000000000002</v>
      </c>
      <c r="D213" s="36">
        <v>265.35000000000002</v>
      </c>
      <c r="E213" s="36">
        <v>262.10000000000002</v>
      </c>
      <c r="F213" s="36">
        <v>258.10000000000002</v>
      </c>
      <c r="G213" s="36">
        <v>254.85000000000002</v>
      </c>
      <c r="H213" s="36">
        <v>269.35000000000002</v>
      </c>
      <c r="I213" s="36">
        <v>272.60000000000002</v>
      </c>
      <c r="J213" s="36">
        <v>276.60000000000002</v>
      </c>
      <c r="K213" s="31">
        <v>268.60000000000002</v>
      </c>
      <c r="L213" s="31">
        <v>261.35000000000002</v>
      </c>
      <c r="M213" s="31">
        <v>81.296940000000006</v>
      </c>
      <c r="N213" s="1"/>
      <c r="O213" s="1"/>
    </row>
    <row r="214" spans="1:15" ht="12.75" customHeight="1">
      <c r="A214" s="51">
        <v>205</v>
      </c>
      <c r="B214" s="53" t="s">
        <v>306</v>
      </c>
      <c r="C214" s="31">
        <v>127.05</v>
      </c>
      <c r="D214" s="36">
        <v>126.73333333333333</v>
      </c>
      <c r="E214" s="36">
        <v>125.86666666666667</v>
      </c>
      <c r="F214" s="36">
        <v>124.68333333333334</v>
      </c>
      <c r="G214" s="36">
        <v>123.81666666666668</v>
      </c>
      <c r="H214" s="36">
        <v>127.91666666666667</v>
      </c>
      <c r="I214" s="36">
        <v>128.7833333333333</v>
      </c>
      <c r="J214" s="36">
        <v>129.96666666666667</v>
      </c>
      <c r="K214" s="31">
        <v>127.6</v>
      </c>
      <c r="L214" s="31">
        <v>125.55</v>
      </c>
      <c r="M214" s="31">
        <v>217.57560000000001</v>
      </c>
      <c r="N214" s="1"/>
      <c r="O214" s="1"/>
    </row>
    <row r="215" spans="1:15" ht="12.75" customHeight="1">
      <c r="A215" s="51">
        <v>206</v>
      </c>
      <c r="B215" s="53" t="s">
        <v>242</v>
      </c>
      <c r="C215" s="31">
        <v>688.65</v>
      </c>
      <c r="D215" s="36">
        <v>682.88333333333333</v>
      </c>
      <c r="E215" s="36">
        <v>672.51666666666665</v>
      </c>
      <c r="F215" s="36">
        <v>656.38333333333333</v>
      </c>
      <c r="G215" s="36">
        <v>646.01666666666665</v>
      </c>
      <c r="H215" s="36">
        <v>699.01666666666665</v>
      </c>
      <c r="I215" s="36">
        <v>709.38333333333321</v>
      </c>
      <c r="J215" s="36">
        <v>725.51666666666665</v>
      </c>
      <c r="K215" s="31">
        <v>693.25</v>
      </c>
      <c r="L215" s="31">
        <v>666.75</v>
      </c>
      <c r="M215" s="31">
        <v>21.087510000000002</v>
      </c>
      <c r="N215" s="1"/>
      <c r="O215" s="1"/>
    </row>
    <row r="216" spans="1:15" ht="12.75" customHeight="1">
      <c r="A216" s="54"/>
      <c r="B216" s="53"/>
      <c r="C216" s="31"/>
      <c r="D216" s="36"/>
      <c r="E216" s="36"/>
      <c r="F216" s="36"/>
      <c r="G216" s="36"/>
      <c r="H216" s="36"/>
      <c r="I216" s="36"/>
      <c r="J216" s="36"/>
      <c r="K216" s="31"/>
      <c r="L216" s="31"/>
      <c r="M216" s="31"/>
      <c r="N216" s="1"/>
      <c r="O216" s="1"/>
    </row>
    <row r="217" spans="1:15" ht="12.75" customHeight="1">
      <c r="A217" s="55"/>
      <c r="B217" s="56"/>
      <c r="C217" s="57"/>
      <c r="D217" s="57"/>
      <c r="E217" s="57"/>
      <c r="F217" s="57"/>
      <c r="G217" s="57"/>
      <c r="H217" s="57"/>
      <c r="I217" s="57"/>
      <c r="J217" s="57"/>
      <c r="K217" s="57"/>
      <c r="L217" s="58"/>
      <c r="M217" s="1"/>
      <c r="N217" s="1"/>
      <c r="O217" s="1"/>
    </row>
    <row r="218" spans="1:15" ht="12.75" customHeight="1">
      <c r="A218" s="55"/>
      <c r="B218" s="1"/>
      <c r="C218" s="57"/>
      <c r="D218" s="57"/>
      <c r="E218" s="57"/>
      <c r="F218" s="57"/>
      <c r="G218" s="57"/>
      <c r="H218" s="57"/>
      <c r="I218" s="57"/>
      <c r="J218" s="57"/>
      <c r="K218" s="57"/>
      <c r="L218" s="58"/>
      <c r="M218" s="1"/>
      <c r="N218" s="1"/>
      <c r="O218" s="1"/>
    </row>
    <row r="219" spans="1:15" ht="12.75" customHeight="1">
      <c r="A219" s="55"/>
      <c r="B219" s="1"/>
      <c r="C219" s="57"/>
      <c r="D219" s="57"/>
      <c r="E219" s="57"/>
      <c r="F219" s="57"/>
      <c r="G219" s="57"/>
      <c r="H219" s="57"/>
      <c r="I219" s="57"/>
      <c r="J219" s="57"/>
      <c r="K219" s="57"/>
      <c r="L219" s="58"/>
      <c r="M219" s="1"/>
      <c r="N219" s="1"/>
      <c r="O219" s="1"/>
    </row>
    <row r="220" spans="1:15" ht="12.75" customHeight="1">
      <c r="A220" s="59" t="s">
        <v>307</v>
      </c>
      <c r="B220" s="1"/>
      <c r="C220" s="57"/>
      <c r="D220" s="57"/>
      <c r="E220" s="57"/>
      <c r="F220" s="57"/>
      <c r="G220" s="57"/>
      <c r="H220" s="57"/>
      <c r="I220" s="57"/>
      <c r="J220" s="57"/>
      <c r="K220" s="57"/>
      <c r="L220" s="58"/>
      <c r="M220" s="1"/>
      <c r="N220" s="1"/>
      <c r="O220" s="1"/>
    </row>
    <row r="221" spans="1:15" ht="12.75" customHeight="1">
      <c r="A221" s="1"/>
      <c r="B221" s="1"/>
      <c r="C221" s="57"/>
      <c r="D221" s="57"/>
      <c r="E221" s="57"/>
      <c r="F221" s="57"/>
      <c r="G221" s="57"/>
      <c r="H221" s="57"/>
      <c r="I221" s="57"/>
      <c r="J221" s="57"/>
      <c r="K221" s="57"/>
      <c r="L221" s="58"/>
      <c r="M221" s="1"/>
      <c r="N221" s="1"/>
      <c r="O221" s="1"/>
    </row>
    <row r="222" spans="1:15" ht="12.75" customHeight="1">
      <c r="A222" s="1"/>
      <c r="B222" s="1"/>
      <c r="C222" s="57"/>
      <c r="D222" s="57"/>
      <c r="E222" s="57"/>
      <c r="F222" s="57"/>
      <c r="G222" s="57"/>
      <c r="H222" s="57"/>
      <c r="I222" s="57"/>
      <c r="J222" s="57"/>
      <c r="K222" s="57"/>
      <c r="L222" s="58"/>
      <c r="M222" s="1"/>
      <c r="N222" s="1"/>
      <c r="O222" s="1"/>
    </row>
    <row r="223" spans="1:15" ht="12.75" customHeight="1">
      <c r="A223" s="60" t="s">
        <v>308</v>
      </c>
      <c r="B223" s="1"/>
      <c r="C223" s="57"/>
      <c r="D223" s="57"/>
      <c r="E223" s="57"/>
      <c r="F223" s="57"/>
      <c r="G223" s="57"/>
      <c r="H223" s="57"/>
      <c r="I223" s="57"/>
      <c r="J223" s="57"/>
      <c r="K223" s="57"/>
      <c r="L223" s="58"/>
      <c r="M223" s="1"/>
      <c r="N223" s="1"/>
      <c r="O223" s="1"/>
    </row>
    <row r="224" spans="1:15" ht="12.75" customHeight="1">
      <c r="A224" s="61"/>
      <c r="B224" s="1"/>
      <c r="C224" s="57"/>
      <c r="D224" s="57"/>
      <c r="E224" s="57"/>
      <c r="F224" s="57"/>
      <c r="G224" s="57"/>
      <c r="H224" s="57"/>
      <c r="I224" s="57"/>
      <c r="J224" s="57"/>
      <c r="K224" s="57"/>
      <c r="L224" s="58"/>
      <c r="M224" s="1"/>
      <c r="N224" s="1"/>
      <c r="O224" s="1"/>
    </row>
    <row r="225" spans="1:15" ht="12.75" customHeight="1">
      <c r="A225" s="62" t="s">
        <v>309</v>
      </c>
      <c r="B225" s="1"/>
      <c r="C225" s="57"/>
      <c r="D225" s="57"/>
      <c r="E225" s="57"/>
      <c r="F225" s="57"/>
      <c r="G225" s="57"/>
      <c r="H225" s="57"/>
      <c r="I225" s="57"/>
      <c r="J225" s="57"/>
      <c r="K225" s="57"/>
      <c r="L225" s="58"/>
      <c r="M225" s="1"/>
      <c r="N225" s="1"/>
      <c r="O225" s="1"/>
    </row>
    <row r="226" spans="1:15" ht="12.75" customHeight="1">
      <c r="A226" s="44" t="s">
        <v>243</v>
      </c>
      <c r="B226" s="1"/>
      <c r="C226" s="57"/>
      <c r="D226" s="57"/>
      <c r="E226" s="57"/>
      <c r="F226" s="57"/>
      <c r="G226" s="57"/>
      <c r="H226" s="57"/>
      <c r="I226" s="57"/>
      <c r="J226" s="57"/>
      <c r="K226" s="57"/>
      <c r="L226" s="58"/>
      <c r="M226" s="1"/>
      <c r="N226" s="1"/>
      <c r="O226" s="1"/>
    </row>
    <row r="227" spans="1:15" ht="12.75" customHeight="1">
      <c r="A227" s="44" t="s">
        <v>244</v>
      </c>
      <c r="B227" s="1"/>
      <c r="C227" s="57"/>
      <c r="D227" s="57"/>
      <c r="E227" s="57"/>
      <c r="F227" s="57"/>
      <c r="G227" s="57"/>
      <c r="H227" s="57"/>
      <c r="I227" s="57"/>
      <c r="J227" s="57"/>
      <c r="K227" s="57"/>
      <c r="L227" s="58"/>
      <c r="M227" s="1"/>
      <c r="N227" s="1"/>
      <c r="O227" s="1"/>
    </row>
    <row r="228" spans="1:15" ht="12.75" customHeight="1">
      <c r="A228" s="44" t="s">
        <v>245</v>
      </c>
      <c r="B228" s="1"/>
      <c r="C228" s="63"/>
      <c r="D228" s="63"/>
      <c r="E228" s="63"/>
      <c r="F228" s="63"/>
      <c r="G228" s="63"/>
      <c r="H228" s="63"/>
      <c r="I228" s="63"/>
      <c r="J228" s="63"/>
      <c r="K228" s="63"/>
      <c r="L228" s="58"/>
      <c r="M228" s="1"/>
      <c r="N228" s="1"/>
      <c r="O228" s="1"/>
    </row>
    <row r="229" spans="1:15" ht="12.75" customHeight="1">
      <c r="A229" s="44" t="s">
        <v>246</v>
      </c>
      <c r="B229" s="1"/>
      <c r="C229" s="57"/>
      <c r="D229" s="57"/>
      <c r="E229" s="57"/>
      <c r="F229" s="57"/>
      <c r="G229" s="57"/>
      <c r="H229" s="57"/>
      <c r="I229" s="57"/>
      <c r="J229" s="57"/>
      <c r="K229" s="57"/>
      <c r="L229" s="58"/>
      <c r="M229" s="1"/>
      <c r="N229" s="1"/>
      <c r="O229" s="1"/>
    </row>
    <row r="230" spans="1:15" ht="12.75" customHeight="1">
      <c r="A230" s="44" t="s">
        <v>247</v>
      </c>
      <c r="B230" s="1"/>
      <c r="C230" s="57"/>
      <c r="D230" s="57"/>
      <c r="E230" s="57"/>
      <c r="F230" s="57"/>
      <c r="G230" s="57"/>
      <c r="H230" s="57"/>
      <c r="I230" s="57"/>
      <c r="J230" s="57"/>
      <c r="K230" s="57"/>
      <c r="L230" s="58"/>
      <c r="M230" s="1"/>
      <c r="N230" s="1"/>
      <c r="O230" s="1"/>
    </row>
    <row r="231" spans="1:15" ht="12.75" customHeight="1">
      <c r="A231" s="64"/>
      <c r="B231" s="1"/>
      <c r="C231" s="57"/>
      <c r="D231" s="57"/>
      <c r="E231" s="57"/>
      <c r="F231" s="57"/>
      <c r="G231" s="57"/>
      <c r="H231" s="57"/>
      <c r="I231" s="57"/>
      <c r="J231" s="57"/>
      <c r="K231" s="57"/>
      <c r="L231" s="58"/>
      <c r="M231" s="1"/>
      <c r="N231" s="1"/>
      <c r="O231" s="1"/>
    </row>
    <row r="232" spans="1:15" ht="12.75" customHeight="1">
      <c r="A232" s="1"/>
      <c r="B232" s="1"/>
      <c r="C232" s="57"/>
      <c r="D232" s="57"/>
      <c r="E232" s="57"/>
      <c r="F232" s="57"/>
      <c r="G232" s="57"/>
      <c r="H232" s="57"/>
      <c r="I232" s="57"/>
      <c r="J232" s="57"/>
      <c r="K232" s="57"/>
      <c r="L232" s="58"/>
      <c r="M232" s="1"/>
      <c r="N232" s="1"/>
      <c r="O232" s="1"/>
    </row>
    <row r="233" spans="1:15" ht="12.75" customHeight="1">
      <c r="A233" s="1"/>
      <c r="B233" s="1"/>
      <c r="C233" s="57"/>
      <c r="D233" s="57"/>
      <c r="E233" s="57"/>
      <c r="F233" s="57"/>
      <c r="G233" s="57"/>
      <c r="H233" s="57"/>
      <c r="I233" s="57"/>
      <c r="J233" s="57"/>
      <c r="K233" s="57"/>
      <c r="L233" s="58"/>
      <c r="M233" s="1"/>
      <c r="N233" s="1"/>
      <c r="O233" s="1"/>
    </row>
    <row r="234" spans="1:15" ht="12.75" customHeight="1">
      <c r="A234" s="1"/>
      <c r="B234" s="1"/>
      <c r="C234" s="57"/>
      <c r="D234" s="57"/>
      <c r="E234" s="57"/>
      <c r="F234" s="57"/>
      <c r="G234" s="57"/>
      <c r="H234" s="57"/>
      <c r="I234" s="57"/>
      <c r="J234" s="57"/>
      <c r="K234" s="57"/>
      <c r="L234" s="58"/>
      <c r="M234" s="1"/>
      <c r="N234" s="1"/>
      <c r="O234" s="1"/>
    </row>
    <row r="235" spans="1:15" ht="12.75" customHeight="1">
      <c r="A235" s="1"/>
      <c r="B235" s="1"/>
      <c r="C235" s="57"/>
      <c r="D235" s="57"/>
      <c r="E235" s="57"/>
      <c r="F235" s="57"/>
      <c r="G235" s="57"/>
      <c r="H235" s="57"/>
      <c r="I235" s="57"/>
      <c r="J235" s="57"/>
      <c r="K235" s="57"/>
      <c r="L235" s="58"/>
      <c r="M235" s="1"/>
      <c r="N235" s="1"/>
      <c r="O235" s="1"/>
    </row>
    <row r="236" spans="1:15" ht="12.75" customHeight="1">
      <c r="A236" s="65" t="s">
        <v>248</v>
      </c>
      <c r="B236" s="1"/>
      <c r="C236" s="57"/>
      <c r="D236" s="57"/>
      <c r="E236" s="57"/>
      <c r="F236" s="57"/>
      <c r="G236" s="57"/>
      <c r="H236" s="57"/>
      <c r="I236" s="57"/>
      <c r="J236" s="57"/>
      <c r="K236" s="57"/>
      <c r="L236" s="58"/>
      <c r="M236" s="1"/>
      <c r="N236" s="1"/>
      <c r="O236" s="1"/>
    </row>
    <row r="237" spans="1:15" ht="12.75" customHeight="1">
      <c r="A237" s="66" t="s">
        <v>249</v>
      </c>
      <c r="B237" s="1"/>
      <c r="C237" s="57"/>
      <c r="D237" s="57"/>
      <c r="E237" s="57"/>
      <c r="F237" s="57"/>
      <c r="G237" s="57"/>
      <c r="H237" s="57"/>
      <c r="I237" s="57"/>
      <c r="J237" s="57"/>
      <c r="K237" s="57"/>
      <c r="L237" s="58"/>
      <c r="M237" s="1"/>
      <c r="N237" s="1"/>
      <c r="O237" s="1"/>
    </row>
    <row r="238" spans="1:15" ht="12.75" customHeight="1">
      <c r="A238" s="66" t="s">
        <v>250</v>
      </c>
      <c r="B238" s="1"/>
      <c r="C238" s="57"/>
      <c r="D238" s="57"/>
      <c r="E238" s="57"/>
      <c r="F238" s="57"/>
      <c r="G238" s="57"/>
      <c r="H238" s="57"/>
      <c r="I238" s="57"/>
      <c r="J238" s="57"/>
      <c r="K238" s="57"/>
      <c r="L238" s="58"/>
      <c r="M238" s="1"/>
      <c r="N238" s="1"/>
      <c r="O238" s="1"/>
    </row>
    <row r="239" spans="1:15" ht="12.75" customHeight="1">
      <c r="A239" s="66" t="s">
        <v>251</v>
      </c>
      <c r="B239" s="1"/>
      <c r="C239" s="57"/>
      <c r="D239" s="57"/>
      <c r="E239" s="57"/>
      <c r="F239" s="57"/>
      <c r="G239" s="57"/>
      <c r="H239" s="57"/>
      <c r="I239" s="57"/>
      <c r="J239" s="57"/>
      <c r="K239" s="57"/>
      <c r="L239" s="58"/>
      <c r="M239" s="1"/>
      <c r="N239" s="1"/>
      <c r="O239" s="1"/>
    </row>
    <row r="240" spans="1:15" ht="12.75" customHeight="1">
      <c r="A240" s="66" t="s">
        <v>252</v>
      </c>
      <c r="B240" s="1"/>
      <c r="C240" s="57"/>
      <c r="D240" s="57"/>
      <c r="E240" s="57"/>
      <c r="F240" s="57"/>
      <c r="G240" s="57"/>
      <c r="H240" s="57"/>
      <c r="I240" s="57"/>
      <c r="J240" s="57"/>
      <c r="K240" s="57"/>
      <c r="L240" s="58"/>
      <c r="M240" s="1"/>
      <c r="N240" s="1"/>
      <c r="O240" s="1"/>
    </row>
    <row r="241" spans="1:15" ht="12.75" customHeight="1">
      <c r="A241" s="66" t="s">
        <v>253</v>
      </c>
      <c r="B241" s="1"/>
      <c r="C241" s="57"/>
      <c r="D241" s="57"/>
      <c r="E241" s="57"/>
      <c r="F241" s="57"/>
      <c r="G241" s="57"/>
      <c r="H241" s="57"/>
      <c r="I241" s="57"/>
      <c r="J241" s="57"/>
      <c r="K241" s="57"/>
      <c r="L241" s="58"/>
      <c r="M241" s="1"/>
      <c r="N241" s="1"/>
      <c r="O241" s="1"/>
    </row>
    <row r="242" spans="1:15" ht="12.75" customHeight="1">
      <c r="A242" s="66" t="s">
        <v>254</v>
      </c>
      <c r="B242" s="1"/>
      <c r="C242" s="57"/>
      <c r="D242" s="57"/>
      <c r="E242" s="57"/>
      <c r="F242" s="57"/>
      <c r="G242" s="57"/>
      <c r="H242" s="57"/>
      <c r="I242" s="57"/>
      <c r="J242" s="57"/>
      <c r="K242" s="57"/>
      <c r="L242" s="58"/>
      <c r="M242" s="1"/>
      <c r="N242" s="1"/>
      <c r="O242" s="1"/>
    </row>
    <row r="243" spans="1:15" ht="12.75" customHeight="1">
      <c r="A243" s="66" t="s">
        <v>255</v>
      </c>
      <c r="B243" s="1"/>
      <c r="C243" s="57"/>
      <c r="D243" s="57"/>
      <c r="E243" s="57"/>
      <c r="F243" s="57"/>
      <c r="G243" s="57"/>
      <c r="H243" s="57"/>
      <c r="I243" s="57"/>
      <c r="J243" s="57"/>
      <c r="K243" s="57"/>
      <c r="L243" s="58"/>
      <c r="M243" s="1"/>
      <c r="N243" s="1"/>
      <c r="O243" s="1"/>
    </row>
    <row r="244" spans="1:15" ht="12.75" customHeight="1">
      <c r="A244" s="66" t="s">
        <v>256</v>
      </c>
      <c r="B244" s="1"/>
      <c r="C244" s="57"/>
      <c r="D244" s="57"/>
      <c r="E244" s="57"/>
      <c r="F244" s="57"/>
      <c r="G244" s="57"/>
      <c r="H244" s="57"/>
      <c r="I244" s="57"/>
      <c r="J244" s="57"/>
      <c r="K244" s="57"/>
      <c r="L244" s="58"/>
      <c r="M244" s="1"/>
      <c r="N244" s="1"/>
      <c r="O244" s="1"/>
    </row>
    <row r="245" spans="1:15" ht="12.75" customHeight="1">
      <c r="A245" s="66" t="s">
        <v>257</v>
      </c>
      <c r="B245" s="1"/>
      <c r="C245" s="63"/>
      <c r="D245" s="63"/>
      <c r="E245" s="63"/>
      <c r="F245" s="63"/>
      <c r="G245" s="63"/>
      <c r="H245" s="63"/>
      <c r="I245" s="63"/>
      <c r="J245" s="63"/>
      <c r="K245" s="63"/>
      <c r="L245" s="58"/>
      <c r="M245" s="1"/>
      <c r="N245" s="1"/>
      <c r="O245" s="1"/>
    </row>
    <row r="246" spans="1:15" ht="12.75" customHeight="1">
      <c r="A246" s="1"/>
      <c r="B246" s="1"/>
      <c r="C246" s="57"/>
      <c r="D246" s="57"/>
      <c r="E246" s="57"/>
      <c r="F246" s="57"/>
      <c r="G246" s="57"/>
      <c r="H246" s="57"/>
      <c r="I246" s="57"/>
      <c r="J246" s="57"/>
      <c r="K246" s="57"/>
      <c r="L246" s="58"/>
      <c r="M246" s="1"/>
      <c r="N246" s="1"/>
      <c r="O246" s="1"/>
    </row>
    <row r="247" spans="1:15" ht="12.75" customHeight="1">
      <c r="A247" s="1"/>
      <c r="B247" s="1"/>
      <c r="C247" s="57"/>
      <c r="D247" s="57"/>
      <c r="E247" s="57"/>
      <c r="F247" s="57"/>
      <c r="G247" s="57"/>
      <c r="H247" s="57"/>
      <c r="I247" s="57"/>
      <c r="J247" s="57"/>
      <c r="K247" s="57"/>
      <c r="L247" s="58"/>
      <c r="M247" s="1"/>
      <c r="N247" s="1"/>
      <c r="O247" s="1"/>
    </row>
    <row r="248" spans="1:15" ht="12.75" customHeight="1">
      <c r="A248" s="1"/>
      <c r="B248" s="1"/>
      <c r="C248" s="57"/>
      <c r="D248" s="57"/>
      <c r="E248" s="57"/>
      <c r="F248" s="57"/>
      <c r="G248" s="57"/>
      <c r="H248" s="57"/>
      <c r="I248" s="57"/>
      <c r="J248" s="57"/>
      <c r="K248" s="57"/>
      <c r="L248" s="58"/>
      <c r="M248" s="1"/>
      <c r="N248" s="1"/>
      <c r="O248" s="1"/>
    </row>
    <row r="249" spans="1:15" ht="12.75" customHeight="1">
      <c r="A249" s="1"/>
      <c r="B249" s="1"/>
      <c r="C249" s="57"/>
      <c r="D249" s="57"/>
      <c r="E249" s="57"/>
      <c r="F249" s="57"/>
      <c r="G249" s="57"/>
      <c r="H249" s="57"/>
      <c r="I249" s="57"/>
      <c r="J249" s="57"/>
      <c r="K249" s="57"/>
      <c r="L249" s="58"/>
      <c r="M249" s="1"/>
      <c r="N249" s="1"/>
      <c r="O249" s="1"/>
    </row>
    <row r="250" spans="1:15" ht="12.75" customHeight="1">
      <c r="A250" s="1"/>
      <c r="B250" s="1"/>
      <c r="C250" s="57"/>
      <c r="D250" s="57"/>
      <c r="E250" s="57"/>
      <c r="F250" s="57"/>
      <c r="G250" s="57"/>
      <c r="H250" s="57"/>
      <c r="I250" s="57"/>
      <c r="J250" s="57"/>
      <c r="K250" s="57"/>
      <c r="L250" s="58"/>
      <c r="M250" s="1"/>
      <c r="N250" s="1"/>
      <c r="O250" s="1"/>
    </row>
    <row r="251" spans="1:15" ht="12.75" customHeight="1">
      <c r="A251" s="1"/>
      <c r="B251" s="1"/>
      <c r="C251" s="57"/>
      <c r="D251" s="57"/>
      <c r="E251" s="57"/>
      <c r="F251" s="57"/>
      <c r="G251" s="57"/>
      <c r="H251" s="57"/>
      <c r="I251" s="57"/>
      <c r="J251" s="57"/>
      <c r="K251" s="57"/>
      <c r="L251" s="58"/>
      <c r="M251" s="1"/>
      <c r="N251" s="1"/>
      <c r="O251" s="1"/>
    </row>
    <row r="252" spans="1:15" ht="12.75" customHeight="1">
      <c r="A252" s="1"/>
      <c r="B252" s="1"/>
      <c r="C252" s="57"/>
      <c r="D252" s="57"/>
      <c r="E252" s="57"/>
      <c r="F252" s="57"/>
      <c r="G252" s="57"/>
      <c r="H252" s="57"/>
      <c r="I252" s="57"/>
      <c r="J252" s="57"/>
      <c r="K252" s="57"/>
      <c r="L252" s="58"/>
      <c r="M252" s="1"/>
      <c r="N252" s="1"/>
      <c r="O252" s="1"/>
    </row>
    <row r="253" spans="1:15" ht="12.75" customHeight="1">
      <c r="A253" s="1"/>
      <c r="B253" s="1"/>
      <c r="C253" s="57"/>
      <c r="D253" s="57"/>
      <c r="E253" s="57"/>
      <c r="F253" s="57"/>
      <c r="G253" s="57"/>
      <c r="H253" s="57"/>
      <c r="I253" s="57"/>
      <c r="J253" s="57"/>
      <c r="K253" s="57"/>
      <c r="L253" s="58"/>
      <c r="M253" s="1"/>
      <c r="N253" s="1"/>
      <c r="O253" s="1"/>
    </row>
    <row r="254" spans="1:15" ht="12.75" customHeight="1">
      <c r="A254" s="1"/>
      <c r="B254" s="1"/>
      <c r="C254" s="57"/>
      <c r="D254" s="57"/>
      <c r="E254" s="57"/>
      <c r="F254" s="57"/>
      <c r="G254" s="57"/>
      <c r="H254" s="57"/>
      <c r="I254" s="57"/>
      <c r="J254" s="57"/>
      <c r="K254" s="57"/>
      <c r="L254" s="58"/>
      <c r="M254" s="1"/>
      <c r="N254" s="1"/>
      <c r="O254" s="1"/>
    </row>
    <row r="255" spans="1:15" ht="12.75" customHeight="1">
      <c r="A255" s="1"/>
      <c r="B255" s="1"/>
      <c r="C255" s="57"/>
      <c r="D255" s="57"/>
      <c r="E255" s="57"/>
      <c r="F255" s="57"/>
      <c r="G255" s="57"/>
      <c r="H255" s="57"/>
      <c r="I255" s="57"/>
      <c r="J255" s="57"/>
      <c r="K255" s="57"/>
      <c r="L255" s="58"/>
      <c r="M255" s="1"/>
      <c r="N255" s="1"/>
      <c r="O255" s="1"/>
    </row>
    <row r="256" spans="1:15" ht="12.75" customHeight="1">
      <c r="A256" s="1"/>
      <c r="B256" s="1"/>
      <c r="C256" s="57"/>
      <c r="D256" s="57"/>
      <c r="E256" s="57"/>
      <c r="F256" s="57"/>
      <c r="G256" s="57"/>
      <c r="H256" s="57"/>
      <c r="I256" s="57"/>
      <c r="J256" s="57"/>
      <c r="K256" s="57"/>
      <c r="L256" s="58"/>
      <c r="M256" s="1"/>
      <c r="N256" s="1"/>
      <c r="O256" s="1"/>
    </row>
    <row r="257" spans="1:15" ht="12.75" customHeight="1">
      <c r="A257" s="1"/>
      <c r="B257" s="1"/>
      <c r="C257" s="57"/>
      <c r="D257" s="57"/>
      <c r="E257" s="57"/>
      <c r="F257" s="57"/>
      <c r="G257" s="57"/>
      <c r="H257" s="57"/>
      <c r="I257" s="57"/>
      <c r="J257" s="57"/>
      <c r="K257" s="57"/>
      <c r="L257" s="58"/>
      <c r="M257" s="1"/>
      <c r="N257" s="1"/>
      <c r="O257" s="1"/>
    </row>
    <row r="258" spans="1:15" ht="12.75" customHeight="1">
      <c r="A258" s="1"/>
      <c r="B258" s="1"/>
      <c r="C258" s="57"/>
      <c r="D258" s="57"/>
      <c r="E258" s="57"/>
      <c r="F258" s="57"/>
      <c r="G258" s="57"/>
      <c r="H258" s="57"/>
      <c r="I258" s="57"/>
      <c r="J258" s="57"/>
      <c r="K258" s="57"/>
      <c r="L258" s="58"/>
      <c r="M258" s="1"/>
      <c r="N258" s="1"/>
      <c r="O258" s="1"/>
    </row>
    <row r="259" spans="1:15" ht="12.75" customHeight="1">
      <c r="A259" s="1"/>
      <c r="B259" s="1"/>
      <c r="C259" s="57"/>
      <c r="D259" s="57"/>
      <c r="E259" s="57"/>
      <c r="F259" s="57"/>
      <c r="G259" s="57"/>
      <c r="H259" s="57"/>
      <c r="I259" s="57"/>
      <c r="J259" s="57"/>
      <c r="K259" s="57"/>
      <c r="L259" s="58"/>
      <c r="M259" s="1"/>
      <c r="N259" s="1"/>
      <c r="O259" s="1"/>
    </row>
    <row r="260" spans="1:15" ht="12.75" customHeight="1">
      <c r="A260" s="1"/>
      <c r="B260" s="1"/>
      <c r="C260" s="57"/>
      <c r="D260" s="57"/>
      <c r="E260" s="57"/>
      <c r="F260" s="57"/>
      <c r="G260" s="57"/>
      <c r="H260" s="57"/>
      <c r="I260" s="57"/>
      <c r="J260" s="57"/>
      <c r="K260" s="57"/>
      <c r="L260" s="58"/>
      <c r="M260" s="1"/>
      <c r="N260" s="1"/>
      <c r="O260" s="1"/>
    </row>
    <row r="261" spans="1:15" ht="12.75" customHeight="1">
      <c r="A261" s="1"/>
      <c r="B261" s="1"/>
      <c r="C261" s="57"/>
      <c r="D261" s="57"/>
      <c r="E261" s="57"/>
      <c r="F261" s="57"/>
      <c r="G261" s="57"/>
      <c r="H261" s="57"/>
      <c r="I261" s="57"/>
      <c r="J261" s="57"/>
      <c r="K261" s="57"/>
      <c r="L261" s="58"/>
      <c r="M261" s="1"/>
      <c r="N261" s="1"/>
      <c r="O261" s="1"/>
    </row>
    <row r="262" spans="1:15" ht="12.75" customHeight="1">
      <c r="A262" s="1"/>
      <c r="B262" s="1"/>
      <c r="C262" s="57"/>
      <c r="D262" s="57"/>
      <c r="E262" s="57"/>
      <c r="F262" s="57"/>
      <c r="G262" s="57"/>
      <c r="H262" s="57"/>
      <c r="I262" s="57"/>
      <c r="J262" s="57"/>
      <c r="K262" s="57"/>
      <c r="L262" s="58"/>
      <c r="M262" s="1"/>
      <c r="N262" s="1"/>
      <c r="O262" s="1"/>
    </row>
    <row r="263" spans="1:15" ht="12.75" customHeight="1">
      <c r="A263" s="1"/>
      <c r="B263" s="1"/>
      <c r="C263" s="57"/>
      <c r="D263" s="57"/>
      <c r="E263" s="57"/>
      <c r="F263" s="57"/>
      <c r="G263" s="57"/>
      <c r="H263" s="57"/>
      <c r="I263" s="57"/>
      <c r="J263" s="57"/>
      <c r="K263" s="57"/>
      <c r="L263" s="58"/>
      <c r="M263" s="1"/>
      <c r="N263" s="1"/>
      <c r="O263" s="1"/>
    </row>
    <row r="264" spans="1:15" ht="12.75" customHeight="1">
      <c r="A264" s="1"/>
      <c r="B264" s="1"/>
      <c r="C264" s="57"/>
      <c r="D264" s="57"/>
      <c r="E264" s="57"/>
      <c r="F264" s="57"/>
      <c r="G264" s="57"/>
      <c r="H264" s="57"/>
      <c r="I264" s="57"/>
      <c r="J264" s="57"/>
      <c r="K264" s="57"/>
      <c r="L264" s="58"/>
      <c r="M264" s="1"/>
      <c r="N264" s="1"/>
      <c r="O264" s="1"/>
    </row>
    <row r="265" spans="1:15" ht="12.75" customHeight="1">
      <c r="A265" s="1"/>
      <c r="B265" s="1"/>
      <c r="C265" s="57"/>
      <c r="D265" s="57"/>
      <c r="E265" s="57"/>
      <c r="F265" s="57"/>
      <c r="G265" s="57"/>
      <c r="H265" s="57"/>
      <c r="I265" s="57"/>
      <c r="J265" s="57"/>
      <c r="K265" s="57"/>
      <c r="L265" s="58"/>
      <c r="M265" s="1"/>
      <c r="N265" s="1"/>
      <c r="O265" s="1"/>
    </row>
    <row r="266" spans="1:15" ht="12.75" customHeight="1">
      <c r="A266" s="1"/>
      <c r="B266" s="1"/>
      <c r="C266" s="57"/>
      <c r="D266" s="57"/>
      <c r="E266" s="57"/>
      <c r="F266" s="57"/>
      <c r="G266" s="57"/>
      <c r="H266" s="57"/>
      <c r="I266" s="57"/>
      <c r="J266" s="57"/>
      <c r="K266" s="57"/>
      <c r="L266" s="58"/>
      <c r="M266" s="1"/>
      <c r="N266" s="1"/>
      <c r="O266" s="1"/>
    </row>
    <row r="267" spans="1:15" ht="12.75" customHeight="1">
      <c r="A267" s="1"/>
      <c r="B267" s="1"/>
      <c r="C267" s="57"/>
      <c r="D267" s="57"/>
      <c r="E267" s="57"/>
      <c r="F267" s="57"/>
      <c r="G267" s="57"/>
      <c r="H267" s="57"/>
      <c r="I267" s="57"/>
      <c r="J267" s="57"/>
      <c r="K267" s="57"/>
      <c r="L267" s="58"/>
      <c r="M267" s="1"/>
      <c r="N267" s="1"/>
      <c r="O267" s="1"/>
    </row>
    <row r="268" spans="1:15" ht="12.75" customHeight="1">
      <c r="A268" s="1"/>
      <c r="B268" s="1"/>
      <c r="C268" s="57"/>
      <c r="D268" s="57"/>
      <c r="E268" s="57"/>
      <c r="F268" s="57"/>
      <c r="G268" s="57"/>
      <c r="H268" s="57"/>
      <c r="I268" s="57"/>
      <c r="J268" s="57"/>
      <c r="K268" s="57"/>
      <c r="L268" s="58"/>
      <c r="M268" s="1"/>
      <c r="N268" s="1"/>
      <c r="O268" s="1"/>
    </row>
    <row r="269" spans="1:15" ht="12.75" customHeight="1">
      <c r="A269" s="1"/>
      <c r="B269" s="1"/>
      <c r="C269" s="57"/>
      <c r="D269" s="57"/>
      <c r="E269" s="57"/>
      <c r="F269" s="57"/>
      <c r="G269" s="57"/>
      <c r="H269" s="57"/>
      <c r="I269" s="57"/>
      <c r="J269" s="57"/>
      <c r="K269" s="57"/>
      <c r="L269" s="58"/>
      <c r="M269" s="1"/>
      <c r="N269" s="1"/>
      <c r="O269" s="1"/>
    </row>
    <row r="270" spans="1:15" ht="12.75" customHeight="1">
      <c r="A270" s="1"/>
      <c r="B270" s="1"/>
      <c r="C270" s="57"/>
      <c r="D270" s="57"/>
      <c r="E270" s="57"/>
      <c r="F270" s="57"/>
      <c r="G270" s="57"/>
      <c r="H270" s="57"/>
      <c r="I270" s="57"/>
      <c r="J270" s="57"/>
      <c r="K270" s="57"/>
      <c r="L270" s="58"/>
      <c r="M270" s="1"/>
      <c r="N270" s="1"/>
      <c r="O270" s="1"/>
    </row>
    <row r="271" spans="1:15" ht="12.75" customHeight="1">
      <c r="A271" s="1"/>
      <c r="B271" s="1"/>
      <c r="C271" s="57"/>
      <c r="D271" s="57"/>
      <c r="E271" s="57"/>
      <c r="F271" s="57"/>
      <c r="G271" s="57"/>
      <c r="H271" s="57"/>
      <c r="I271" s="57"/>
      <c r="J271" s="57"/>
      <c r="K271" s="57"/>
      <c r="L271" s="58"/>
      <c r="M271" s="1"/>
      <c r="N271" s="1"/>
      <c r="O271" s="1"/>
    </row>
    <row r="272" spans="1:15" ht="12.75" customHeight="1">
      <c r="A272" s="1"/>
      <c r="B272" s="1"/>
      <c r="C272" s="57"/>
      <c r="D272" s="57"/>
      <c r="E272" s="57"/>
      <c r="F272" s="57"/>
      <c r="G272" s="57"/>
      <c r="H272" s="57"/>
      <c r="I272" s="57"/>
      <c r="J272" s="57"/>
      <c r="K272" s="57"/>
      <c r="L272" s="58"/>
      <c r="M272" s="1"/>
      <c r="N272" s="1"/>
      <c r="O272" s="1"/>
    </row>
    <row r="273" spans="1:15" ht="12.75" customHeight="1">
      <c r="A273" s="1"/>
      <c r="B273" s="1"/>
      <c r="C273" s="57"/>
      <c r="D273" s="57"/>
      <c r="E273" s="57"/>
      <c r="F273" s="57"/>
      <c r="G273" s="57"/>
      <c r="H273" s="57"/>
      <c r="I273" s="57"/>
      <c r="J273" s="57"/>
      <c r="K273" s="57"/>
      <c r="L273" s="58"/>
      <c r="M273" s="1"/>
      <c r="N273" s="1"/>
      <c r="O273" s="1"/>
    </row>
    <row r="274" spans="1:15" ht="12.75" customHeight="1">
      <c r="A274" s="1"/>
      <c r="B274" s="1"/>
      <c r="C274" s="57"/>
      <c r="D274" s="57"/>
      <c r="E274" s="57"/>
      <c r="F274" s="57"/>
      <c r="G274" s="57"/>
      <c r="H274" s="57"/>
      <c r="I274" s="57"/>
      <c r="J274" s="57"/>
      <c r="K274" s="57"/>
      <c r="L274" s="58"/>
      <c r="M274" s="1"/>
      <c r="N274" s="1"/>
      <c r="O274" s="1"/>
    </row>
    <row r="275" spans="1:15" ht="12.75" customHeight="1">
      <c r="A275" s="1"/>
      <c r="B275" s="1"/>
      <c r="C275" s="57"/>
      <c r="D275" s="57"/>
      <c r="E275" s="57"/>
      <c r="F275" s="57"/>
      <c r="G275" s="57"/>
      <c r="H275" s="57"/>
      <c r="I275" s="57"/>
      <c r="J275" s="57"/>
      <c r="K275" s="57"/>
      <c r="L275" s="58"/>
      <c r="M275" s="1"/>
      <c r="N275" s="1"/>
      <c r="O275" s="1"/>
    </row>
    <row r="276" spans="1:15" ht="12.75" customHeight="1">
      <c r="A276" s="1"/>
      <c r="B276" s="1"/>
      <c r="C276" s="57"/>
      <c r="D276" s="57"/>
      <c r="E276" s="57"/>
      <c r="F276" s="57"/>
      <c r="G276" s="57"/>
      <c r="H276" s="57"/>
      <c r="I276" s="57"/>
      <c r="J276" s="57"/>
      <c r="K276" s="57"/>
      <c r="L276" s="58"/>
      <c r="M276" s="1"/>
      <c r="N276" s="1"/>
      <c r="O276" s="1"/>
    </row>
    <row r="277" spans="1:15" ht="12.75" customHeight="1">
      <c r="A277" s="1"/>
      <c r="B277" s="1"/>
      <c r="C277" s="57"/>
      <c r="D277" s="57"/>
      <c r="E277" s="57"/>
      <c r="F277" s="57"/>
      <c r="G277" s="57"/>
      <c r="H277" s="57"/>
      <c r="I277" s="57"/>
      <c r="J277" s="57"/>
      <c r="K277" s="57"/>
      <c r="L277" s="58"/>
      <c r="M277" s="1"/>
      <c r="N277" s="1"/>
      <c r="O277" s="1"/>
    </row>
    <row r="278" spans="1:15" ht="12.75" customHeight="1">
      <c r="A278" s="1"/>
      <c r="B278" s="1"/>
      <c r="C278" s="57"/>
      <c r="D278" s="57"/>
      <c r="E278" s="57"/>
      <c r="F278" s="57"/>
      <c r="G278" s="57"/>
      <c r="H278" s="57"/>
      <c r="I278" s="57"/>
      <c r="J278" s="57"/>
      <c r="K278" s="57"/>
      <c r="L278" s="58"/>
      <c r="M278" s="1"/>
      <c r="N278" s="1"/>
      <c r="O278" s="1"/>
    </row>
    <row r="279" spans="1:15" ht="12.75" customHeight="1">
      <c r="A279" s="1"/>
      <c r="B279" s="1"/>
      <c r="C279" s="57"/>
      <c r="D279" s="57"/>
      <c r="E279" s="57"/>
      <c r="F279" s="57"/>
      <c r="G279" s="57"/>
      <c r="H279" s="57"/>
      <c r="I279" s="57"/>
      <c r="J279" s="57"/>
      <c r="K279" s="57"/>
      <c r="L279" s="58"/>
      <c r="M279" s="1"/>
      <c r="N279" s="1"/>
      <c r="O279" s="1"/>
    </row>
    <row r="280" spans="1:15" ht="12.75" customHeight="1">
      <c r="A280" s="1"/>
      <c r="B280" s="1"/>
      <c r="C280" s="57"/>
      <c r="D280" s="57"/>
      <c r="E280" s="57"/>
      <c r="F280" s="57"/>
      <c r="G280" s="57"/>
      <c r="H280" s="57"/>
      <c r="I280" s="57"/>
      <c r="J280" s="57"/>
      <c r="K280" s="57"/>
      <c r="L280" s="58"/>
      <c r="M280" s="1"/>
      <c r="N280" s="1"/>
      <c r="O280" s="1"/>
    </row>
    <row r="281" spans="1:15" ht="12.75" customHeight="1">
      <c r="A281" s="1"/>
      <c r="B281" s="1"/>
      <c r="C281" s="57"/>
      <c r="D281" s="57"/>
      <c r="E281" s="57"/>
      <c r="F281" s="57"/>
      <c r="G281" s="57"/>
      <c r="H281" s="57"/>
      <c r="I281" s="57"/>
      <c r="J281" s="57"/>
      <c r="K281" s="57"/>
      <c r="L281" s="58"/>
      <c r="M281" s="1"/>
      <c r="N281" s="1"/>
      <c r="O281" s="1"/>
    </row>
    <row r="282" spans="1:15" ht="12.75" customHeight="1">
      <c r="A282" s="1"/>
      <c r="B282" s="1"/>
      <c r="C282" s="57"/>
      <c r="D282" s="57"/>
      <c r="E282" s="57"/>
      <c r="F282" s="57"/>
      <c r="G282" s="57"/>
      <c r="H282" s="57"/>
      <c r="I282" s="57"/>
      <c r="J282" s="57"/>
      <c r="K282" s="57"/>
      <c r="L282" s="58"/>
      <c r="M282" s="1"/>
      <c r="N282" s="1"/>
      <c r="O282" s="1"/>
    </row>
    <row r="283" spans="1:15" ht="12.75" customHeight="1">
      <c r="A283" s="1"/>
      <c r="B283" s="1"/>
      <c r="C283" s="57"/>
      <c r="D283" s="57"/>
      <c r="E283" s="57"/>
      <c r="F283" s="57"/>
      <c r="G283" s="57"/>
      <c r="H283" s="57"/>
      <c r="I283" s="57"/>
      <c r="J283" s="57"/>
      <c r="K283" s="57"/>
      <c r="L283" s="58"/>
      <c r="M283" s="1"/>
      <c r="N283" s="1"/>
      <c r="O283" s="1"/>
    </row>
    <row r="284" spans="1:15" ht="12.75" customHeight="1">
      <c r="A284" s="1"/>
      <c r="B284" s="1"/>
      <c r="C284" s="57"/>
      <c r="D284" s="57"/>
      <c r="E284" s="57"/>
      <c r="F284" s="57"/>
      <c r="G284" s="57"/>
      <c r="H284" s="57"/>
      <c r="I284" s="57"/>
      <c r="J284" s="57"/>
      <c r="K284" s="57"/>
      <c r="L284" s="58"/>
      <c r="M284" s="1"/>
      <c r="N284" s="1"/>
      <c r="O284" s="1"/>
    </row>
    <row r="285" spans="1:15" ht="12.75" customHeight="1">
      <c r="A285" s="1"/>
      <c r="B285" s="1"/>
      <c r="C285" s="57"/>
      <c r="D285" s="57"/>
      <c r="E285" s="57"/>
      <c r="F285" s="57"/>
      <c r="G285" s="57"/>
      <c r="H285" s="57"/>
      <c r="I285" s="57"/>
      <c r="J285" s="57"/>
      <c r="K285" s="57"/>
      <c r="L285" s="58"/>
      <c r="M285" s="1"/>
      <c r="N285" s="1"/>
      <c r="O285" s="1"/>
    </row>
    <row r="286" spans="1:15" ht="12.75" customHeight="1">
      <c r="A286" s="1"/>
      <c r="B286" s="1"/>
      <c r="C286" s="57"/>
      <c r="D286" s="57"/>
      <c r="E286" s="57"/>
      <c r="F286" s="57"/>
      <c r="G286" s="57"/>
      <c r="H286" s="57"/>
      <c r="I286" s="57"/>
      <c r="J286" s="57"/>
      <c r="K286" s="57"/>
      <c r="L286" s="58"/>
      <c r="M286" s="1"/>
      <c r="N286" s="1"/>
      <c r="O286" s="1"/>
    </row>
    <row r="287" spans="1:15" ht="12.75" customHeight="1">
      <c r="A287" s="1"/>
      <c r="B287" s="1"/>
      <c r="C287" s="57"/>
      <c r="D287" s="57"/>
      <c r="E287" s="57"/>
      <c r="F287" s="57"/>
      <c r="G287" s="57"/>
      <c r="H287" s="57"/>
      <c r="I287" s="57"/>
      <c r="J287" s="57"/>
      <c r="K287" s="57"/>
      <c r="L287" s="58"/>
      <c r="M287" s="1"/>
      <c r="N287" s="1"/>
      <c r="O287" s="1"/>
    </row>
    <row r="288" spans="1:15" ht="12.75" customHeight="1">
      <c r="A288" s="1"/>
      <c r="B288" s="1"/>
      <c r="C288" s="57"/>
      <c r="D288" s="57"/>
      <c r="E288" s="57"/>
      <c r="F288" s="57"/>
      <c r="G288" s="57"/>
      <c r="H288" s="57"/>
      <c r="I288" s="57"/>
      <c r="J288" s="57"/>
      <c r="K288" s="57"/>
      <c r="L288" s="58"/>
      <c r="M288" s="1"/>
      <c r="N288" s="1"/>
      <c r="O288" s="1"/>
    </row>
    <row r="289" spans="1:15" ht="12.75" customHeight="1">
      <c r="A289" s="1"/>
      <c r="B289" s="1"/>
      <c r="C289" s="57"/>
      <c r="D289" s="57"/>
      <c r="E289" s="57"/>
      <c r="F289" s="57"/>
      <c r="G289" s="57"/>
      <c r="H289" s="57"/>
      <c r="I289" s="57"/>
      <c r="J289" s="57"/>
      <c r="K289" s="57"/>
      <c r="L289" s="58"/>
      <c r="M289" s="1"/>
      <c r="N289" s="1"/>
      <c r="O289" s="1"/>
    </row>
    <row r="290" spans="1:15" ht="12.75" customHeight="1">
      <c r="A290" s="1"/>
      <c r="B290" s="1"/>
      <c r="C290" s="57"/>
      <c r="D290" s="57"/>
      <c r="E290" s="57"/>
      <c r="F290" s="57"/>
      <c r="G290" s="57"/>
      <c r="H290" s="57"/>
      <c r="I290" s="57"/>
      <c r="J290" s="57"/>
      <c r="K290" s="57"/>
      <c r="L290" s="58"/>
      <c r="M290" s="1"/>
      <c r="N290" s="1"/>
      <c r="O290" s="1"/>
    </row>
    <row r="291" spans="1:15" ht="12.75" customHeight="1">
      <c r="A291" s="1"/>
      <c r="B291" s="1"/>
      <c r="C291" s="57"/>
      <c r="D291" s="57"/>
      <c r="E291" s="57"/>
      <c r="F291" s="57"/>
      <c r="G291" s="57"/>
      <c r="H291" s="57"/>
      <c r="I291" s="57"/>
      <c r="J291" s="57"/>
      <c r="K291" s="57"/>
      <c r="L291" s="58"/>
      <c r="M291" s="1"/>
      <c r="N291" s="1"/>
      <c r="O291" s="1"/>
    </row>
    <row r="292" spans="1:15" ht="12.75" customHeight="1">
      <c r="A292" s="1"/>
      <c r="B292" s="1"/>
      <c r="C292" s="57"/>
      <c r="D292" s="57"/>
      <c r="E292" s="57"/>
      <c r="F292" s="57"/>
      <c r="G292" s="57"/>
      <c r="H292" s="57"/>
      <c r="I292" s="57"/>
      <c r="J292" s="57"/>
      <c r="K292" s="57"/>
      <c r="L292" s="58"/>
      <c r="M292" s="1"/>
      <c r="N292" s="1"/>
      <c r="O292" s="1"/>
    </row>
    <row r="293" spans="1:15" ht="12.75" customHeight="1">
      <c r="A293" s="1"/>
      <c r="B293" s="1"/>
      <c r="C293" s="63"/>
      <c r="D293" s="63"/>
      <c r="E293" s="63"/>
      <c r="F293" s="63"/>
      <c r="G293" s="63"/>
      <c r="H293" s="63"/>
      <c r="I293" s="63"/>
      <c r="J293" s="63"/>
      <c r="K293" s="63"/>
      <c r="L293" s="58"/>
      <c r="M293" s="1"/>
      <c r="N293" s="1"/>
      <c r="O293" s="1"/>
    </row>
    <row r="294" spans="1:15" ht="12.75" customHeight="1">
      <c r="A294" s="1"/>
      <c r="B294" s="1"/>
      <c r="C294" s="57"/>
      <c r="D294" s="57"/>
      <c r="E294" s="57"/>
      <c r="F294" s="57"/>
      <c r="G294" s="57"/>
      <c r="H294" s="57"/>
      <c r="I294" s="57"/>
      <c r="J294" s="57"/>
      <c r="K294" s="57"/>
      <c r="L294" s="58"/>
      <c r="M294" s="1"/>
      <c r="N294" s="1"/>
      <c r="O294" s="1"/>
    </row>
    <row r="295" spans="1:15" ht="12.75" customHeight="1">
      <c r="A295" s="1"/>
      <c r="B295" s="1"/>
      <c r="C295" s="57"/>
      <c r="D295" s="57"/>
      <c r="E295" s="57"/>
      <c r="F295" s="57"/>
      <c r="G295" s="57"/>
      <c r="H295" s="57"/>
      <c r="I295" s="57"/>
      <c r="J295" s="57"/>
      <c r="K295" s="57"/>
      <c r="L295" s="58"/>
      <c r="M295" s="1"/>
      <c r="N295" s="1"/>
      <c r="O295" s="1"/>
    </row>
    <row r="296" spans="1:15" ht="12.75" customHeight="1">
      <c r="A296" s="1"/>
      <c r="B296" s="1"/>
      <c r="C296" s="57"/>
      <c r="D296" s="57"/>
      <c r="E296" s="57"/>
      <c r="F296" s="57"/>
      <c r="G296" s="57"/>
      <c r="H296" s="57"/>
      <c r="I296" s="57"/>
      <c r="J296" s="57"/>
      <c r="K296" s="57"/>
      <c r="L296" s="58"/>
      <c r="M296" s="1"/>
      <c r="N296" s="1"/>
      <c r="O296" s="1"/>
    </row>
    <row r="297" spans="1:15" ht="12.75" customHeight="1">
      <c r="A297" s="1"/>
      <c r="B297" s="1"/>
      <c r="C297" s="57"/>
      <c r="D297" s="57"/>
      <c r="E297" s="57"/>
      <c r="F297" s="57"/>
      <c r="G297" s="57"/>
      <c r="H297" s="57"/>
      <c r="I297" s="57"/>
      <c r="J297" s="57"/>
      <c r="K297" s="57"/>
      <c r="L297" s="58"/>
      <c r="M297" s="1"/>
      <c r="N297" s="1"/>
      <c r="O297" s="1"/>
    </row>
    <row r="298" spans="1:15" ht="12.75" customHeight="1">
      <c r="A298" s="1"/>
      <c r="B298" s="1"/>
      <c r="C298" s="57"/>
      <c r="D298" s="57"/>
      <c r="E298" s="57"/>
      <c r="F298" s="57"/>
      <c r="G298" s="57"/>
      <c r="H298" s="57"/>
      <c r="I298" s="57"/>
      <c r="J298" s="57"/>
      <c r="K298" s="57"/>
      <c r="L298" s="58"/>
      <c r="M298" s="1"/>
      <c r="N298" s="1"/>
      <c r="O298" s="1"/>
    </row>
    <row r="299" spans="1:15" ht="12.75" customHeight="1">
      <c r="A299" s="1"/>
      <c r="B299" s="1"/>
      <c r="C299" s="57"/>
      <c r="D299" s="57"/>
      <c r="E299" s="57"/>
      <c r="F299" s="57"/>
      <c r="G299" s="57"/>
      <c r="H299" s="57"/>
      <c r="I299" s="57"/>
      <c r="J299" s="57"/>
      <c r="K299" s="57"/>
      <c r="L299" s="58"/>
      <c r="M299" s="1"/>
      <c r="N299" s="1"/>
      <c r="O299" s="1"/>
    </row>
    <row r="300" spans="1:15" ht="12.75" customHeight="1">
      <c r="A300" s="1"/>
      <c r="B300" s="1"/>
      <c r="C300" s="57"/>
      <c r="D300" s="57"/>
      <c r="E300" s="57"/>
      <c r="F300" s="57"/>
      <c r="G300" s="57"/>
      <c r="H300" s="57"/>
      <c r="I300" s="57"/>
      <c r="J300" s="57"/>
      <c r="K300" s="57"/>
      <c r="L300" s="58"/>
      <c r="M300" s="1"/>
      <c r="N300" s="1"/>
      <c r="O300" s="1"/>
    </row>
    <row r="301" spans="1:15" ht="12.75" customHeight="1">
      <c r="A301" s="1"/>
      <c r="B301" s="1"/>
      <c r="C301" s="57"/>
      <c r="D301" s="57"/>
      <c r="E301" s="57"/>
      <c r="F301" s="57"/>
      <c r="G301" s="57"/>
      <c r="H301" s="57"/>
      <c r="I301" s="57"/>
      <c r="J301" s="57"/>
      <c r="K301" s="57"/>
      <c r="L301" s="58"/>
      <c r="M301" s="1"/>
      <c r="N301" s="1"/>
      <c r="O301" s="1"/>
    </row>
    <row r="302" spans="1:15" ht="12.75" customHeight="1">
      <c r="A302" s="1"/>
      <c r="B302" s="1"/>
      <c r="C302" s="57"/>
      <c r="D302" s="57"/>
      <c r="E302" s="57"/>
      <c r="F302" s="57"/>
      <c r="G302" s="57"/>
      <c r="H302" s="57"/>
      <c r="I302" s="57"/>
      <c r="J302" s="57"/>
      <c r="K302" s="57"/>
      <c r="L302" s="58"/>
      <c r="M302" s="1"/>
      <c r="N302" s="1"/>
      <c r="O302" s="1"/>
    </row>
    <row r="303" spans="1:15" ht="12.75" customHeight="1">
      <c r="A303" s="1"/>
      <c r="B303" s="1"/>
      <c r="C303" s="57"/>
      <c r="D303" s="57"/>
      <c r="E303" s="57"/>
      <c r="F303" s="57"/>
      <c r="G303" s="57"/>
      <c r="H303" s="57"/>
      <c r="I303" s="57"/>
      <c r="J303" s="57"/>
      <c r="K303" s="57"/>
      <c r="L303" s="58"/>
      <c r="M303" s="1"/>
      <c r="N303" s="1"/>
      <c r="O303" s="1"/>
    </row>
    <row r="304" spans="1:15" ht="12.75" customHeight="1">
      <c r="A304" s="1"/>
      <c r="B304" s="1"/>
      <c r="C304" s="57"/>
      <c r="D304" s="57"/>
      <c r="E304" s="57"/>
      <c r="F304" s="57"/>
      <c r="G304" s="57"/>
      <c r="H304" s="57"/>
      <c r="I304" s="57"/>
      <c r="J304" s="57"/>
      <c r="K304" s="57"/>
      <c r="L304" s="58"/>
      <c r="M304" s="1"/>
      <c r="N304" s="1"/>
      <c r="O304" s="1"/>
    </row>
    <row r="305" spans="1:15" ht="12.75" customHeight="1">
      <c r="A305" s="1"/>
      <c r="B305" s="1"/>
      <c r="C305" s="57"/>
      <c r="D305" s="57"/>
      <c r="E305" s="57"/>
      <c r="F305" s="57"/>
      <c r="G305" s="57"/>
      <c r="H305" s="57"/>
      <c r="I305" s="57"/>
      <c r="J305" s="57"/>
      <c r="K305" s="57"/>
      <c r="L305" s="58"/>
      <c r="M305" s="1"/>
      <c r="N305" s="1"/>
      <c r="O305" s="1"/>
    </row>
    <row r="306" spans="1:15" ht="12.75" customHeight="1">
      <c r="A306" s="1"/>
      <c r="B306" s="1"/>
      <c r="C306" s="57"/>
      <c r="D306" s="57"/>
      <c r="E306" s="57"/>
      <c r="F306" s="57"/>
      <c r="G306" s="57"/>
      <c r="H306" s="57"/>
      <c r="I306" s="57"/>
      <c r="J306" s="57"/>
      <c r="K306" s="57"/>
      <c r="L306" s="58"/>
      <c r="M306" s="1"/>
      <c r="N306" s="1"/>
      <c r="O306" s="1"/>
    </row>
    <row r="307" spans="1:15" ht="12.75" customHeight="1">
      <c r="A307" s="1"/>
      <c r="B307" s="1"/>
      <c r="C307" s="57"/>
      <c r="D307" s="57"/>
      <c r="E307" s="57"/>
      <c r="F307" s="57"/>
      <c r="G307" s="57"/>
      <c r="H307" s="57"/>
      <c r="I307" s="57"/>
      <c r="J307" s="57"/>
      <c r="K307" s="57"/>
      <c r="L307" s="58"/>
      <c r="M307" s="1"/>
      <c r="N307" s="1"/>
      <c r="O307" s="1"/>
    </row>
    <row r="308" spans="1:15" ht="12.75" customHeight="1">
      <c r="A308" s="1"/>
      <c r="B308" s="1"/>
      <c r="C308" s="57"/>
      <c r="D308" s="57"/>
      <c r="E308" s="57"/>
      <c r="F308" s="57"/>
      <c r="G308" s="57"/>
      <c r="H308" s="57"/>
      <c r="I308" s="57"/>
      <c r="J308" s="57"/>
      <c r="K308" s="57"/>
      <c r="L308" s="58"/>
      <c r="M308" s="1"/>
      <c r="N308" s="1"/>
      <c r="O308" s="1"/>
    </row>
    <row r="309" spans="1:15" ht="12.75" customHeight="1">
      <c r="A309" s="1"/>
      <c r="B309" s="1"/>
      <c r="C309" s="57"/>
      <c r="D309" s="57"/>
      <c r="E309" s="57"/>
      <c r="F309" s="57"/>
      <c r="G309" s="57"/>
      <c r="H309" s="57"/>
      <c r="I309" s="57"/>
      <c r="J309" s="57"/>
      <c r="K309" s="57"/>
      <c r="L309" s="58"/>
      <c r="M309" s="1"/>
      <c r="N309" s="1"/>
      <c r="O309" s="1"/>
    </row>
    <row r="310" spans="1:15" ht="12.75" customHeight="1">
      <c r="A310" s="1"/>
      <c r="B310" s="1"/>
      <c r="C310" s="57"/>
      <c r="D310" s="57"/>
      <c r="E310" s="57"/>
      <c r="F310" s="57"/>
      <c r="G310" s="57"/>
      <c r="H310" s="57"/>
      <c r="I310" s="57"/>
      <c r="J310" s="57"/>
      <c r="K310" s="57"/>
      <c r="L310" s="58"/>
      <c r="M310" s="1"/>
      <c r="N310" s="1"/>
      <c r="O310" s="1"/>
    </row>
    <row r="311" spans="1:15" ht="12.75" customHeight="1">
      <c r="A311" s="1"/>
      <c r="B311" s="1"/>
      <c r="C311" s="57"/>
      <c r="D311" s="57"/>
      <c r="E311" s="57"/>
      <c r="F311" s="57"/>
      <c r="G311" s="57"/>
      <c r="H311" s="57"/>
      <c r="I311" s="57"/>
      <c r="J311" s="57"/>
      <c r="K311" s="57"/>
      <c r="L311" s="58"/>
      <c r="M311" s="1"/>
      <c r="N311" s="1"/>
      <c r="O311" s="1"/>
    </row>
    <row r="312" spans="1:15" ht="12.75" customHeight="1">
      <c r="A312" s="1"/>
      <c r="B312" s="1"/>
      <c r="C312" s="57"/>
      <c r="D312" s="57"/>
      <c r="E312" s="57"/>
      <c r="F312" s="57"/>
      <c r="G312" s="57"/>
      <c r="H312" s="57"/>
      <c r="I312" s="57"/>
      <c r="J312" s="57"/>
      <c r="K312" s="57"/>
      <c r="L312" s="58"/>
      <c r="M312" s="1"/>
      <c r="N312" s="1"/>
      <c r="O312" s="1"/>
    </row>
    <row r="313" spans="1:15" ht="12.75" customHeight="1">
      <c r="A313" s="1"/>
      <c r="B313" s="1"/>
      <c r="C313" s="57"/>
      <c r="D313" s="57"/>
      <c r="E313" s="57"/>
      <c r="F313" s="57"/>
      <c r="G313" s="57"/>
      <c r="H313" s="57"/>
      <c r="I313" s="57"/>
      <c r="J313" s="57"/>
      <c r="K313" s="57"/>
      <c r="L313" s="58"/>
      <c r="M313" s="1"/>
      <c r="N313" s="1"/>
      <c r="O313" s="1"/>
    </row>
    <row r="314" spans="1:15" ht="12.75" customHeight="1">
      <c r="A314" s="1"/>
      <c r="B314" s="1"/>
      <c r="C314" s="57"/>
      <c r="D314" s="57"/>
      <c r="E314" s="57"/>
      <c r="F314" s="57"/>
      <c r="G314" s="57"/>
      <c r="H314" s="57"/>
      <c r="I314" s="57"/>
      <c r="J314" s="57"/>
      <c r="K314" s="57"/>
      <c r="L314" s="58"/>
      <c r="M314" s="1"/>
      <c r="N314" s="1"/>
      <c r="O314" s="1"/>
    </row>
    <row r="315" spans="1:15" ht="12.75" customHeight="1">
      <c r="A315" s="1"/>
      <c r="B315" s="1"/>
      <c r="C315" s="57"/>
      <c r="D315" s="57"/>
      <c r="E315" s="57"/>
      <c r="F315" s="57"/>
      <c r="G315" s="57"/>
      <c r="H315" s="57"/>
      <c r="I315" s="57"/>
      <c r="J315" s="57"/>
      <c r="K315" s="57"/>
      <c r="L315" s="58"/>
      <c r="M315" s="1"/>
      <c r="N315" s="1"/>
      <c r="O315" s="1"/>
    </row>
    <row r="316" spans="1:15" ht="12.75" customHeight="1">
      <c r="A316" s="1"/>
      <c r="B316" s="1"/>
      <c r="C316" s="57"/>
      <c r="D316" s="57"/>
      <c r="E316" s="57"/>
      <c r="F316" s="57"/>
      <c r="G316" s="57"/>
      <c r="H316" s="57"/>
      <c r="I316" s="57"/>
      <c r="J316" s="57"/>
      <c r="K316" s="57"/>
      <c r="L316" s="58"/>
      <c r="M316" s="1"/>
      <c r="N316" s="1"/>
      <c r="O316" s="1"/>
    </row>
    <row r="317" spans="1:15" ht="12.75" customHeight="1">
      <c r="A317" s="1"/>
      <c r="B317" s="1"/>
      <c r="C317" s="57"/>
      <c r="D317" s="57"/>
      <c r="E317" s="57"/>
      <c r="F317" s="57"/>
      <c r="G317" s="57"/>
      <c r="H317" s="57"/>
      <c r="I317" s="57"/>
      <c r="J317" s="57"/>
      <c r="K317" s="57"/>
      <c r="L317" s="58"/>
      <c r="M317" s="1"/>
      <c r="N317" s="1"/>
      <c r="O317" s="1"/>
    </row>
    <row r="318" spans="1:15" ht="12.75" customHeight="1">
      <c r="A318" s="1"/>
      <c r="B318" s="1"/>
      <c r="C318" s="57"/>
      <c r="D318" s="57"/>
      <c r="E318" s="57"/>
      <c r="F318" s="57"/>
      <c r="G318" s="57"/>
      <c r="H318" s="57"/>
      <c r="I318" s="57"/>
      <c r="J318" s="57"/>
      <c r="K318" s="57"/>
      <c r="L318" s="58"/>
      <c r="M318" s="1"/>
      <c r="N318" s="1"/>
      <c r="O318" s="1"/>
    </row>
    <row r="319" spans="1:15" ht="12.75" customHeight="1">
      <c r="A319" s="1"/>
      <c r="B319" s="1"/>
      <c r="C319" s="57"/>
      <c r="D319" s="57"/>
      <c r="E319" s="57"/>
      <c r="F319" s="57"/>
      <c r="G319" s="57"/>
      <c r="H319" s="57"/>
      <c r="I319" s="57"/>
      <c r="J319" s="57"/>
      <c r="K319" s="57"/>
      <c r="L319" s="58"/>
      <c r="M319" s="1"/>
      <c r="N319" s="1"/>
      <c r="O319" s="1"/>
    </row>
    <row r="320" spans="1:15" ht="12.75" customHeight="1">
      <c r="A320" s="1"/>
      <c r="B320" s="1"/>
      <c r="C320" s="57"/>
      <c r="D320" s="57"/>
      <c r="E320" s="57"/>
      <c r="F320" s="57"/>
      <c r="G320" s="57"/>
      <c r="H320" s="57"/>
      <c r="I320" s="57"/>
      <c r="J320" s="57"/>
      <c r="K320" s="57"/>
      <c r="L320" s="58"/>
      <c r="M320" s="1"/>
      <c r="N320" s="1"/>
      <c r="O320" s="1"/>
    </row>
    <row r="321" spans="1:15" ht="12.75" customHeight="1">
      <c r="A321" s="1"/>
      <c r="B321" s="1"/>
      <c r="C321" s="57"/>
      <c r="D321" s="57"/>
      <c r="E321" s="57"/>
      <c r="F321" s="57"/>
      <c r="G321" s="57"/>
      <c r="H321" s="57"/>
      <c r="I321" s="57"/>
      <c r="J321" s="57"/>
      <c r="K321" s="57"/>
      <c r="L321" s="58"/>
      <c r="M321" s="1"/>
      <c r="N321" s="1"/>
      <c r="O321" s="1"/>
    </row>
    <row r="322" spans="1:15" ht="12.75" customHeight="1">
      <c r="A322" s="1"/>
      <c r="B322" s="1"/>
      <c r="C322" s="57"/>
      <c r="D322" s="57"/>
      <c r="E322" s="57"/>
      <c r="F322" s="57"/>
      <c r="G322" s="57"/>
      <c r="H322" s="57"/>
      <c r="I322" s="57"/>
      <c r="J322" s="57"/>
      <c r="K322" s="57"/>
      <c r="L322" s="58"/>
      <c r="M322" s="1"/>
      <c r="N322" s="1"/>
      <c r="O322" s="1"/>
    </row>
    <row r="323" spans="1:15" ht="12.75" customHeight="1">
      <c r="A323" s="1"/>
      <c r="B323" s="1"/>
      <c r="C323" s="57"/>
      <c r="D323" s="57"/>
      <c r="E323" s="57"/>
      <c r="F323" s="57"/>
      <c r="G323" s="57"/>
      <c r="H323" s="57"/>
      <c r="I323" s="57"/>
      <c r="J323" s="57"/>
      <c r="K323" s="57"/>
      <c r="L323" s="58"/>
      <c r="M323" s="1"/>
      <c r="N323" s="1"/>
      <c r="O323" s="1"/>
    </row>
    <row r="324" spans="1:15" ht="12.75" customHeight="1">
      <c r="A324" s="1"/>
      <c r="B324" s="1"/>
      <c r="C324" s="57"/>
      <c r="D324" s="57"/>
      <c r="E324" s="57"/>
      <c r="F324" s="57"/>
      <c r="G324" s="57"/>
      <c r="H324" s="57"/>
      <c r="I324" s="57"/>
      <c r="J324" s="57"/>
      <c r="K324" s="57"/>
      <c r="L324" s="58"/>
      <c r="M324" s="1"/>
      <c r="N324" s="1"/>
      <c r="O324" s="1"/>
    </row>
    <row r="325" spans="1:15" ht="12.75" customHeight="1">
      <c r="A325" s="1"/>
      <c r="B325" s="1"/>
      <c r="C325" s="57"/>
      <c r="D325" s="57"/>
      <c r="E325" s="57"/>
      <c r="F325" s="57"/>
      <c r="G325" s="57"/>
      <c r="H325" s="57"/>
      <c r="I325" s="57"/>
      <c r="J325" s="57"/>
      <c r="K325" s="57"/>
      <c r="L325" s="58"/>
      <c r="M325" s="1"/>
      <c r="N325" s="1"/>
      <c r="O325" s="1"/>
    </row>
    <row r="326" spans="1:15" ht="12.75" customHeight="1">
      <c r="A326" s="1"/>
      <c r="B326" s="1"/>
      <c r="C326" s="57"/>
      <c r="D326" s="57"/>
      <c r="E326" s="57"/>
      <c r="F326" s="57"/>
      <c r="G326" s="57"/>
      <c r="H326" s="57"/>
      <c r="I326" s="57"/>
      <c r="J326" s="57"/>
      <c r="K326" s="57"/>
      <c r="L326" s="58"/>
      <c r="M326" s="1"/>
      <c r="N326" s="1"/>
      <c r="O326" s="1"/>
    </row>
    <row r="327" spans="1:15" ht="12.75" customHeight="1">
      <c r="A327" s="1"/>
      <c r="B327" s="1"/>
      <c r="C327" s="57"/>
      <c r="D327" s="57"/>
      <c r="E327" s="57"/>
      <c r="F327" s="57"/>
      <c r="G327" s="57"/>
      <c r="H327" s="57"/>
      <c r="I327" s="57"/>
      <c r="J327" s="57"/>
      <c r="K327" s="57"/>
      <c r="L327" s="58"/>
      <c r="M327" s="1"/>
      <c r="N327" s="1"/>
      <c r="O327" s="1"/>
    </row>
    <row r="328" spans="1:15" ht="12.75" customHeight="1">
      <c r="A328" s="1"/>
      <c r="B328" s="1"/>
      <c r="C328" s="57"/>
      <c r="D328" s="57"/>
      <c r="E328" s="57"/>
      <c r="F328" s="57"/>
      <c r="G328" s="57"/>
      <c r="H328" s="57"/>
      <c r="I328" s="57"/>
      <c r="J328" s="57"/>
      <c r="K328" s="57"/>
      <c r="L328" s="58"/>
      <c r="M328" s="1"/>
      <c r="N328" s="1"/>
      <c r="O328" s="1"/>
    </row>
    <row r="329" spans="1:15" ht="12.75" customHeight="1">
      <c r="A329" s="1"/>
      <c r="B329" s="1"/>
      <c r="C329" s="57"/>
      <c r="D329" s="57"/>
      <c r="E329" s="57"/>
      <c r="F329" s="57"/>
      <c r="G329" s="57"/>
      <c r="H329" s="57"/>
      <c r="I329" s="57"/>
      <c r="J329" s="57"/>
      <c r="K329" s="57"/>
      <c r="L329" s="58"/>
      <c r="M329" s="1"/>
      <c r="N329" s="1"/>
      <c r="O329" s="1"/>
    </row>
    <row r="330" spans="1:15" ht="12.75" customHeight="1">
      <c r="A330" s="1"/>
      <c r="B330" s="1"/>
      <c r="C330" s="57"/>
      <c r="D330" s="57"/>
      <c r="E330" s="57"/>
      <c r="F330" s="57"/>
      <c r="G330" s="57"/>
      <c r="H330" s="57"/>
      <c r="I330" s="57"/>
      <c r="J330" s="57"/>
      <c r="K330" s="57"/>
      <c r="L330" s="58"/>
      <c r="M330" s="1"/>
      <c r="N330" s="1"/>
      <c r="O330" s="1"/>
    </row>
    <row r="331" spans="1:15" ht="12.75" customHeight="1">
      <c r="A331" s="1"/>
      <c r="B331" s="1"/>
      <c r="C331" s="57"/>
      <c r="D331" s="57"/>
      <c r="E331" s="57"/>
      <c r="F331" s="57"/>
      <c r="G331" s="57"/>
      <c r="H331" s="57"/>
      <c r="I331" s="57"/>
      <c r="J331" s="57"/>
      <c r="K331" s="57"/>
      <c r="L331" s="58"/>
      <c r="M331" s="1"/>
      <c r="N331" s="1"/>
      <c r="O331" s="1"/>
    </row>
    <row r="332" spans="1:15" ht="12.75" customHeight="1">
      <c r="A332" s="1"/>
      <c r="B332" s="1"/>
      <c r="C332" s="57"/>
      <c r="D332" s="57"/>
      <c r="E332" s="57"/>
      <c r="F332" s="57"/>
      <c r="G332" s="57"/>
      <c r="H332" s="57"/>
      <c r="I332" s="57"/>
      <c r="J332" s="57"/>
      <c r="K332" s="57"/>
      <c r="L332" s="58"/>
      <c r="M332" s="1"/>
      <c r="N332" s="1"/>
      <c r="O332" s="1"/>
    </row>
    <row r="333" spans="1:15" ht="12.75" customHeight="1">
      <c r="A333" s="1"/>
      <c r="B333" s="1"/>
      <c r="C333" s="57"/>
      <c r="D333" s="57"/>
      <c r="E333" s="57"/>
      <c r="F333" s="57"/>
      <c r="G333" s="57"/>
      <c r="H333" s="57"/>
      <c r="I333" s="57"/>
      <c r="J333" s="57"/>
      <c r="K333" s="57"/>
      <c r="L333" s="58"/>
      <c r="M333" s="1"/>
      <c r="N333" s="1"/>
      <c r="O333" s="1"/>
    </row>
    <row r="334" spans="1:15" ht="12.75" customHeight="1">
      <c r="A334" s="1"/>
      <c r="B334" s="1"/>
      <c r="C334" s="63"/>
      <c r="D334" s="63"/>
      <c r="E334" s="57"/>
      <c r="F334" s="57"/>
      <c r="G334" s="57"/>
      <c r="H334" s="63"/>
      <c r="I334" s="63"/>
      <c r="J334" s="63"/>
      <c r="K334" s="63"/>
      <c r="L334" s="58"/>
      <c r="M334" s="1"/>
      <c r="N334" s="1"/>
      <c r="O334" s="1"/>
    </row>
    <row r="335" spans="1:15" ht="12.75" customHeight="1">
      <c r="A335" s="1"/>
      <c r="B335" s="1"/>
      <c r="C335" s="57"/>
      <c r="D335" s="57"/>
      <c r="E335" s="57"/>
      <c r="F335" s="57"/>
      <c r="G335" s="57"/>
      <c r="H335" s="57"/>
      <c r="I335" s="57"/>
      <c r="J335" s="57"/>
      <c r="K335" s="57"/>
      <c r="L335" s="58"/>
      <c r="M335" s="1"/>
      <c r="N335" s="1"/>
      <c r="O335" s="1"/>
    </row>
    <row r="336" spans="1:15" ht="12.75" customHeight="1">
      <c r="A336" s="1"/>
      <c r="B336" s="1"/>
      <c r="C336" s="57"/>
      <c r="D336" s="57"/>
      <c r="E336" s="57"/>
      <c r="F336" s="57"/>
      <c r="G336" s="57"/>
      <c r="H336" s="57"/>
      <c r="I336" s="57"/>
      <c r="J336" s="57"/>
      <c r="K336" s="57"/>
      <c r="L336" s="58"/>
      <c r="M336" s="1"/>
      <c r="N336" s="1"/>
      <c r="O336" s="1"/>
    </row>
    <row r="337" spans="1:15" ht="12.75" customHeight="1">
      <c r="A337" s="1"/>
      <c r="B337" s="1"/>
      <c r="C337" s="57"/>
      <c r="D337" s="57"/>
      <c r="E337" s="57"/>
      <c r="F337" s="57"/>
      <c r="G337" s="57"/>
      <c r="H337" s="57"/>
      <c r="I337" s="57"/>
      <c r="J337" s="57"/>
      <c r="K337" s="57"/>
      <c r="L337" s="58"/>
      <c r="M337" s="1"/>
      <c r="N337" s="1"/>
      <c r="O337" s="1"/>
    </row>
    <row r="338" spans="1:15" ht="12.75" customHeight="1">
      <c r="A338" s="1"/>
      <c r="B338" s="1"/>
      <c r="C338" s="57"/>
      <c r="D338" s="57"/>
      <c r="E338" s="57"/>
      <c r="F338" s="57"/>
      <c r="G338" s="57"/>
      <c r="H338" s="57"/>
      <c r="I338" s="57"/>
      <c r="J338" s="57"/>
      <c r="K338" s="57"/>
      <c r="L338" s="58"/>
      <c r="M338" s="1"/>
      <c r="N338" s="1"/>
      <c r="O338" s="1"/>
    </row>
    <row r="339" spans="1:15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46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6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6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6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6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6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6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6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6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6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6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6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6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6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6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6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6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6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6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6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6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6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6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6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6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6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6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6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6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6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6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6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6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6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6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6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6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6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6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6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6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6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6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6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6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6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6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6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6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6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6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6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6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6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6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6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6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6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6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6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6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6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6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6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6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6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6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6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6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6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6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6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6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6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6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6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6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6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6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6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6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6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6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6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6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6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6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6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6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6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6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6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6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6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6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6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6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6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6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6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6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6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6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6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6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6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6"/>
      <c r="M445" s="1"/>
      <c r="N445" s="1"/>
      <c r="O445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 xr:uid="{00000000-0004-0000-0200-000000000000}"/>
  </hyperlinks>
  <pageMargins left="0.7" right="0.7" top="0.75" bottom="0.75" header="0" footer="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530"/>
  <sheetViews>
    <sheetView zoomScale="85" zoomScaleNormal="85" workbookViewId="0">
      <pane ySplit="10" topLeftCell="A11" activePane="bottomLeft" state="frozen"/>
      <selection pane="bottomLeft" activeCell="B11" sqref="B11"/>
    </sheetView>
  </sheetViews>
  <sheetFormatPr defaultColWidth="14.425781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364"/>
      <c r="B1" s="365"/>
      <c r="C1" s="67"/>
      <c r="D1" s="67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3" t="s">
        <v>310</v>
      </c>
      <c r="M5" s="1"/>
      <c r="N5" s="1"/>
      <c r="O5" s="1"/>
    </row>
    <row r="6" spans="1:15" ht="12.75" customHeight="1">
      <c r="A6" s="68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45288</v>
      </c>
      <c r="L6" s="1"/>
      <c r="M6" s="1"/>
      <c r="N6" s="1"/>
      <c r="O6" s="1"/>
    </row>
    <row r="7" spans="1:15" ht="12.75" customHeight="1">
      <c r="B7" s="1"/>
      <c r="C7" s="1" t="s">
        <v>311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5"/>
      <c r="B8" s="5"/>
      <c r="C8" s="5"/>
      <c r="D8" s="5"/>
      <c r="E8" s="5"/>
      <c r="F8" s="5"/>
      <c r="G8" s="69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358" t="s">
        <v>16</v>
      </c>
      <c r="B9" s="360" t="s">
        <v>18</v>
      </c>
      <c r="C9" s="363" t="s">
        <v>20</v>
      </c>
      <c r="D9" s="363" t="s">
        <v>21</v>
      </c>
      <c r="E9" s="355" t="s">
        <v>22</v>
      </c>
      <c r="F9" s="356"/>
      <c r="G9" s="357"/>
      <c r="H9" s="355" t="s">
        <v>23</v>
      </c>
      <c r="I9" s="356"/>
      <c r="J9" s="357"/>
      <c r="K9" s="26"/>
      <c r="L9" s="27"/>
      <c r="M9" s="48"/>
      <c r="N9" s="1"/>
      <c r="O9" s="1"/>
    </row>
    <row r="10" spans="1:15" ht="42.75" customHeight="1">
      <c r="A10" s="359"/>
      <c r="B10" s="362"/>
      <c r="C10" s="362"/>
      <c r="D10" s="362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9" t="s">
        <v>32</v>
      </c>
      <c r="M10" s="50" t="s">
        <v>258</v>
      </c>
      <c r="N10" s="1"/>
      <c r="O10" s="1"/>
    </row>
    <row r="11" spans="1:15" ht="12" customHeight="1">
      <c r="A11" s="33">
        <v>1</v>
      </c>
      <c r="B11" s="53" t="s">
        <v>312</v>
      </c>
      <c r="C11" s="31">
        <v>674.45</v>
      </c>
      <c r="D11" s="36">
        <v>666.86666666666667</v>
      </c>
      <c r="E11" s="36">
        <v>655.23333333333335</v>
      </c>
      <c r="F11" s="36">
        <v>636.01666666666665</v>
      </c>
      <c r="G11" s="36">
        <v>624.38333333333333</v>
      </c>
      <c r="H11" s="36">
        <v>686.08333333333337</v>
      </c>
      <c r="I11" s="36">
        <v>697.71666666666681</v>
      </c>
      <c r="J11" s="36">
        <v>716.93333333333339</v>
      </c>
      <c r="K11" s="31">
        <v>678.5</v>
      </c>
      <c r="L11" s="31">
        <v>647.65</v>
      </c>
      <c r="M11" s="31">
        <v>6.1401700000000003</v>
      </c>
      <c r="N11" s="1"/>
      <c r="O11" s="1"/>
    </row>
    <row r="12" spans="1:15" ht="12" customHeight="1">
      <c r="A12" s="33">
        <v>2</v>
      </c>
      <c r="B12" s="53" t="s">
        <v>313</v>
      </c>
      <c r="C12" s="31">
        <v>36389.949999999997</v>
      </c>
      <c r="D12" s="36">
        <v>35132.783333333333</v>
      </c>
      <c r="E12" s="36">
        <v>32827.166666666664</v>
      </c>
      <c r="F12" s="36">
        <v>29264.383333333331</v>
      </c>
      <c r="G12" s="36">
        <v>26958.766666666663</v>
      </c>
      <c r="H12" s="36">
        <v>38695.566666666666</v>
      </c>
      <c r="I12" s="36">
        <v>41001.183333333334</v>
      </c>
      <c r="J12" s="36">
        <v>44563.966666666667</v>
      </c>
      <c r="K12" s="31">
        <v>37438.400000000001</v>
      </c>
      <c r="L12" s="31">
        <v>31570</v>
      </c>
      <c r="M12" s="31">
        <v>0.88939000000000001</v>
      </c>
      <c r="N12" s="1"/>
      <c r="O12" s="1"/>
    </row>
    <row r="13" spans="1:15" ht="12" customHeight="1">
      <c r="A13" s="33">
        <v>3</v>
      </c>
      <c r="B13" s="53" t="s">
        <v>316</v>
      </c>
      <c r="C13" s="31">
        <v>497.7</v>
      </c>
      <c r="D13" s="36">
        <v>504.4666666666667</v>
      </c>
      <c r="E13" s="36">
        <v>489.23333333333335</v>
      </c>
      <c r="F13" s="36">
        <v>480.76666666666665</v>
      </c>
      <c r="G13" s="36">
        <v>465.5333333333333</v>
      </c>
      <c r="H13" s="36">
        <v>512.93333333333339</v>
      </c>
      <c r="I13" s="36">
        <v>528.16666666666674</v>
      </c>
      <c r="J13" s="36">
        <v>536.63333333333344</v>
      </c>
      <c r="K13" s="31">
        <v>519.70000000000005</v>
      </c>
      <c r="L13" s="31">
        <v>496</v>
      </c>
      <c r="M13" s="31">
        <v>13.59854</v>
      </c>
      <c r="N13" s="1"/>
      <c r="O13" s="1"/>
    </row>
    <row r="14" spans="1:15" ht="12" customHeight="1">
      <c r="A14" s="33">
        <v>4</v>
      </c>
      <c r="B14" s="53" t="s">
        <v>40</v>
      </c>
      <c r="C14" s="31">
        <v>645.75</v>
      </c>
      <c r="D14" s="36">
        <v>640.55000000000007</v>
      </c>
      <c r="E14" s="36">
        <v>631.45000000000016</v>
      </c>
      <c r="F14" s="36">
        <v>617.15000000000009</v>
      </c>
      <c r="G14" s="36">
        <v>608.05000000000018</v>
      </c>
      <c r="H14" s="36">
        <v>654.85000000000014</v>
      </c>
      <c r="I14" s="36">
        <v>663.95</v>
      </c>
      <c r="J14" s="36">
        <v>678.25000000000011</v>
      </c>
      <c r="K14" s="31">
        <v>649.65</v>
      </c>
      <c r="L14" s="31">
        <v>626.25</v>
      </c>
      <c r="M14" s="31">
        <v>62.307839999999999</v>
      </c>
      <c r="N14" s="1"/>
      <c r="O14" s="1"/>
    </row>
    <row r="15" spans="1:15" ht="12" customHeight="1">
      <c r="A15" s="33">
        <v>5</v>
      </c>
      <c r="B15" s="53" t="s">
        <v>317</v>
      </c>
      <c r="C15" s="31">
        <v>1488.65</v>
      </c>
      <c r="D15" s="36">
        <v>1484.4000000000003</v>
      </c>
      <c r="E15" s="36">
        <v>1468.4000000000005</v>
      </c>
      <c r="F15" s="36">
        <v>1448.1500000000003</v>
      </c>
      <c r="G15" s="36">
        <v>1432.1500000000005</v>
      </c>
      <c r="H15" s="36">
        <v>1504.6500000000005</v>
      </c>
      <c r="I15" s="36">
        <v>1520.65</v>
      </c>
      <c r="J15" s="36">
        <v>1540.9000000000005</v>
      </c>
      <c r="K15" s="31">
        <v>1500.4</v>
      </c>
      <c r="L15" s="31">
        <v>1464.15</v>
      </c>
      <c r="M15" s="31">
        <v>5.2458999999999998</v>
      </c>
      <c r="N15" s="1"/>
      <c r="O15" s="1"/>
    </row>
    <row r="16" spans="1:15" ht="12" customHeight="1">
      <c r="A16" s="33">
        <v>6</v>
      </c>
      <c r="B16" s="53" t="s">
        <v>42</v>
      </c>
      <c r="C16" s="31">
        <v>4733.6000000000004</v>
      </c>
      <c r="D16" s="36">
        <v>4760.166666666667</v>
      </c>
      <c r="E16" s="36">
        <v>4697.4333333333343</v>
      </c>
      <c r="F16" s="36">
        <v>4661.2666666666673</v>
      </c>
      <c r="G16" s="36">
        <v>4598.5333333333347</v>
      </c>
      <c r="H16" s="36">
        <v>4796.3333333333339</v>
      </c>
      <c r="I16" s="36">
        <v>4859.0666666666657</v>
      </c>
      <c r="J16" s="36">
        <v>4895.2333333333336</v>
      </c>
      <c r="K16" s="31">
        <v>4822.8999999999996</v>
      </c>
      <c r="L16" s="31">
        <v>4724</v>
      </c>
      <c r="M16" s="31">
        <v>1.65313</v>
      </c>
      <c r="N16" s="1"/>
      <c r="O16" s="1"/>
    </row>
    <row r="17" spans="1:15" ht="12" customHeight="1">
      <c r="A17" s="33">
        <v>7</v>
      </c>
      <c r="B17" s="53" t="s">
        <v>44</v>
      </c>
      <c r="C17" s="31">
        <v>22570.1</v>
      </c>
      <c r="D17" s="36">
        <v>22571.016666666666</v>
      </c>
      <c r="E17" s="36">
        <v>22449.083333333332</v>
      </c>
      <c r="F17" s="36">
        <v>22328.066666666666</v>
      </c>
      <c r="G17" s="36">
        <v>22206.133333333331</v>
      </c>
      <c r="H17" s="36">
        <v>22692.033333333333</v>
      </c>
      <c r="I17" s="36">
        <v>22813.966666666667</v>
      </c>
      <c r="J17" s="36">
        <v>22934.983333333334</v>
      </c>
      <c r="K17" s="31">
        <v>22692.95</v>
      </c>
      <c r="L17" s="31">
        <v>22450</v>
      </c>
      <c r="M17" s="31">
        <v>0.11512</v>
      </c>
      <c r="N17" s="1"/>
      <c r="O17" s="1"/>
    </row>
    <row r="18" spans="1:15" ht="12" customHeight="1">
      <c r="A18" s="33">
        <v>8</v>
      </c>
      <c r="B18" s="53" t="s">
        <v>50</v>
      </c>
      <c r="C18" s="31">
        <v>2168.5500000000002</v>
      </c>
      <c r="D18" s="36">
        <v>2159.15</v>
      </c>
      <c r="E18" s="36">
        <v>2143.4</v>
      </c>
      <c r="F18" s="36">
        <v>2118.25</v>
      </c>
      <c r="G18" s="36">
        <v>2102.5</v>
      </c>
      <c r="H18" s="36">
        <v>2184.3000000000002</v>
      </c>
      <c r="I18" s="36">
        <v>2200.0500000000002</v>
      </c>
      <c r="J18" s="36">
        <v>2225.2000000000003</v>
      </c>
      <c r="K18" s="31">
        <v>2174.9</v>
      </c>
      <c r="L18" s="31">
        <v>2134</v>
      </c>
      <c r="M18" s="31">
        <v>8.7538999999999998</v>
      </c>
      <c r="N18" s="1"/>
      <c r="O18" s="1"/>
    </row>
    <row r="19" spans="1:15" ht="12" customHeight="1">
      <c r="A19" s="33">
        <v>9</v>
      </c>
      <c r="B19" s="53" t="s">
        <v>51</v>
      </c>
      <c r="C19" s="31">
        <v>2843.35</v>
      </c>
      <c r="D19" s="36">
        <v>2857.25</v>
      </c>
      <c r="E19" s="36">
        <v>2819.7</v>
      </c>
      <c r="F19" s="36">
        <v>2796.0499999999997</v>
      </c>
      <c r="G19" s="36">
        <v>2758.4999999999995</v>
      </c>
      <c r="H19" s="36">
        <v>2880.9</v>
      </c>
      <c r="I19" s="36">
        <v>2918.4500000000003</v>
      </c>
      <c r="J19" s="36">
        <v>2942.1000000000004</v>
      </c>
      <c r="K19" s="31">
        <v>2894.8</v>
      </c>
      <c r="L19" s="31">
        <v>2833.6</v>
      </c>
      <c r="M19" s="31">
        <v>16.983250000000002</v>
      </c>
      <c r="N19" s="1"/>
      <c r="O19" s="1"/>
    </row>
    <row r="20" spans="1:15" ht="12" customHeight="1">
      <c r="A20" s="33">
        <v>10</v>
      </c>
      <c r="B20" s="53" t="s">
        <v>266</v>
      </c>
      <c r="C20" s="31">
        <v>1601.1</v>
      </c>
      <c r="D20" s="36">
        <v>1609.7</v>
      </c>
      <c r="E20" s="36">
        <v>1561.45</v>
      </c>
      <c r="F20" s="36">
        <v>1521.8</v>
      </c>
      <c r="G20" s="36">
        <v>1473.55</v>
      </c>
      <c r="H20" s="36">
        <v>1649.3500000000001</v>
      </c>
      <c r="I20" s="36">
        <v>1697.6000000000001</v>
      </c>
      <c r="J20" s="36">
        <v>1737.2500000000002</v>
      </c>
      <c r="K20" s="31">
        <v>1657.95</v>
      </c>
      <c r="L20" s="31">
        <v>1570.05</v>
      </c>
      <c r="M20" s="31">
        <v>21.20712</v>
      </c>
      <c r="N20" s="1"/>
      <c r="O20" s="1"/>
    </row>
    <row r="21" spans="1:15" ht="12" customHeight="1">
      <c r="A21" s="33">
        <v>11</v>
      </c>
      <c r="B21" s="53" t="s">
        <v>52</v>
      </c>
      <c r="C21" s="31">
        <v>1024.4000000000001</v>
      </c>
      <c r="D21" s="36">
        <v>1026.4833333333333</v>
      </c>
      <c r="E21" s="36">
        <v>1015.9166666666667</v>
      </c>
      <c r="F21" s="36">
        <v>1007.4333333333334</v>
      </c>
      <c r="G21" s="36">
        <v>996.86666666666679</v>
      </c>
      <c r="H21" s="36">
        <v>1034.9666666666667</v>
      </c>
      <c r="I21" s="36">
        <v>1045.5333333333333</v>
      </c>
      <c r="J21" s="36">
        <v>1054.0166666666667</v>
      </c>
      <c r="K21" s="31">
        <v>1037.05</v>
      </c>
      <c r="L21" s="31">
        <v>1018</v>
      </c>
      <c r="M21" s="31">
        <v>28.03997</v>
      </c>
      <c r="N21" s="1"/>
      <c r="O21" s="1"/>
    </row>
    <row r="22" spans="1:15" ht="12" customHeight="1">
      <c r="A22" s="33">
        <v>12</v>
      </c>
      <c r="B22" s="53" t="s">
        <v>842</v>
      </c>
      <c r="C22" s="31">
        <v>522.45000000000005</v>
      </c>
      <c r="D22" s="36">
        <v>522.48333333333335</v>
      </c>
      <c r="E22" s="36">
        <v>511.9666666666667</v>
      </c>
      <c r="F22" s="36">
        <v>501.48333333333335</v>
      </c>
      <c r="G22" s="36">
        <v>490.9666666666667</v>
      </c>
      <c r="H22" s="36">
        <v>532.9666666666667</v>
      </c>
      <c r="I22" s="36">
        <v>543.48333333333335</v>
      </c>
      <c r="J22" s="36">
        <v>553.9666666666667</v>
      </c>
      <c r="K22" s="31">
        <v>533</v>
      </c>
      <c r="L22" s="31">
        <v>512</v>
      </c>
      <c r="M22" s="31">
        <v>17.072990000000001</v>
      </c>
      <c r="N22" s="1"/>
      <c r="O22" s="1"/>
    </row>
    <row r="23" spans="1:15" ht="12.75" customHeight="1">
      <c r="A23" s="33">
        <v>13</v>
      </c>
      <c r="B23" s="53" t="s">
        <v>267</v>
      </c>
      <c r="C23" s="31">
        <v>999.1</v>
      </c>
      <c r="D23" s="36">
        <v>1003.3666666666667</v>
      </c>
      <c r="E23" s="36">
        <v>986.73333333333335</v>
      </c>
      <c r="F23" s="36">
        <v>974.36666666666667</v>
      </c>
      <c r="G23" s="36">
        <v>957.73333333333335</v>
      </c>
      <c r="H23" s="36">
        <v>1015.7333333333333</v>
      </c>
      <c r="I23" s="36">
        <v>1032.3666666666668</v>
      </c>
      <c r="J23" s="36">
        <v>1044.7333333333333</v>
      </c>
      <c r="K23" s="31">
        <v>1020</v>
      </c>
      <c r="L23" s="31">
        <v>991</v>
      </c>
      <c r="M23" s="31">
        <v>9.4149499999999993</v>
      </c>
      <c r="N23" s="1"/>
      <c r="O23" s="1"/>
    </row>
    <row r="24" spans="1:15" ht="12.75" customHeight="1">
      <c r="A24" s="33">
        <v>14</v>
      </c>
      <c r="B24" s="53" t="s">
        <v>268</v>
      </c>
      <c r="C24" s="31">
        <v>357.9</v>
      </c>
      <c r="D24" s="36">
        <v>360.2833333333333</v>
      </c>
      <c r="E24" s="36">
        <v>353.61666666666662</v>
      </c>
      <c r="F24" s="36">
        <v>349.33333333333331</v>
      </c>
      <c r="G24" s="36">
        <v>342.66666666666663</v>
      </c>
      <c r="H24" s="36">
        <v>364.56666666666661</v>
      </c>
      <c r="I24" s="36">
        <v>371.23333333333335</v>
      </c>
      <c r="J24" s="36">
        <v>375.51666666666659</v>
      </c>
      <c r="K24" s="31">
        <v>366.95</v>
      </c>
      <c r="L24" s="31">
        <v>356</v>
      </c>
      <c r="M24" s="31">
        <v>17.73339</v>
      </c>
      <c r="N24" s="1"/>
      <c r="O24" s="1"/>
    </row>
    <row r="25" spans="1:15" ht="12.75" customHeight="1">
      <c r="A25" s="33">
        <v>15</v>
      </c>
      <c r="B25" s="53" t="s">
        <v>46</v>
      </c>
      <c r="C25" s="31">
        <v>161.75</v>
      </c>
      <c r="D25" s="36">
        <v>162.23333333333335</v>
      </c>
      <c r="E25" s="36">
        <v>160.6166666666667</v>
      </c>
      <c r="F25" s="36">
        <v>159.48333333333335</v>
      </c>
      <c r="G25" s="36">
        <v>157.8666666666667</v>
      </c>
      <c r="H25" s="36">
        <v>163.3666666666667</v>
      </c>
      <c r="I25" s="36">
        <v>164.98333333333338</v>
      </c>
      <c r="J25" s="36">
        <v>166.1166666666667</v>
      </c>
      <c r="K25" s="31">
        <v>163.85</v>
      </c>
      <c r="L25" s="31">
        <v>161.1</v>
      </c>
      <c r="M25" s="31">
        <v>52.279060000000001</v>
      </c>
      <c r="N25" s="1"/>
      <c r="O25" s="1"/>
    </row>
    <row r="26" spans="1:15" ht="12.75" customHeight="1">
      <c r="A26" s="33">
        <v>16</v>
      </c>
      <c r="B26" s="53" t="s">
        <v>48</v>
      </c>
      <c r="C26" s="31">
        <v>220.05</v>
      </c>
      <c r="D26" s="36">
        <v>220.91666666666666</v>
      </c>
      <c r="E26" s="36">
        <v>218.43333333333331</v>
      </c>
      <c r="F26" s="36">
        <v>216.81666666666666</v>
      </c>
      <c r="G26" s="36">
        <v>214.33333333333331</v>
      </c>
      <c r="H26" s="36">
        <v>222.5333333333333</v>
      </c>
      <c r="I26" s="36">
        <v>225.01666666666665</v>
      </c>
      <c r="J26" s="36">
        <v>226.6333333333333</v>
      </c>
      <c r="K26" s="31">
        <v>223.4</v>
      </c>
      <c r="L26" s="31">
        <v>219.3</v>
      </c>
      <c r="M26" s="31">
        <v>15.95008</v>
      </c>
      <c r="N26" s="1"/>
      <c r="O26" s="1"/>
    </row>
    <row r="27" spans="1:15" ht="12.75" customHeight="1">
      <c r="A27" s="33">
        <v>17</v>
      </c>
      <c r="B27" s="53" t="s">
        <v>318</v>
      </c>
      <c r="C27" s="31">
        <v>357.9</v>
      </c>
      <c r="D27" s="36">
        <v>360.84999999999997</v>
      </c>
      <c r="E27" s="36">
        <v>353.84999999999991</v>
      </c>
      <c r="F27" s="36">
        <v>349.79999999999995</v>
      </c>
      <c r="G27" s="36">
        <v>342.7999999999999</v>
      </c>
      <c r="H27" s="36">
        <v>364.89999999999992</v>
      </c>
      <c r="I27" s="36">
        <v>371.90000000000003</v>
      </c>
      <c r="J27" s="36">
        <v>375.94999999999993</v>
      </c>
      <c r="K27" s="31">
        <v>367.85</v>
      </c>
      <c r="L27" s="31">
        <v>356.8</v>
      </c>
      <c r="M27" s="31">
        <v>3.1103800000000001</v>
      </c>
      <c r="N27" s="1"/>
      <c r="O27" s="1"/>
    </row>
    <row r="28" spans="1:15" ht="12.75" customHeight="1">
      <c r="A28" s="33">
        <v>18</v>
      </c>
      <c r="B28" s="53" t="s">
        <v>319</v>
      </c>
      <c r="C28" s="31">
        <v>882.7</v>
      </c>
      <c r="D28" s="36">
        <v>890.0333333333333</v>
      </c>
      <c r="E28" s="36">
        <v>872.66666666666663</v>
      </c>
      <c r="F28" s="36">
        <v>862.63333333333333</v>
      </c>
      <c r="G28" s="36">
        <v>845.26666666666665</v>
      </c>
      <c r="H28" s="36">
        <v>900.06666666666661</v>
      </c>
      <c r="I28" s="36">
        <v>917.43333333333339</v>
      </c>
      <c r="J28" s="36">
        <v>927.46666666666658</v>
      </c>
      <c r="K28" s="31">
        <v>907.4</v>
      </c>
      <c r="L28" s="31">
        <v>880</v>
      </c>
      <c r="M28" s="31">
        <v>2.43466</v>
      </c>
      <c r="N28" s="1"/>
      <c r="O28" s="1"/>
    </row>
    <row r="29" spans="1:15" ht="12.75" customHeight="1">
      <c r="A29" s="33">
        <v>19</v>
      </c>
      <c r="B29" s="53" t="s">
        <v>320</v>
      </c>
      <c r="C29" s="31">
        <v>1217.7</v>
      </c>
      <c r="D29" s="36">
        <v>1221.9333333333334</v>
      </c>
      <c r="E29" s="36">
        <v>1205.7666666666669</v>
      </c>
      <c r="F29" s="36">
        <v>1193.8333333333335</v>
      </c>
      <c r="G29" s="36">
        <v>1177.666666666667</v>
      </c>
      <c r="H29" s="36">
        <v>1233.8666666666668</v>
      </c>
      <c r="I29" s="36">
        <v>1250.0333333333333</v>
      </c>
      <c r="J29" s="36">
        <v>1261.9666666666667</v>
      </c>
      <c r="K29" s="31">
        <v>1238.0999999999999</v>
      </c>
      <c r="L29" s="31">
        <v>1210</v>
      </c>
      <c r="M29" s="31">
        <v>1.3026899999999999</v>
      </c>
      <c r="N29" s="1"/>
      <c r="O29" s="1"/>
    </row>
    <row r="30" spans="1:15" ht="12.75" customHeight="1">
      <c r="A30" s="33">
        <v>20</v>
      </c>
      <c r="B30" s="53" t="s">
        <v>314</v>
      </c>
      <c r="C30" s="31">
        <v>3610.55</v>
      </c>
      <c r="D30" s="36">
        <v>3603.85</v>
      </c>
      <c r="E30" s="36">
        <v>3582.7</v>
      </c>
      <c r="F30" s="36">
        <v>3554.85</v>
      </c>
      <c r="G30" s="36">
        <v>3533.7</v>
      </c>
      <c r="H30" s="36">
        <v>3631.7</v>
      </c>
      <c r="I30" s="36">
        <v>3652.8500000000004</v>
      </c>
      <c r="J30" s="36">
        <v>3680.7</v>
      </c>
      <c r="K30" s="31">
        <v>3625</v>
      </c>
      <c r="L30" s="31">
        <v>3576</v>
      </c>
      <c r="M30" s="31">
        <v>0.55794999999999995</v>
      </c>
      <c r="N30" s="1"/>
      <c r="O30" s="1"/>
    </row>
    <row r="31" spans="1:15" ht="12.75" customHeight="1">
      <c r="A31" s="33">
        <v>21</v>
      </c>
      <c r="B31" s="53" t="s">
        <v>321</v>
      </c>
      <c r="C31" s="31">
        <v>1997.45</v>
      </c>
      <c r="D31" s="36">
        <v>2013.4833333333333</v>
      </c>
      <c r="E31" s="36">
        <v>1958.9666666666667</v>
      </c>
      <c r="F31" s="36">
        <v>1920.4833333333333</v>
      </c>
      <c r="G31" s="36">
        <v>1865.9666666666667</v>
      </c>
      <c r="H31" s="36">
        <v>2051.9666666666667</v>
      </c>
      <c r="I31" s="36">
        <v>2106.4833333333336</v>
      </c>
      <c r="J31" s="36">
        <v>2144.9666666666667</v>
      </c>
      <c r="K31" s="31">
        <v>2068</v>
      </c>
      <c r="L31" s="31">
        <v>1975</v>
      </c>
      <c r="M31" s="31">
        <v>2.7628200000000001</v>
      </c>
      <c r="N31" s="1"/>
      <c r="O31" s="1"/>
    </row>
    <row r="32" spans="1:15" ht="12.75" customHeight="1">
      <c r="A32" s="33">
        <v>22</v>
      </c>
      <c r="B32" s="53" t="s">
        <v>322</v>
      </c>
      <c r="C32" s="31">
        <v>769.45</v>
      </c>
      <c r="D32" s="36">
        <v>773.26666666666677</v>
      </c>
      <c r="E32" s="36">
        <v>761.53333333333353</v>
      </c>
      <c r="F32" s="36">
        <v>753.61666666666679</v>
      </c>
      <c r="G32" s="36">
        <v>741.88333333333355</v>
      </c>
      <c r="H32" s="36">
        <v>781.18333333333351</v>
      </c>
      <c r="I32" s="36">
        <v>792.91666666666686</v>
      </c>
      <c r="J32" s="36">
        <v>800.83333333333348</v>
      </c>
      <c r="K32" s="31">
        <v>785</v>
      </c>
      <c r="L32" s="31">
        <v>765.35</v>
      </c>
      <c r="M32" s="31">
        <v>0.68040999999999996</v>
      </c>
      <c r="N32" s="1"/>
      <c r="O32" s="1"/>
    </row>
    <row r="33" spans="1:15" ht="12.75" customHeight="1">
      <c r="A33" s="33">
        <v>23</v>
      </c>
      <c r="B33" s="53" t="s">
        <v>53</v>
      </c>
      <c r="C33" s="31">
        <v>5075.3</v>
      </c>
      <c r="D33" s="36">
        <v>5052.583333333333</v>
      </c>
      <c r="E33" s="36">
        <v>5015.1666666666661</v>
      </c>
      <c r="F33" s="36">
        <v>4955.0333333333328</v>
      </c>
      <c r="G33" s="36">
        <v>4917.6166666666659</v>
      </c>
      <c r="H33" s="36">
        <v>5112.7166666666662</v>
      </c>
      <c r="I33" s="36">
        <v>5150.1333333333323</v>
      </c>
      <c r="J33" s="36">
        <v>5210.2666666666664</v>
      </c>
      <c r="K33" s="31">
        <v>5090</v>
      </c>
      <c r="L33" s="31">
        <v>4992.45</v>
      </c>
      <c r="M33" s="31">
        <v>2.4093900000000001</v>
      </c>
      <c r="N33" s="1"/>
      <c r="O33" s="1"/>
    </row>
    <row r="34" spans="1:15" ht="12.75" customHeight="1">
      <c r="A34" s="33">
        <v>24</v>
      </c>
      <c r="B34" s="53" t="s">
        <v>323</v>
      </c>
      <c r="C34" s="31">
        <v>2522.65</v>
      </c>
      <c r="D34" s="36">
        <v>2552.4833333333331</v>
      </c>
      <c r="E34" s="36">
        <v>2456.9666666666662</v>
      </c>
      <c r="F34" s="36">
        <v>2391.2833333333333</v>
      </c>
      <c r="G34" s="36">
        <v>2295.7666666666664</v>
      </c>
      <c r="H34" s="36">
        <v>2618.1666666666661</v>
      </c>
      <c r="I34" s="36">
        <v>2713.6833333333334</v>
      </c>
      <c r="J34" s="36">
        <v>2779.3666666666659</v>
      </c>
      <c r="K34" s="31">
        <v>2648</v>
      </c>
      <c r="L34" s="31">
        <v>2486.8000000000002</v>
      </c>
      <c r="M34" s="31">
        <v>4.5310600000000001</v>
      </c>
      <c r="N34" s="1"/>
      <c r="O34" s="1"/>
    </row>
    <row r="35" spans="1:15" ht="12.75" customHeight="1">
      <c r="A35" s="33">
        <v>25</v>
      </c>
      <c r="B35" s="53" t="s">
        <v>880</v>
      </c>
      <c r="C35" s="31">
        <v>811.8</v>
      </c>
      <c r="D35" s="36">
        <v>800.4</v>
      </c>
      <c r="E35" s="36">
        <v>780.4</v>
      </c>
      <c r="F35" s="36">
        <v>749</v>
      </c>
      <c r="G35" s="36">
        <v>729</v>
      </c>
      <c r="H35" s="36">
        <v>831.8</v>
      </c>
      <c r="I35" s="36">
        <v>851.8</v>
      </c>
      <c r="J35" s="36">
        <v>883.19999999999993</v>
      </c>
      <c r="K35" s="31">
        <v>820.4</v>
      </c>
      <c r="L35" s="31">
        <v>769</v>
      </c>
      <c r="M35" s="31">
        <v>25.43721</v>
      </c>
      <c r="N35" s="1"/>
      <c r="O35" s="1"/>
    </row>
    <row r="36" spans="1:15" ht="12.75" customHeight="1">
      <c r="A36" s="33">
        <v>26</v>
      </c>
      <c r="B36" s="53" t="s">
        <v>324</v>
      </c>
      <c r="C36" s="31">
        <v>3130.3</v>
      </c>
      <c r="D36" s="36">
        <v>3129.2999999999997</v>
      </c>
      <c r="E36" s="36">
        <v>3078.5999999999995</v>
      </c>
      <c r="F36" s="36">
        <v>3026.8999999999996</v>
      </c>
      <c r="G36" s="36">
        <v>2976.1999999999994</v>
      </c>
      <c r="H36" s="36">
        <v>3180.9999999999995</v>
      </c>
      <c r="I36" s="36">
        <v>3231.6999999999994</v>
      </c>
      <c r="J36" s="36">
        <v>3283.3999999999996</v>
      </c>
      <c r="K36" s="31">
        <v>3180</v>
      </c>
      <c r="L36" s="31">
        <v>3077.6</v>
      </c>
      <c r="M36" s="31">
        <v>2.0785300000000002</v>
      </c>
      <c r="N36" s="1"/>
      <c r="O36" s="1"/>
    </row>
    <row r="37" spans="1:15" ht="12.75" customHeight="1">
      <c r="A37" s="33">
        <v>27</v>
      </c>
      <c r="B37" s="53" t="s">
        <v>54</v>
      </c>
      <c r="C37" s="31">
        <v>517</v>
      </c>
      <c r="D37" s="36">
        <v>517.7166666666667</v>
      </c>
      <c r="E37" s="36">
        <v>512.43333333333339</v>
      </c>
      <c r="F37" s="36">
        <v>507.86666666666667</v>
      </c>
      <c r="G37" s="36">
        <v>502.58333333333337</v>
      </c>
      <c r="H37" s="36">
        <v>522.28333333333342</v>
      </c>
      <c r="I37" s="36">
        <v>527.56666666666672</v>
      </c>
      <c r="J37" s="36">
        <v>532.13333333333344</v>
      </c>
      <c r="K37" s="31">
        <v>523</v>
      </c>
      <c r="L37" s="31">
        <v>513.15</v>
      </c>
      <c r="M37" s="31">
        <v>56.183929999999997</v>
      </c>
      <c r="N37" s="1"/>
      <c r="O37" s="1"/>
    </row>
    <row r="38" spans="1:15" ht="12.75" customHeight="1">
      <c r="A38" s="33">
        <v>28</v>
      </c>
      <c r="B38" s="53" t="s">
        <v>325</v>
      </c>
      <c r="C38" s="31">
        <v>3316.55</v>
      </c>
      <c r="D38" s="36">
        <v>3312.2166666666667</v>
      </c>
      <c r="E38" s="36">
        <v>3283.4333333333334</v>
      </c>
      <c r="F38" s="36">
        <v>3250.3166666666666</v>
      </c>
      <c r="G38" s="36">
        <v>3221.5333333333333</v>
      </c>
      <c r="H38" s="36">
        <v>3345.3333333333335</v>
      </c>
      <c r="I38" s="36">
        <v>3374.1166666666672</v>
      </c>
      <c r="J38" s="36">
        <v>3407.2333333333336</v>
      </c>
      <c r="K38" s="31">
        <v>3341</v>
      </c>
      <c r="L38" s="31">
        <v>3279.1</v>
      </c>
      <c r="M38" s="31">
        <v>2.8773</v>
      </c>
      <c r="N38" s="1"/>
      <c r="O38" s="1"/>
    </row>
    <row r="39" spans="1:15" ht="12.75" customHeight="1">
      <c r="A39" s="33">
        <v>29</v>
      </c>
      <c r="B39" s="53" t="s">
        <v>326</v>
      </c>
      <c r="C39" s="31">
        <v>1011.6</v>
      </c>
      <c r="D39" s="36">
        <v>1006.6833333333334</v>
      </c>
      <c r="E39" s="36">
        <v>996.91666666666674</v>
      </c>
      <c r="F39" s="36">
        <v>982.23333333333335</v>
      </c>
      <c r="G39" s="36">
        <v>972.4666666666667</v>
      </c>
      <c r="H39" s="36">
        <v>1021.3666666666668</v>
      </c>
      <c r="I39" s="36">
        <v>1031.1333333333334</v>
      </c>
      <c r="J39" s="36">
        <v>1045.8166666666668</v>
      </c>
      <c r="K39" s="31">
        <v>1016.45</v>
      </c>
      <c r="L39" s="31">
        <v>992</v>
      </c>
      <c r="M39" s="31">
        <v>3.1150000000000002</v>
      </c>
      <c r="N39" s="1"/>
      <c r="O39" s="1"/>
    </row>
    <row r="40" spans="1:15" ht="12.75" customHeight="1">
      <c r="A40" s="33">
        <v>30</v>
      </c>
      <c r="B40" s="53" t="s">
        <v>844</v>
      </c>
      <c r="C40" s="31">
        <v>5796.35</v>
      </c>
      <c r="D40" s="36">
        <v>5764.55</v>
      </c>
      <c r="E40" s="36">
        <v>5623</v>
      </c>
      <c r="F40" s="36">
        <v>5449.65</v>
      </c>
      <c r="G40" s="36">
        <v>5308.0999999999995</v>
      </c>
      <c r="H40" s="36">
        <v>5937.9000000000005</v>
      </c>
      <c r="I40" s="36">
        <v>6079.4500000000016</v>
      </c>
      <c r="J40" s="36">
        <v>6252.8000000000011</v>
      </c>
      <c r="K40" s="31">
        <v>5906.1</v>
      </c>
      <c r="L40" s="31">
        <v>5591.2</v>
      </c>
      <c r="M40" s="31">
        <v>1.4637800000000001</v>
      </c>
      <c r="N40" s="1"/>
      <c r="O40" s="1"/>
    </row>
    <row r="41" spans="1:15" ht="12.75" customHeight="1">
      <c r="A41" s="33">
        <v>31</v>
      </c>
      <c r="B41" s="53" t="s">
        <v>315</v>
      </c>
      <c r="C41" s="31">
        <v>1582.65</v>
      </c>
      <c r="D41" s="36">
        <v>1588.1166666666668</v>
      </c>
      <c r="E41" s="36">
        <v>1572.9333333333336</v>
      </c>
      <c r="F41" s="36">
        <v>1563.2166666666669</v>
      </c>
      <c r="G41" s="36">
        <v>1548.0333333333338</v>
      </c>
      <c r="H41" s="36">
        <v>1597.8333333333335</v>
      </c>
      <c r="I41" s="36">
        <v>1613.0166666666669</v>
      </c>
      <c r="J41" s="36">
        <v>1622.7333333333333</v>
      </c>
      <c r="K41" s="31">
        <v>1603.3</v>
      </c>
      <c r="L41" s="31">
        <v>1578.4</v>
      </c>
      <c r="M41" s="31">
        <v>10.74241</v>
      </c>
      <c r="N41" s="1"/>
      <c r="O41" s="1"/>
    </row>
    <row r="42" spans="1:15" ht="12.75" customHeight="1">
      <c r="A42" s="33">
        <v>32</v>
      </c>
      <c r="B42" s="53" t="s">
        <v>55</v>
      </c>
      <c r="C42" s="31">
        <v>5687.45</v>
      </c>
      <c r="D42" s="36">
        <v>5672.6833333333343</v>
      </c>
      <c r="E42" s="36">
        <v>5630.3666666666686</v>
      </c>
      <c r="F42" s="36">
        <v>5573.2833333333347</v>
      </c>
      <c r="G42" s="36">
        <v>5530.966666666669</v>
      </c>
      <c r="H42" s="36">
        <v>5729.7666666666682</v>
      </c>
      <c r="I42" s="36">
        <v>5772.0833333333339</v>
      </c>
      <c r="J42" s="36">
        <v>5829.1666666666679</v>
      </c>
      <c r="K42" s="31">
        <v>5715</v>
      </c>
      <c r="L42" s="31">
        <v>5615.6</v>
      </c>
      <c r="M42" s="31">
        <v>3.0717699999999999</v>
      </c>
      <c r="N42" s="1"/>
      <c r="O42" s="1"/>
    </row>
    <row r="43" spans="1:15" ht="12.75" customHeight="1">
      <c r="A43" s="33">
        <v>33</v>
      </c>
      <c r="B43" s="53" t="s">
        <v>57</v>
      </c>
      <c r="C43" s="31">
        <v>435.65</v>
      </c>
      <c r="D43" s="36">
        <v>436.43333333333334</v>
      </c>
      <c r="E43" s="36">
        <v>430.36666666666667</v>
      </c>
      <c r="F43" s="36">
        <v>425.08333333333331</v>
      </c>
      <c r="G43" s="36">
        <v>419.01666666666665</v>
      </c>
      <c r="H43" s="36">
        <v>441.7166666666667</v>
      </c>
      <c r="I43" s="36">
        <v>447.78333333333342</v>
      </c>
      <c r="J43" s="36">
        <v>453.06666666666672</v>
      </c>
      <c r="K43" s="31">
        <v>442.5</v>
      </c>
      <c r="L43" s="31">
        <v>431.15</v>
      </c>
      <c r="M43" s="31">
        <v>28.896529999999998</v>
      </c>
      <c r="N43" s="1"/>
      <c r="O43" s="1"/>
    </row>
    <row r="44" spans="1:15" ht="12.75" customHeight="1">
      <c r="A44" s="33">
        <v>34</v>
      </c>
      <c r="B44" s="53" t="s">
        <v>327</v>
      </c>
      <c r="C44" s="31">
        <v>325.85000000000002</v>
      </c>
      <c r="D44" s="36">
        <v>328.5</v>
      </c>
      <c r="E44" s="36">
        <v>322.14999999999998</v>
      </c>
      <c r="F44" s="36">
        <v>318.45</v>
      </c>
      <c r="G44" s="36">
        <v>312.09999999999997</v>
      </c>
      <c r="H44" s="36">
        <v>332.2</v>
      </c>
      <c r="I44" s="36">
        <v>338.55</v>
      </c>
      <c r="J44" s="36">
        <v>342.25</v>
      </c>
      <c r="K44" s="31">
        <v>334.85</v>
      </c>
      <c r="L44" s="31">
        <v>324.8</v>
      </c>
      <c r="M44" s="31">
        <v>1.7690600000000001</v>
      </c>
      <c r="N44" s="1"/>
      <c r="O44" s="1"/>
    </row>
    <row r="45" spans="1:15" ht="12.75" customHeight="1">
      <c r="A45" s="33">
        <v>35</v>
      </c>
      <c r="B45" s="53" t="s">
        <v>843</v>
      </c>
      <c r="C45" s="31">
        <v>649.9</v>
      </c>
      <c r="D45" s="36">
        <v>656.30000000000007</v>
      </c>
      <c r="E45" s="36">
        <v>638.70000000000016</v>
      </c>
      <c r="F45" s="36">
        <v>627.50000000000011</v>
      </c>
      <c r="G45" s="36">
        <v>609.9000000000002</v>
      </c>
      <c r="H45" s="36">
        <v>667.50000000000011</v>
      </c>
      <c r="I45" s="36">
        <v>685.1</v>
      </c>
      <c r="J45" s="36">
        <v>696.30000000000007</v>
      </c>
      <c r="K45" s="31">
        <v>673.9</v>
      </c>
      <c r="L45" s="31">
        <v>645.1</v>
      </c>
      <c r="M45" s="31">
        <v>9.3663699999999999</v>
      </c>
      <c r="N45" s="1"/>
      <c r="O45" s="1"/>
    </row>
    <row r="46" spans="1:15" ht="12.75" customHeight="1">
      <c r="A46" s="33">
        <v>36</v>
      </c>
      <c r="B46" s="53" t="s">
        <v>328</v>
      </c>
      <c r="C46" s="31">
        <v>559.25</v>
      </c>
      <c r="D46" s="36">
        <v>558.93333333333328</v>
      </c>
      <c r="E46" s="36">
        <v>556.31666666666661</v>
      </c>
      <c r="F46" s="36">
        <v>553.38333333333333</v>
      </c>
      <c r="G46" s="36">
        <v>550.76666666666665</v>
      </c>
      <c r="H46" s="36">
        <v>561.86666666666656</v>
      </c>
      <c r="I46" s="36">
        <v>564.48333333333312</v>
      </c>
      <c r="J46" s="36">
        <v>567.41666666666652</v>
      </c>
      <c r="K46" s="31">
        <v>561.54999999999995</v>
      </c>
      <c r="L46" s="31">
        <v>556</v>
      </c>
      <c r="M46" s="31">
        <v>0.52959999999999996</v>
      </c>
      <c r="N46" s="1"/>
      <c r="O46" s="1"/>
    </row>
    <row r="47" spans="1:15" ht="12.75" customHeight="1">
      <c r="A47" s="33">
        <v>37</v>
      </c>
      <c r="B47" s="53" t="s">
        <v>58</v>
      </c>
      <c r="C47" s="31">
        <v>174.15</v>
      </c>
      <c r="D47" s="36">
        <v>174.41666666666666</v>
      </c>
      <c r="E47" s="36">
        <v>172.7833333333333</v>
      </c>
      <c r="F47" s="36">
        <v>171.41666666666666</v>
      </c>
      <c r="G47" s="36">
        <v>169.7833333333333</v>
      </c>
      <c r="H47" s="36">
        <v>175.7833333333333</v>
      </c>
      <c r="I47" s="36">
        <v>177.41666666666669</v>
      </c>
      <c r="J47" s="36">
        <v>178.7833333333333</v>
      </c>
      <c r="K47" s="31">
        <v>176.05</v>
      </c>
      <c r="L47" s="31">
        <v>173.05</v>
      </c>
      <c r="M47" s="31">
        <v>135.76279</v>
      </c>
      <c r="N47" s="1"/>
      <c r="O47" s="1"/>
    </row>
    <row r="48" spans="1:15" ht="12.75" customHeight="1">
      <c r="A48" s="33">
        <v>38</v>
      </c>
      <c r="B48" s="53" t="s">
        <v>60</v>
      </c>
      <c r="C48" s="31">
        <v>3404.45</v>
      </c>
      <c r="D48" s="36">
        <v>3389.4666666666667</v>
      </c>
      <c r="E48" s="36">
        <v>3368.9833333333336</v>
      </c>
      <c r="F48" s="36">
        <v>3333.5166666666669</v>
      </c>
      <c r="G48" s="36">
        <v>3313.0333333333338</v>
      </c>
      <c r="H48" s="36">
        <v>3424.9333333333334</v>
      </c>
      <c r="I48" s="36">
        <v>3445.4166666666661</v>
      </c>
      <c r="J48" s="36">
        <v>3480.8833333333332</v>
      </c>
      <c r="K48" s="31">
        <v>3409.95</v>
      </c>
      <c r="L48" s="31">
        <v>3354</v>
      </c>
      <c r="M48" s="31">
        <v>8.3718199999999996</v>
      </c>
      <c r="N48" s="1"/>
      <c r="O48" s="1"/>
    </row>
    <row r="49" spans="1:15" ht="12.75" customHeight="1">
      <c r="A49" s="33">
        <v>39</v>
      </c>
      <c r="B49" s="53" t="s">
        <v>329</v>
      </c>
      <c r="C49" s="31">
        <v>402.6</v>
      </c>
      <c r="D49" s="36">
        <v>402.31666666666666</v>
      </c>
      <c r="E49" s="36">
        <v>398.63333333333333</v>
      </c>
      <c r="F49" s="36">
        <v>394.66666666666669</v>
      </c>
      <c r="G49" s="36">
        <v>390.98333333333335</v>
      </c>
      <c r="H49" s="36">
        <v>406.2833333333333</v>
      </c>
      <c r="I49" s="36">
        <v>409.96666666666658</v>
      </c>
      <c r="J49" s="36">
        <v>413.93333333333328</v>
      </c>
      <c r="K49" s="31">
        <v>406</v>
      </c>
      <c r="L49" s="31">
        <v>398.35</v>
      </c>
      <c r="M49" s="31">
        <v>2.8882599999999998</v>
      </c>
      <c r="N49" s="1"/>
      <c r="O49" s="1"/>
    </row>
    <row r="50" spans="1:15" ht="12.75" customHeight="1">
      <c r="A50" s="33">
        <v>40</v>
      </c>
      <c r="B50" s="53" t="s">
        <v>61</v>
      </c>
      <c r="C50" s="31">
        <v>1906.65</v>
      </c>
      <c r="D50" s="36">
        <v>1910.3</v>
      </c>
      <c r="E50" s="36">
        <v>1887.9499999999998</v>
      </c>
      <c r="F50" s="36">
        <v>1869.2499999999998</v>
      </c>
      <c r="G50" s="36">
        <v>1846.8999999999996</v>
      </c>
      <c r="H50" s="36">
        <v>1929</v>
      </c>
      <c r="I50" s="36">
        <v>1951.35</v>
      </c>
      <c r="J50" s="36">
        <v>1970.0500000000002</v>
      </c>
      <c r="K50" s="31">
        <v>1932.65</v>
      </c>
      <c r="L50" s="31">
        <v>1891.6</v>
      </c>
      <c r="M50" s="31">
        <v>4.4504999999999999</v>
      </c>
      <c r="N50" s="1"/>
      <c r="O50" s="1"/>
    </row>
    <row r="51" spans="1:15" ht="12.75" customHeight="1">
      <c r="A51" s="33">
        <v>41</v>
      </c>
      <c r="B51" s="53" t="s">
        <v>62</v>
      </c>
      <c r="C51" s="31">
        <v>7026</v>
      </c>
      <c r="D51" s="36">
        <v>7032.1333333333341</v>
      </c>
      <c r="E51" s="36">
        <v>6968.2666666666682</v>
      </c>
      <c r="F51" s="36">
        <v>6910.5333333333338</v>
      </c>
      <c r="G51" s="36">
        <v>6846.6666666666679</v>
      </c>
      <c r="H51" s="36">
        <v>7089.8666666666686</v>
      </c>
      <c r="I51" s="36">
        <v>7153.7333333333354</v>
      </c>
      <c r="J51" s="36">
        <v>7211.466666666669</v>
      </c>
      <c r="K51" s="31">
        <v>7096</v>
      </c>
      <c r="L51" s="31">
        <v>6974.4</v>
      </c>
      <c r="M51" s="31">
        <v>0.65551999999999999</v>
      </c>
      <c r="N51" s="1"/>
      <c r="O51" s="1"/>
    </row>
    <row r="52" spans="1:15" ht="12.75" customHeight="1">
      <c r="A52" s="33">
        <v>42</v>
      </c>
      <c r="B52" s="53" t="s">
        <v>64</v>
      </c>
      <c r="C52" s="31">
        <v>774.6</v>
      </c>
      <c r="D52" s="36">
        <v>774.19999999999993</v>
      </c>
      <c r="E52" s="36">
        <v>768.39999999999986</v>
      </c>
      <c r="F52" s="36">
        <v>762.19999999999993</v>
      </c>
      <c r="G52" s="36">
        <v>756.39999999999986</v>
      </c>
      <c r="H52" s="36">
        <v>780.39999999999986</v>
      </c>
      <c r="I52" s="36">
        <v>786.19999999999982</v>
      </c>
      <c r="J52" s="36">
        <v>792.39999999999986</v>
      </c>
      <c r="K52" s="31">
        <v>780</v>
      </c>
      <c r="L52" s="31">
        <v>768</v>
      </c>
      <c r="M52" s="31">
        <v>10.659039999999999</v>
      </c>
      <c r="N52" s="1"/>
      <c r="O52" s="1"/>
    </row>
    <row r="53" spans="1:15" ht="12.75" customHeight="1">
      <c r="A53" s="33">
        <v>43</v>
      </c>
      <c r="B53" s="53" t="s">
        <v>65</v>
      </c>
      <c r="C53" s="31">
        <v>1069.5999999999999</v>
      </c>
      <c r="D53" s="36">
        <v>1070.8333333333333</v>
      </c>
      <c r="E53" s="36">
        <v>1060.4666666666665</v>
      </c>
      <c r="F53" s="36">
        <v>1051.3333333333333</v>
      </c>
      <c r="G53" s="36">
        <v>1040.9666666666665</v>
      </c>
      <c r="H53" s="36">
        <v>1079.9666666666665</v>
      </c>
      <c r="I53" s="36">
        <v>1090.3333333333333</v>
      </c>
      <c r="J53" s="36">
        <v>1099.4666666666665</v>
      </c>
      <c r="K53" s="31">
        <v>1081.2</v>
      </c>
      <c r="L53" s="31">
        <v>1061.7</v>
      </c>
      <c r="M53" s="31">
        <v>11.0966</v>
      </c>
      <c r="N53" s="1"/>
      <c r="O53" s="1"/>
    </row>
    <row r="54" spans="1:15" ht="12.75" customHeight="1">
      <c r="A54" s="33">
        <v>44</v>
      </c>
      <c r="B54" s="53" t="s">
        <v>330</v>
      </c>
      <c r="C54" s="31">
        <v>401.9</v>
      </c>
      <c r="D54" s="36">
        <v>401.3</v>
      </c>
      <c r="E54" s="36">
        <v>398.6</v>
      </c>
      <c r="F54" s="36">
        <v>395.3</v>
      </c>
      <c r="G54" s="36">
        <v>392.6</v>
      </c>
      <c r="H54" s="36">
        <v>404.6</v>
      </c>
      <c r="I54" s="36">
        <v>407.29999999999995</v>
      </c>
      <c r="J54" s="36">
        <v>410.6</v>
      </c>
      <c r="K54" s="31">
        <v>404</v>
      </c>
      <c r="L54" s="31">
        <v>398</v>
      </c>
      <c r="M54" s="31">
        <v>1.16038</v>
      </c>
      <c r="N54" s="1"/>
      <c r="O54" s="1"/>
    </row>
    <row r="55" spans="1:15" ht="12.75" customHeight="1">
      <c r="A55" s="33">
        <v>45</v>
      </c>
      <c r="B55" s="53" t="s">
        <v>269</v>
      </c>
      <c r="C55" s="31">
        <v>4027.45</v>
      </c>
      <c r="D55" s="36">
        <v>4030.25</v>
      </c>
      <c r="E55" s="36">
        <v>3997.2</v>
      </c>
      <c r="F55" s="36">
        <v>3966.95</v>
      </c>
      <c r="G55" s="36">
        <v>3933.8999999999996</v>
      </c>
      <c r="H55" s="36">
        <v>4060.5</v>
      </c>
      <c r="I55" s="36">
        <v>4093.55</v>
      </c>
      <c r="J55" s="36">
        <v>4123.8</v>
      </c>
      <c r="K55" s="31">
        <v>4063.3</v>
      </c>
      <c r="L55" s="31">
        <v>4000</v>
      </c>
      <c r="M55" s="31">
        <v>3.4903300000000002</v>
      </c>
      <c r="N55" s="1"/>
      <c r="O55" s="1"/>
    </row>
    <row r="56" spans="1:15" ht="12" customHeight="1">
      <c r="A56" s="33">
        <v>46</v>
      </c>
      <c r="B56" s="53" t="s">
        <v>66</v>
      </c>
      <c r="C56" s="31">
        <v>1106.3499999999999</v>
      </c>
      <c r="D56" s="36">
        <v>1102.1833333333332</v>
      </c>
      <c r="E56" s="36">
        <v>1093.8166666666664</v>
      </c>
      <c r="F56" s="36">
        <v>1081.2833333333333</v>
      </c>
      <c r="G56" s="36">
        <v>1072.9166666666665</v>
      </c>
      <c r="H56" s="36">
        <v>1114.7166666666662</v>
      </c>
      <c r="I56" s="36">
        <v>1123.083333333333</v>
      </c>
      <c r="J56" s="36">
        <v>1135.6166666666661</v>
      </c>
      <c r="K56" s="31">
        <v>1110.55</v>
      </c>
      <c r="L56" s="31">
        <v>1089.6500000000001</v>
      </c>
      <c r="M56" s="31">
        <v>61.329360000000001</v>
      </c>
      <c r="N56" s="1"/>
      <c r="O56" s="1"/>
    </row>
    <row r="57" spans="1:15" ht="12.75" customHeight="1">
      <c r="A57" s="33">
        <v>47</v>
      </c>
      <c r="B57" s="53" t="s">
        <v>67</v>
      </c>
      <c r="C57" s="31">
        <v>6709.65</v>
      </c>
      <c r="D57" s="36">
        <v>6638.3666666666659</v>
      </c>
      <c r="E57" s="36">
        <v>6536.4833333333318</v>
      </c>
      <c r="F57" s="36">
        <v>6363.3166666666657</v>
      </c>
      <c r="G57" s="36">
        <v>6261.4333333333316</v>
      </c>
      <c r="H57" s="36">
        <v>6811.5333333333319</v>
      </c>
      <c r="I57" s="36">
        <v>6913.4166666666652</v>
      </c>
      <c r="J57" s="36">
        <v>7086.5833333333321</v>
      </c>
      <c r="K57" s="31">
        <v>6740.25</v>
      </c>
      <c r="L57" s="31">
        <v>6465.2</v>
      </c>
      <c r="M57" s="31">
        <v>10.178940000000001</v>
      </c>
      <c r="N57" s="1"/>
      <c r="O57" s="1"/>
    </row>
    <row r="58" spans="1:15" ht="12.75" customHeight="1">
      <c r="A58" s="33">
        <v>48</v>
      </c>
      <c r="B58" s="53" t="s">
        <v>70</v>
      </c>
      <c r="C58" s="31">
        <v>7232.8</v>
      </c>
      <c r="D58" s="36">
        <v>7249.0333333333328</v>
      </c>
      <c r="E58" s="36">
        <v>7174.6666666666661</v>
      </c>
      <c r="F58" s="36">
        <v>7116.5333333333328</v>
      </c>
      <c r="G58" s="36">
        <v>7042.1666666666661</v>
      </c>
      <c r="H58" s="36">
        <v>7307.1666666666661</v>
      </c>
      <c r="I58" s="36">
        <v>7381.5333333333328</v>
      </c>
      <c r="J58" s="36">
        <v>7439.6666666666661</v>
      </c>
      <c r="K58" s="31">
        <v>7323.4</v>
      </c>
      <c r="L58" s="31">
        <v>7190.9</v>
      </c>
      <c r="M58" s="31">
        <v>16.052790000000002</v>
      </c>
      <c r="N58" s="1"/>
      <c r="O58" s="1"/>
    </row>
    <row r="59" spans="1:15" ht="12.75" customHeight="1">
      <c r="A59" s="33">
        <v>49</v>
      </c>
      <c r="B59" s="53" t="s">
        <v>69</v>
      </c>
      <c r="C59" s="31">
        <v>1669.45</v>
      </c>
      <c r="D59" s="36">
        <v>1665.7666666666667</v>
      </c>
      <c r="E59" s="36">
        <v>1657.4833333333333</v>
      </c>
      <c r="F59" s="36">
        <v>1645.5166666666667</v>
      </c>
      <c r="G59" s="36">
        <v>1637.2333333333333</v>
      </c>
      <c r="H59" s="36">
        <v>1677.7333333333333</v>
      </c>
      <c r="I59" s="36">
        <v>1686.0166666666667</v>
      </c>
      <c r="J59" s="36">
        <v>1697.9833333333333</v>
      </c>
      <c r="K59" s="31">
        <v>1674.05</v>
      </c>
      <c r="L59" s="31">
        <v>1653.8</v>
      </c>
      <c r="M59" s="31">
        <v>11.811769999999999</v>
      </c>
      <c r="N59" s="1"/>
      <c r="O59" s="1"/>
    </row>
    <row r="60" spans="1:15" ht="12.75" customHeight="1">
      <c r="A60" s="33">
        <v>50</v>
      </c>
      <c r="B60" s="53" t="s">
        <v>270</v>
      </c>
      <c r="C60" s="31">
        <v>7921.35</v>
      </c>
      <c r="D60" s="36">
        <v>7910.4833333333336</v>
      </c>
      <c r="E60" s="36">
        <v>7840.9666666666672</v>
      </c>
      <c r="F60" s="36">
        <v>7760.5833333333339</v>
      </c>
      <c r="G60" s="36">
        <v>7691.0666666666675</v>
      </c>
      <c r="H60" s="36">
        <v>7990.8666666666668</v>
      </c>
      <c r="I60" s="36">
        <v>8060.3833333333332</v>
      </c>
      <c r="J60" s="36">
        <v>8140.7666666666664</v>
      </c>
      <c r="K60" s="31">
        <v>7980</v>
      </c>
      <c r="L60" s="31">
        <v>7830.1</v>
      </c>
      <c r="M60" s="31">
        <v>0.11176999999999999</v>
      </c>
      <c r="N60" s="1"/>
      <c r="O60" s="1"/>
    </row>
    <row r="61" spans="1:15" ht="12.75" customHeight="1">
      <c r="A61" s="33">
        <v>51</v>
      </c>
      <c r="B61" s="53" t="s">
        <v>334</v>
      </c>
      <c r="C61" s="31">
        <v>2669.95</v>
      </c>
      <c r="D61" s="36">
        <v>2669.9833333333331</v>
      </c>
      <c r="E61" s="36">
        <v>2614.9666666666662</v>
      </c>
      <c r="F61" s="36">
        <v>2559.9833333333331</v>
      </c>
      <c r="G61" s="36">
        <v>2504.9666666666662</v>
      </c>
      <c r="H61" s="36">
        <v>2724.9666666666662</v>
      </c>
      <c r="I61" s="36">
        <v>2779.9833333333336</v>
      </c>
      <c r="J61" s="36">
        <v>2834.9666666666662</v>
      </c>
      <c r="K61" s="31">
        <v>2725</v>
      </c>
      <c r="L61" s="31">
        <v>2615</v>
      </c>
      <c r="M61" s="31">
        <v>7.2915400000000004</v>
      </c>
      <c r="N61" s="1"/>
      <c r="O61" s="1"/>
    </row>
    <row r="62" spans="1:15" ht="12.75" customHeight="1">
      <c r="A62" s="33">
        <v>52</v>
      </c>
      <c r="B62" s="53" t="s">
        <v>71</v>
      </c>
      <c r="C62" s="31">
        <v>2537.85</v>
      </c>
      <c r="D62" s="36">
        <v>2530.1333333333337</v>
      </c>
      <c r="E62" s="36">
        <v>2515.7666666666673</v>
      </c>
      <c r="F62" s="36">
        <v>2493.6833333333338</v>
      </c>
      <c r="G62" s="36">
        <v>2479.3166666666675</v>
      </c>
      <c r="H62" s="36">
        <v>2552.2166666666672</v>
      </c>
      <c r="I62" s="36">
        <v>2566.583333333333</v>
      </c>
      <c r="J62" s="36">
        <v>2588.666666666667</v>
      </c>
      <c r="K62" s="31">
        <v>2544.5</v>
      </c>
      <c r="L62" s="31">
        <v>2508.0500000000002</v>
      </c>
      <c r="M62" s="31">
        <v>0.86307999999999996</v>
      </c>
      <c r="N62" s="1"/>
      <c r="O62" s="1"/>
    </row>
    <row r="63" spans="1:15" ht="12.75" customHeight="1">
      <c r="A63" s="33">
        <v>53</v>
      </c>
      <c r="B63" s="53" t="s">
        <v>72</v>
      </c>
      <c r="C63" s="31">
        <v>396.25</v>
      </c>
      <c r="D63" s="36">
        <v>394.33333333333331</v>
      </c>
      <c r="E63" s="36">
        <v>390.96666666666664</v>
      </c>
      <c r="F63" s="36">
        <v>385.68333333333334</v>
      </c>
      <c r="G63" s="36">
        <v>382.31666666666666</v>
      </c>
      <c r="H63" s="36">
        <v>399.61666666666662</v>
      </c>
      <c r="I63" s="36">
        <v>402.98333333333329</v>
      </c>
      <c r="J63" s="36">
        <v>408.26666666666659</v>
      </c>
      <c r="K63" s="31">
        <v>397.7</v>
      </c>
      <c r="L63" s="31">
        <v>389.05</v>
      </c>
      <c r="M63" s="31">
        <v>35.731079999999999</v>
      </c>
      <c r="N63" s="1"/>
      <c r="O63" s="1"/>
    </row>
    <row r="64" spans="1:15" ht="12.75" customHeight="1">
      <c r="A64" s="33">
        <v>54</v>
      </c>
      <c r="B64" s="53" t="s">
        <v>73</v>
      </c>
      <c r="C64" s="31">
        <v>238</v>
      </c>
      <c r="D64" s="36">
        <v>238.18333333333331</v>
      </c>
      <c r="E64" s="36">
        <v>235.66666666666663</v>
      </c>
      <c r="F64" s="36">
        <v>233.33333333333331</v>
      </c>
      <c r="G64" s="36">
        <v>230.81666666666663</v>
      </c>
      <c r="H64" s="36">
        <v>240.51666666666662</v>
      </c>
      <c r="I64" s="36">
        <v>243.03333333333333</v>
      </c>
      <c r="J64" s="36">
        <v>245.36666666666662</v>
      </c>
      <c r="K64" s="31">
        <v>240.7</v>
      </c>
      <c r="L64" s="31">
        <v>235.85</v>
      </c>
      <c r="M64" s="31">
        <v>80.586169999999996</v>
      </c>
      <c r="N64" s="1"/>
      <c r="O64" s="1"/>
    </row>
    <row r="65" spans="1:15" ht="12.75" customHeight="1">
      <c r="A65" s="33">
        <v>55</v>
      </c>
      <c r="B65" s="53" t="s">
        <v>74</v>
      </c>
      <c r="C65" s="31">
        <v>232</v>
      </c>
      <c r="D65" s="36">
        <v>230.29999999999998</v>
      </c>
      <c r="E65" s="36">
        <v>226.84999999999997</v>
      </c>
      <c r="F65" s="36">
        <v>221.7</v>
      </c>
      <c r="G65" s="36">
        <v>218.24999999999997</v>
      </c>
      <c r="H65" s="36">
        <v>235.44999999999996</v>
      </c>
      <c r="I65" s="36">
        <v>238.89999999999995</v>
      </c>
      <c r="J65" s="36">
        <v>244.04999999999995</v>
      </c>
      <c r="K65" s="31">
        <v>233.75</v>
      </c>
      <c r="L65" s="31">
        <v>225.15</v>
      </c>
      <c r="M65" s="31">
        <v>278.61855000000003</v>
      </c>
      <c r="N65" s="1"/>
      <c r="O65" s="1"/>
    </row>
    <row r="66" spans="1:15" ht="12.75" customHeight="1">
      <c r="A66" s="33">
        <v>56</v>
      </c>
      <c r="B66" s="53" t="s">
        <v>271</v>
      </c>
      <c r="C66" s="31">
        <v>110.95</v>
      </c>
      <c r="D66" s="36">
        <v>111.08333333333333</v>
      </c>
      <c r="E66" s="36">
        <v>109.96666666666665</v>
      </c>
      <c r="F66" s="36">
        <v>108.98333333333332</v>
      </c>
      <c r="G66" s="36">
        <v>107.86666666666665</v>
      </c>
      <c r="H66" s="36">
        <v>112.06666666666666</v>
      </c>
      <c r="I66" s="36">
        <v>113.18333333333334</v>
      </c>
      <c r="J66" s="36">
        <v>114.16666666666667</v>
      </c>
      <c r="K66" s="31">
        <v>112.2</v>
      </c>
      <c r="L66" s="31">
        <v>110.1</v>
      </c>
      <c r="M66" s="31">
        <v>146.99469999999999</v>
      </c>
      <c r="N66" s="1"/>
      <c r="O66" s="1"/>
    </row>
    <row r="67" spans="1:15" ht="12.75" customHeight="1">
      <c r="A67" s="33">
        <v>57</v>
      </c>
      <c r="B67" s="53" t="s">
        <v>335</v>
      </c>
      <c r="C67" s="31">
        <v>45.5</v>
      </c>
      <c r="D67" s="36">
        <v>45.633333333333333</v>
      </c>
      <c r="E67" s="36">
        <v>45.116666666666667</v>
      </c>
      <c r="F67" s="36">
        <v>44.733333333333334</v>
      </c>
      <c r="G67" s="36">
        <v>44.216666666666669</v>
      </c>
      <c r="H67" s="36">
        <v>46.016666666666666</v>
      </c>
      <c r="I67" s="36">
        <v>46.533333333333331</v>
      </c>
      <c r="J67" s="36">
        <v>46.916666666666664</v>
      </c>
      <c r="K67" s="31">
        <v>46.15</v>
      </c>
      <c r="L67" s="31">
        <v>45.25</v>
      </c>
      <c r="M67" s="31">
        <v>153.26571000000001</v>
      </c>
      <c r="N67" s="1"/>
      <c r="O67" s="1"/>
    </row>
    <row r="68" spans="1:15" ht="12.75" customHeight="1">
      <c r="A68" s="33">
        <v>58</v>
      </c>
      <c r="B68" s="53" t="s">
        <v>331</v>
      </c>
      <c r="C68" s="31">
        <v>3071.2</v>
      </c>
      <c r="D68" s="36">
        <v>3097.1166666666663</v>
      </c>
      <c r="E68" s="36">
        <v>3006.2833333333328</v>
      </c>
      <c r="F68" s="36">
        <v>2941.3666666666663</v>
      </c>
      <c r="G68" s="36">
        <v>2850.5333333333328</v>
      </c>
      <c r="H68" s="36">
        <v>3162.0333333333328</v>
      </c>
      <c r="I68" s="36">
        <v>3252.8666666666659</v>
      </c>
      <c r="J68" s="36">
        <v>3317.7833333333328</v>
      </c>
      <c r="K68" s="31">
        <v>3187.95</v>
      </c>
      <c r="L68" s="31">
        <v>3032.2</v>
      </c>
      <c r="M68" s="31">
        <v>0.49065999999999999</v>
      </c>
      <c r="N68" s="1"/>
      <c r="O68" s="1"/>
    </row>
    <row r="69" spans="1:15" ht="12.75" customHeight="1">
      <c r="A69" s="33">
        <v>59</v>
      </c>
      <c r="B69" s="53" t="s">
        <v>75</v>
      </c>
      <c r="C69" s="31">
        <v>1639.7</v>
      </c>
      <c r="D69" s="36">
        <v>1631.8500000000001</v>
      </c>
      <c r="E69" s="36">
        <v>1621.8500000000004</v>
      </c>
      <c r="F69" s="36">
        <v>1604.0000000000002</v>
      </c>
      <c r="G69" s="36">
        <v>1594.0000000000005</v>
      </c>
      <c r="H69" s="36">
        <v>1649.7000000000003</v>
      </c>
      <c r="I69" s="36">
        <v>1659.6999999999998</v>
      </c>
      <c r="J69" s="36">
        <v>1677.5500000000002</v>
      </c>
      <c r="K69" s="31">
        <v>1641.85</v>
      </c>
      <c r="L69" s="31">
        <v>1614</v>
      </c>
      <c r="M69" s="31">
        <v>2.8513299999999999</v>
      </c>
      <c r="N69" s="1"/>
      <c r="O69" s="1"/>
    </row>
    <row r="70" spans="1:15" ht="12.75" customHeight="1">
      <c r="A70" s="33">
        <v>60</v>
      </c>
      <c r="B70" s="53" t="s">
        <v>336</v>
      </c>
      <c r="C70" s="31">
        <v>5711.55</v>
      </c>
      <c r="D70" s="36">
        <v>5690.9000000000005</v>
      </c>
      <c r="E70" s="36">
        <v>5636.7000000000007</v>
      </c>
      <c r="F70" s="36">
        <v>5561.85</v>
      </c>
      <c r="G70" s="36">
        <v>5507.6500000000005</v>
      </c>
      <c r="H70" s="36">
        <v>5765.7500000000009</v>
      </c>
      <c r="I70" s="36">
        <v>5819.95</v>
      </c>
      <c r="J70" s="36">
        <v>5894.8000000000011</v>
      </c>
      <c r="K70" s="31">
        <v>5745.1</v>
      </c>
      <c r="L70" s="31">
        <v>5616.05</v>
      </c>
      <c r="M70" s="31">
        <v>0.10209</v>
      </c>
      <c r="N70" s="1"/>
      <c r="O70" s="1"/>
    </row>
    <row r="71" spans="1:15" ht="12.75" customHeight="1">
      <c r="A71" s="33">
        <v>61</v>
      </c>
      <c r="B71" s="53" t="s">
        <v>332</v>
      </c>
      <c r="C71" s="31">
        <v>2867.6</v>
      </c>
      <c r="D71" s="36">
        <v>2865.5666666666671</v>
      </c>
      <c r="E71" s="36">
        <v>2815.1333333333341</v>
      </c>
      <c r="F71" s="36">
        <v>2762.666666666667</v>
      </c>
      <c r="G71" s="36">
        <v>2712.233333333334</v>
      </c>
      <c r="H71" s="36">
        <v>2918.0333333333342</v>
      </c>
      <c r="I71" s="36">
        <v>2968.4666666666676</v>
      </c>
      <c r="J71" s="36">
        <v>3020.9333333333343</v>
      </c>
      <c r="K71" s="31">
        <v>2916</v>
      </c>
      <c r="L71" s="31">
        <v>2813.1</v>
      </c>
      <c r="M71" s="31">
        <v>2.9281600000000001</v>
      </c>
      <c r="N71" s="1"/>
      <c r="O71" s="1"/>
    </row>
    <row r="72" spans="1:15" ht="12.75" customHeight="1">
      <c r="A72" s="33">
        <v>62</v>
      </c>
      <c r="B72" s="53" t="s">
        <v>77</v>
      </c>
      <c r="C72" s="31">
        <v>584.54999999999995</v>
      </c>
      <c r="D72" s="36">
        <v>584.65</v>
      </c>
      <c r="E72" s="36">
        <v>578.4</v>
      </c>
      <c r="F72" s="36">
        <v>572.25</v>
      </c>
      <c r="G72" s="36">
        <v>566</v>
      </c>
      <c r="H72" s="36">
        <v>590.79999999999995</v>
      </c>
      <c r="I72" s="36">
        <v>597.04999999999995</v>
      </c>
      <c r="J72" s="36">
        <v>603.19999999999993</v>
      </c>
      <c r="K72" s="31">
        <v>590.9</v>
      </c>
      <c r="L72" s="31">
        <v>578.5</v>
      </c>
      <c r="M72" s="31">
        <v>11.589270000000001</v>
      </c>
      <c r="N72" s="1"/>
      <c r="O72" s="1"/>
    </row>
    <row r="73" spans="1:15" ht="12.75" customHeight="1">
      <c r="A73" s="33">
        <v>63</v>
      </c>
      <c r="B73" s="53" t="s">
        <v>337</v>
      </c>
      <c r="C73" s="31">
        <v>1765.1</v>
      </c>
      <c r="D73" s="36">
        <v>1756.6666666666667</v>
      </c>
      <c r="E73" s="36">
        <v>1702.3833333333334</v>
      </c>
      <c r="F73" s="36">
        <v>1639.6666666666667</v>
      </c>
      <c r="G73" s="36">
        <v>1585.3833333333334</v>
      </c>
      <c r="H73" s="36">
        <v>1819.3833333333334</v>
      </c>
      <c r="I73" s="36">
        <v>1873.6666666666667</v>
      </c>
      <c r="J73" s="36">
        <v>1936.3833333333334</v>
      </c>
      <c r="K73" s="31">
        <v>1810.95</v>
      </c>
      <c r="L73" s="31">
        <v>1693.95</v>
      </c>
      <c r="M73" s="31">
        <v>45.248460000000001</v>
      </c>
      <c r="N73" s="1"/>
      <c r="O73" s="1"/>
    </row>
    <row r="74" spans="1:15" ht="12.75" customHeight="1">
      <c r="A74" s="33">
        <v>64</v>
      </c>
      <c r="B74" s="53" t="s">
        <v>76</v>
      </c>
      <c r="C74" s="31">
        <v>180.2</v>
      </c>
      <c r="D74" s="36">
        <v>181.4</v>
      </c>
      <c r="E74" s="36">
        <v>177.9</v>
      </c>
      <c r="F74" s="36">
        <v>175.6</v>
      </c>
      <c r="G74" s="36">
        <v>172.1</v>
      </c>
      <c r="H74" s="36">
        <v>183.70000000000002</v>
      </c>
      <c r="I74" s="36">
        <v>187.20000000000002</v>
      </c>
      <c r="J74" s="36">
        <v>189.50000000000003</v>
      </c>
      <c r="K74" s="31">
        <v>184.9</v>
      </c>
      <c r="L74" s="31">
        <v>179.1</v>
      </c>
      <c r="M74" s="31">
        <v>262.06240000000003</v>
      </c>
      <c r="N74" s="1"/>
      <c r="O74" s="1"/>
    </row>
    <row r="75" spans="1:15" ht="12.75" customHeight="1">
      <c r="A75" s="33">
        <v>65</v>
      </c>
      <c r="B75" s="53" t="s">
        <v>78</v>
      </c>
      <c r="C75" s="31">
        <v>1218.5999999999999</v>
      </c>
      <c r="D75" s="36">
        <v>1220.5</v>
      </c>
      <c r="E75" s="36">
        <v>1202.5</v>
      </c>
      <c r="F75" s="36">
        <v>1186.4000000000001</v>
      </c>
      <c r="G75" s="36">
        <v>1168.4000000000001</v>
      </c>
      <c r="H75" s="36">
        <v>1236.5999999999999</v>
      </c>
      <c r="I75" s="36">
        <v>1254.5999999999999</v>
      </c>
      <c r="J75" s="36">
        <v>1270.6999999999998</v>
      </c>
      <c r="K75" s="31">
        <v>1238.5</v>
      </c>
      <c r="L75" s="31">
        <v>1204.4000000000001</v>
      </c>
      <c r="M75" s="31">
        <v>8.7872500000000002</v>
      </c>
      <c r="N75" s="1"/>
      <c r="O75" s="1"/>
    </row>
    <row r="76" spans="1:15" ht="12.75" customHeight="1">
      <c r="A76" s="33">
        <v>66</v>
      </c>
      <c r="B76" s="53" t="s">
        <v>81</v>
      </c>
      <c r="C76" s="31">
        <v>181.95</v>
      </c>
      <c r="D76" s="36">
        <v>182.53333333333333</v>
      </c>
      <c r="E76" s="36">
        <v>179.41666666666666</v>
      </c>
      <c r="F76" s="36">
        <v>176.88333333333333</v>
      </c>
      <c r="G76" s="36">
        <v>173.76666666666665</v>
      </c>
      <c r="H76" s="36">
        <v>185.06666666666666</v>
      </c>
      <c r="I76" s="36">
        <v>188.18333333333334</v>
      </c>
      <c r="J76" s="36">
        <v>190.71666666666667</v>
      </c>
      <c r="K76" s="31">
        <v>185.65</v>
      </c>
      <c r="L76" s="31">
        <v>180</v>
      </c>
      <c r="M76" s="31">
        <v>178.55973</v>
      </c>
      <c r="N76" s="1"/>
      <c r="O76" s="1"/>
    </row>
    <row r="77" spans="1:15" ht="12.75" customHeight="1">
      <c r="A77" s="33">
        <v>67</v>
      </c>
      <c r="B77" s="53" t="s">
        <v>85</v>
      </c>
      <c r="C77" s="31">
        <v>454.7</v>
      </c>
      <c r="D77" s="36">
        <v>453.13333333333327</v>
      </c>
      <c r="E77" s="36">
        <v>449.86666666666656</v>
      </c>
      <c r="F77" s="36">
        <v>445.0333333333333</v>
      </c>
      <c r="G77" s="36">
        <v>441.76666666666659</v>
      </c>
      <c r="H77" s="36">
        <v>457.96666666666653</v>
      </c>
      <c r="I77" s="36">
        <v>461.23333333333329</v>
      </c>
      <c r="J77" s="36">
        <v>466.06666666666649</v>
      </c>
      <c r="K77" s="31">
        <v>456.4</v>
      </c>
      <c r="L77" s="31">
        <v>448.3</v>
      </c>
      <c r="M77" s="31">
        <v>61.99044</v>
      </c>
      <c r="N77" s="1"/>
      <c r="O77" s="1"/>
    </row>
    <row r="78" spans="1:15" ht="12.75" customHeight="1">
      <c r="A78" s="33">
        <v>68</v>
      </c>
      <c r="B78" s="53" t="s">
        <v>80</v>
      </c>
      <c r="C78" s="31">
        <v>1021.2</v>
      </c>
      <c r="D78" s="36">
        <v>1014.4166666666666</v>
      </c>
      <c r="E78" s="36">
        <v>1004.7833333333333</v>
      </c>
      <c r="F78" s="36">
        <v>988.36666666666667</v>
      </c>
      <c r="G78" s="36">
        <v>978.73333333333335</v>
      </c>
      <c r="H78" s="36">
        <v>1030.8333333333333</v>
      </c>
      <c r="I78" s="36">
        <v>1040.4666666666667</v>
      </c>
      <c r="J78" s="36">
        <v>1056.8833333333332</v>
      </c>
      <c r="K78" s="31">
        <v>1024.05</v>
      </c>
      <c r="L78" s="31">
        <v>998</v>
      </c>
      <c r="M78" s="31">
        <v>47.913789999999999</v>
      </c>
      <c r="N78" s="1"/>
      <c r="O78" s="1"/>
    </row>
    <row r="79" spans="1:15" ht="12.75" customHeight="1">
      <c r="A79" s="33">
        <v>69</v>
      </c>
      <c r="B79" s="53" t="s">
        <v>845</v>
      </c>
      <c r="C79" s="31">
        <v>559.20000000000005</v>
      </c>
      <c r="D79" s="36">
        <v>562.98333333333335</v>
      </c>
      <c r="E79" s="36">
        <v>545.9666666666667</v>
      </c>
      <c r="F79" s="36">
        <v>532.73333333333335</v>
      </c>
      <c r="G79" s="36">
        <v>515.7166666666667</v>
      </c>
      <c r="H79" s="36">
        <v>576.2166666666667</v>
      </c>
      <c r="I79" s="36">
        <v>593.23333333333335</v>
      </c>
      <c r="J79" s="36">
        <v>606.4666666666667</v>
      </c>
      <c r="K79" s="31">
        <v>580</v>
      </c>
      <c r="L79" s="31">
        <v>549.75</v>
      </c>
      <c r="M79" s="31">
        <v>9.6293000000000006</v>
      </c>
      <c r="N79" s="1"/>
      <c r="O79" s="1"/>
    </row>
    <row r="80" spans="1:15" ht="12.75" customHeight="1">
      <c r="A80" s="33">
        <v>70</v>
      </c>
      <c r="B80" s="53" t="s">
        <v>82</v>
      </c>
      <c r="C80" s="31">
        <v>252.75</v>
      </c>
      <c r="D80" s="36">
        <v>253.1</v>
      </c>
      <c r="E80" s="36">
        <v>250.5</v>
      </c>
      <c r="F80" s="36">
        <v>248.25</v>
      </c>
      <c r="G80" s="36">
        <v>245.65</v>
      </c>
      <c r="H80" s="36">
        <v>255.35</v>
      </c>
      <c r="I80" s="36">
        <v>257.94999999999993</v>
      </c>
      <c r="J80" s="36">
        <v>260.2</v>
      </c>
      <c r="K80" s="31">
        <v>255.7</v>
      </c>
      <c r="L80" s="31">
        <v>250.85</v>
      </c>
      <c r="M80" s="31">
        <v>29.130189999999999</v>
      </c>
      <c r="N80" s="1"/>
      <c r="O80" s="1"/>
    </row>
    <row r="81" spans="1:15" ht="12.75" customHeight="1">
      <c r="A81" s="33">
        <v>71</v>
      </c>
      <c r="B81" s="53" t="s">
        <v>338</v>
      </c>
      <c r="C81" s="31">
        <v>1434.05</v>
      </c>
      <c r="D81" s="36">
        <v>1435.4833333333336</v>
      </c>
      <c r="E81" s="36">
        <v>1413.4666666666672</v>
      </c>
      <c r="F81" s="36">
        <v>1392.8833333333337</v>
      </c>
      <c r="G81" s="36">
        <v>1370.8666666666672</v>
      </c>
      <c r="H81" s="36">
        <v>1456.0666666666671</v>
      </c>
      <c r="I81" s="36">
        <v>1478.0833333333335</v>
      </c>
      <c r="J81" s="36">
        <v>1498.666666666667</v>
      </c>
      <c r="K81" s="31">
        <v>1457.5</v>
      </c>
      <c r="L81" s="31">
        <v>1414.9</v>
      </c>
      <c r="M81" s="31">
        <v>1.3085899999999999</v>
      </c>
      <c r="N81" s="1"/>
      <c r="O81" s="1"/>
    </row>
    <row r="82" spans="1:15" ht="12.75" customHeight="1">
      <c r="A82" s="33">
        <v>72</v>
      </c>
      <c r="B82" s="53" t="s">
        <v>88</v>
      </c>
      <c r="C82" s="31">
        <v>735</v>
      </c>
      <c r="D82" s="36">
        <v>734.94999999999993</v>
      </c>
      <c r="E82" s="36">
        <v>726.64999999999986</v>
      </c>
      <c r="F82" s="36">
        <v>718.3</v>
      </c>
      <c r="G82" s="36">
        <v>709.99999999999989</v>
      </c>
      <c r="H82" s="36">
        <v>743.29999999999984</v>
      </c>
      <c r="I82" s="36">
        <v>751.5999999999998</v>
      </c>
      <c r="J82" s="36">
        <v>759.94999999999982</v>
      </c>
      <c r="K82" s="31">
        <v>743.25</v>
      </c>
      <c r="L82" s="31">
        <v>726.6</v>
      </c>
      <c r="M82" s="31">
        <v>9.9009300000000007</v>
      </c>
      <c r="N82" s="1"/>
      <c r="O82" s="1"/>
    </row>
    <row r="83" spans="1:15" ht="12.75" customHeight="1">
      <c r="A83" s="33">
        <v>73</v>
      </c>
      <c r="B83" s="53" t="s">
        <v>846</v>
      </c>
      <c r="C83" s="31">
        <v>308.75</v>
      </c>
      <c r="D83" s="36">
        <v>308.81666666666666</v>
      </c>
      <c r="E83" s="36">
        <v>304.93333333333334</v>
      </c>
      <c r="F83" s="36">
        <v>301.11666666666667</v>
      </c>
      <c r="G83" s="36">
        <v>297.23333333333335</v>
      </c>
      <c r="H83" s="36">
        <v>312.63333333333333</v>
      </c>
      <c r="I83" s="36">
        <v>316.51666666666665</v>
      </c>
      <c r="J83" s="36">
        <v>320.33333333333331</v>
      </c>
      <c r="K83" s="31">
        <v>312.7</v>
      </c>
      <c r="L83" s="31">
        <v>305</v>
      </c>
      <c r="M83" s="31">
        <v>30.37594</v>
      </c>
      <c r="N83" s="1"/>
      <c r="O83" s="1"/>
    </row>
    <row r="84" spans="1:15" ht="12.75" customHeight="1">
      <c r="A84" s="33">
        <v>74</v>
      </c>
      <c r="B84" s="53" t="s">
        <v>339</v>
      </c>
      <c r="C84" s="31">
        <v>7246.5</v>
      </c>
      <c r="D84" s="36">
        <v>7321.083333333333</v>
      </c>
      <c r="E84" s="36">
        <v>7155.4166666666661</v>
      </c>
      <c r="F84" s="36">
        <v>7064.333333333333</v>
      </c>
      <c r="G84" s="36">
        <v>6898.6666666666661</v>
      </c>
      <c r="H84" s="36">
        <v>7412.1666666666661</v>
      </c>
      <c r="I84" s="36">
        <v>7577.8333333333321</v>
      </c>
      <c r="J84" s="36">
        <v>7668.9166666666661</v>
      </c>
      <c r="K84" s="31">
        <v>7486.75</v>
      </c>
      <c r="L84" s="31">
        <v>7230</v>
      </c>
      <c r="M84" s="31">
        <v>0.11244</v>
      </c>
      <c r="N84" s="1"/>
      <c r="O84" s="1"/>
    </row>
    <row r="85" spans="1:15" ht="12.75" customHeight="1">
      <c r="A85" s="33">
        <v>75</v>
      </c>
      <c r="B85" s="53" t="s">
        <v>340</v>
      </c>
      <c r="C85" s="31">
        <v>950.05</v>
      </c>
      <c r="D85" s="36">
        <v>948.01666666666654</v>
      </c>
      <c r="E85" s="36">
        <v>940.1333333333331</v>
      </c>
      <c r="F85" s="36">
        <v>930.21666666666658</v>
      </c>
      <c r="G85" s="36">
        <v>922.33333333333314</v>
      </c>
      <c r="H85" s="36">
        <v>957.93333333333305</v>
      </c>
      <c r="I85" s="36">
        <v>965.81666666666649</v>
      </c>
      <c r="J85" s="36">
        <v>975.73333333333301</v>
      </c>
      <c r="K85" s="31">
        <v>955.9</v>
      </c>
      <c r="L85" s="31">
        <v>938.1</v>
      </c>
      <c r="M85" s="31">
        <v>1.75024</v>
      </c>
      <c r="N85" s="1"/>
      <c r="O85" s="1"/>
    </row>
    <row r="86" spans="1:15" ht="12.75" customHeight="1">
      <c r="A86" s="33">
        <v>76</v>
      </c>
      <c r="B86" s="53" t="s">
        <v>341</v>
      </c>
      <c r="C86" s="31">
        <v>1524.05</v>
      </c>
      <c r="D86" s="36">
        <v>1512.8333333333333</v>
      </c>
      <c r="E86" s="36">
        <v>1453.1166666666666</v>
      </c>
      <c r="F86" s="36">
        <v>1382.1833333333334</v>
      </c>
      <c r="G86" s="36">
        <v>1322.4666666666667</v>
      </c>
      <c r="H86" s="36">
        <v>1583.7666666666664</v>
      </c>
      <c r="I86" s="36">
        <v>1643.4833333333331</v>
      </c>
      <c r="J86" s="36">
        <v>1714.4166666666663</v>
      </c>
      <c r="K86" s="31">
        <v>1572.55</v>
      </c>
      <c r="L86" s="31">
        <v>1441.9</v>
      </c>
      <c r="M86" s="31">
        <v>5.7447600000000003</v>
      </c>
      <c r="N86" s="1"/>
      <c r="O86" s="1"/>
    </row>
    <row r="87" spans="1:15" ht="12.75" customHeight="1">
      <c r="A87" s="33">
        <v>77</v>
      </c>
      <c r="B87" s="53" t="s">
        <v>342</v>
      </c>
      <c r="C87" s="31">
        <v>423.7</v>
      </c>
      <c r="D87" s="36">
        <v>424.48333333333335</v>
      </c>
      <c r="E87" s="36">
        <v>421.2166666666667</v>
      </c>
      <c r="F87" s="36">
        <v>418.73333333333335</v>
      </c>
      <c r="G87" s="36">
        <v>415.4666666666667</v>
      </c>
      <c r="H87" s="36">
        <v>426.9666666666667</v>
      </c>
      <c r="I87" s="36">
        <v>430.23333333333335</v>
      </c>
      <c r="J87" s="36">
        <v>432.7166666666667</v>
      </c>
      <c r="K87" s="31">
        <v>427.75</v>
      </c>
      <c r="L87" s="31">
        <v>422</v>
      </c>
      <c r="M87" s="31">
        <v>1.2089300000000001</v>
      </c>
      <c r="N87" s="1"/>
      <c r="O87" s="1"/>
    </row>
    <row r="88" spans="1:15" ht="12.75" customHeight="1">
      <c r="A88" s="33">
        <v>78</v>
      </c>
      <c r="B88" s="53" t="s">
        <v>83</v>
      </c>
      <c r="C88" s="31">
        <v>22008.45</v>
      </c>
      <c r="D88" s="36">
        <v>21951.083333333332</v>
      </c>
      <c r="E88" s="36">
        <v>21838.516666666663</v>
      </c>
      <c r="F88" s="36">
        <v>21668.583333333332</v>
      </c>
      <c r="G88" s="36">
        <v>21556.016666666663</v>
      </c>
      <c r="H88" s="36">
        <v>22121.016666666663</v>
      </c>
      <c r="I88" s="36">
        <v>22233.583333333336</v>
      </c>
      <c r="J88" s="36">
        <v>22403.516666666663</v>
      </c>
      <c r="K88" s="31">
        <v>22063.65</v>
      </c>
      <c r="L88" s="31">
        <v>21781.15</v>
      </c>
      <c r="M88" s="31">
        <v>0.15390999999999999</v>
      </c>
      <c r="N88" s="1"/>
      <c r="O88" s="1"/>
    </row>
    <row r="89" spans="1:15" ht="12.75" customHeight="1">
      <c r="A89" s="33">
        <v>79</v>
      </c>
      <c r="B89" s="53" t="s">
        <v>343</v>
      </c>
      <c r="C89" s="31">
        <v>885.15</v>
      </c>
      <c r="D89" s="36">
        <v>884.91666666666663</v>
      </c>
      <c r="E89" s="36">
        <v>855.83333333333326</v>
      </c>
      <c r="F89" s="36">
        <v>826.51666666666665</v>
      </c>
      <c r="G89" s="36">
        <v>797.43333333333328</v>
      </c>
      <c r="H89" s="36">
        <v>914.23333333333323</v>
      </c>
      <c r="I89" s="36">
        <v>943.31666666666649</v>
      </c>
      <c r="J89" s="36">
        <v>972.63333333333321</v>
      </c>
      <c r="K89" s="31">
        <v>914</v>
      </c>
      <c r="L89" s="31">
        <v>855.6</v>
      </c>
      <c r="M89" s="31">
        <v>13.2974</v>
      </c>
      <c r="N89" s="1"/>
      <c r="O89" s="1"/>
    </row>
    <row r="90" spans="1:15" ht="12.75" customHeight="1">
      <c r="A90" s="33">
        <v>80</v>
      </c>
      <c r="B90" s="53" t="s">
        <v>344</v>
      </c>
      <c r="C90" s="31">
        <v>19.8</v>
      </c>
      <c r="D90" s="36">
        <v>19.883333333333333</v>
      </c>
      <c r="E90" s="36">
        <v>19.266666666666666</v>
      </c>
      <c r="F90" s="36">
        <v>18.733333333333334</v>
      </c>
      <c r="G90" s="36">
        <v>18.116666666666667</v>
      </c>
      <c r="H90" s="36">
        <v>20.416666666666664</v>
      </c>
      <c r="I90" s="36">
        <v>21.033333333333331</v>
      </c>
      <c r="J90" s="36">
        <v>21.566666666666663</v>
      </c>
      <c r="K90" s="31">
        <v>20.5</v>
      </c>
      <c r="L90" s="31">
        <v>19.350000000000001</v>
      </c>
      <c r="M90" s="31">
        <v>225.98849000000001</v>
      </c>
      <c r="N90" s="1"/>
      <c r="O90" s="1"/>
    </row>
    <row r="91" spans="1:15" ht="12.75" customHeight="1">
      <c r="A91" s="33">
        <v>81</v>
      </c>
      <c r="B91" s="53" t="s">
        <v>86</v>
      </c>
      <c r="C91" s="31">
        <v>5216.8</v>
      </c>
      <c r="D91" s="36">
        <v>5207.2666666666664</v>
      </c>
      <c r="E91" s="36">
        <v>5169.5333333333328</v>
      </c>
      <c r="F91" s="36">
        <v>5122.2666666666664</v>
      </c>
      <c r="G91" s="36">
        <v>5084.5333333333328</v>
      </c>
      <c r="H91" s="36">
        <v>5254.5333333333328</v>
      </c>
      <c r="I91" s="36">
        <v>5292.2666666666664</v>
      </c>
      <c r="J91" s="36">
        <v>5339.5333333333328</v>
      </c>
      <c r="K91" s="31">
        <v>5245</v>
      </c>
      <c r="L91" s="31">
        <v>5160</v>
      </c>
      <c r="M91" s="31">
        <v>2.4194399999999998</v>
      </c>
      <c r="N91" s="1"/>
      <c r="O91" s="1"/>
    </row>
    <row r="92" spans="1:15" ht="12.75" customHeight="1">
      <c r="A92" s="33">
        <v>82</v>
      </c>
      <c r="B92" s="53" t="s">
        <v>333</v>
      </c>
      <c r="C92" s="31">
        <v>2266.8000000000002</v>
      </c>
      <c r="D92" s="36">
        <v>2284.9166666666665</v>
      </c>
      <c r="E92" s="36">
        <v>2239.8833333333332</v>
      </c>
      <c r="F92" s="36">
        <v>2212.9666666666667</v>
      </c>
      <c r="G92" s="36">
        <v>2167.9333333333334</v>
      </c>
      <c r="H92" s="36">
        <v>2311.833333333333</v>
      </c>
      <c r="I92" s="36">
        <v>2356.8666666666668</v>
      </c>
      <c r="J92" s="36">
        <v>2383.7833333333328</v>
      </c>
      <c r="K92" s="31">
        <v>2329.9499999999998</v>
      </c>
      <c r="L92" s="31">
        <v>2258</v>
      </c>
      <c r="M92" s="31">
        <v>7.3918400000000002</v>
      </c>
      <c r="N92" s="1"/>
      <c r="O92" s="1"/>
    </row>
    <row r="93" spans="1:15" ht="12.75" customHeight="1">
      <c r="A93" s="33">
        <v>83</v>
      </c>
      <c r="B93" s="53" t="s">
        <v>345</v>
      </c>
      <c r="C93" s="31">
        <v>2020.85</v>
      </c>
      <c r="D93" s="36">
        <v>2011.4000000000003</v>
      </c>
      <c r="E93" s="36">
        <v>1984.8500000000006</v>
      </c>
      <c r="F93" s="36">
        <v>1948.8500000000004</v>
      </c>
      <c r="G93" s="36">
        <v>1922.3000000000006</v>
      </c>
      <c r="H93" s="36">
        <v>2047.4000000000005</v>
      </c>
      <c r="I93" s="36">
        <v>2073.9500000000003</v>
      </c>
      <c r="J93" s="36">
        <v>2109.9500000000007</v>
      </c>
      <c r="K93" s="31">
        <v>2037.95</v>
      </c>
      <c r="L93" s="31">
        <v>1975.4</v>
      </c>
      <c r="M93" s="31">
        <v>1.49251</v>
      </c>
      <c r="N93" s="1"/>
      <c r="O93" s="1"/>
    </row>
    <row r="94" spans="1:15" ht="12.75" customHeight="1">
      <c r="A94" s="33">
        <v>84</v>
      </c>
      <c r="B94" s="53" t="s">
        <v>351</v>
      </c>
      <c r="C94" s="31">
        <v>278.64999999999998</v>
      </c>
      <c r="D94" s="36">
        <v>280.5</v>
      </c>
      <c r="E94" s="36">
        <v>275.95</v>
      </c>
      <c r="F94" s="36">
        <v>273.25</v>
      </c>
      <c r="G94" s="36">
        <v>268.7</v>
      </c>
      <c r="H94" s="36">
        <v>283.2</v>
      </c>
      <c r="I94" s="36">
        <v>287.74999999999994</v>
      </c>
      <c r="J94" s="36">
        <v>290.45</v>
      </c>
      <c r="K94" s="31">
        <v>285.05</v>
      </c>
      <c r="L94" s="31">
        <v>277.8</v>
      </c>
      <c r="M94" s="31">
        <v>5.1682399999999999</v>
      </c>
      <c r="N94" s="1"/>
      <c r="O94" s="1"/>
    </row>
    <row r="95" spans="1:15" ht="12.75" customHeight="1">
      <c r="A95" s="33">
        <v>85</v>
      </c>
      <c r="B95" s="53" t="s">
        <v>90</v>
      </c>
      <c r="C95" s="31">
        <v>778</v>
      </c>
      <c r="D95" s="36">
        <v>777.15</v>
      </c>
      <c r="E95" s="36">
        <v>768.3</v>
      </c>
      <c r="F95" s="36">
        <v>758.6</v>
      </c>
      <c r="G95" s="36">
        <v>749.75</v>
      </c>
      <c r="H95" s="36">
        <v>786.84999999999991</v>
      </c>
      <c r="I95" s="36">
        <v>795.7</v>
      </c>
      <c r="J95" s="36">
        <v>805.39999999999986</v>
      </c>
      <c r="K95" s="31">
        <v>786</v>
      </c>
      <c r="L95" s="31">
        <v>767.45</v>
      </c>
      <c r="M95" s="31">
        <v>4.4898400000000001</v>
      </c>
      <c r="N95" s="1"/>
      <c r="O95" s="1"/>
    </row>
    <row r="96" spans="1:15" ht="12.75" customHeight="1">
      <c r="A96" s="33">
        <v>86</v>
      </c>
      <c r="B96" s="53" t="s">
        <v>89</v>
      </c>
      <c r="C96" s="31">
        <v>432.5</v>
      </c>
      <c r="D96" s="36">
        <v>431.41666666666669</v>
      </c>
      <c r="E96" s="36">
        <v>427.58333333333337</v>
      </c>
      <c r="F96" s="36">
        <v>422.66666666666669</v>
      </c>
      <c r="G96" s="36">
        <v>418.83333333333337</v>
      </c>
      <c r="H96" s="36">
        <v>436.33333333333337</v>
      </c>
      <c r="I96" s="36">
        <v>440.16666666666674</v>
      </c>
      <c r="J96" s="36">
        <v>445.08333333333337</v>
      </c>
      <c r="K96" s="31">
        <v>435.25</v>
      </c>
      <c r="L96" s="31">
        <v>426.5</v>
      </c>
      <c r="M96" s="31">
        <v>52.698880000000003</v>
      </c>
      <c r="N96" s="1"/>
      <c r="O96" s="1"/>
    </row>
    <row r="97" spans="1:15" ht="12.75" customHeight="1">
      <c r="A97" s="33">
        <v>87</v>
      </c>
      <c r="B97" s="53" t="s">
        <v>352</v>
      </c>
      <c r="C97" s="31">
        <v>777.2</v>
      </c>
      <c r="D97" s="36">
        <v>778.91666666666663</v>
      </c>
      <c r="E97" s="36">
        <v>763.33333333333326</v>
      </c>
      <c r="F97" s="36">
        <v>749.46666666666658</v>
      </c>
      <c r="G97" s="36">
        <v>733.88333333333321</v>
      </c>
      <c r="H97" s="36">
        <v>792.7833333333333</v>
      </c>
      <c r="I97" s="36">
        <v>808.36666666666656</v>
      </c>
      <c r="J97" s="36">
        <v>822.23333333333335</v>
      </c>
      <c r="K97" s="31">
        <v>794.5</v>
      </c>
      <c r="L97" s="31">
        <v>765.05</v>
      </c>
      <c r="M97" s="31">
        <v>1.6106</v>
      </c>
      <c r="N97" s="1"/>
      <c r="O97" s="1"/>
    </row>
    <row r="98" spans="1:15" ht="12.75" customHeight="1">
      <c r="A98" s="33">
        <v>88</v>
      </c>
      <c r="B98" s="53" t="s">
        <v>353</v>
      </c>
      <c r="C98" s="31">
        <v>1110</v>
      </c>
      <c r="D98" s="36">
        <v>1114.25</v>
      </c>
      <c r="E98" s="36">
        <v>1099.1500000000001</v>
      </c>
      <c r="F98" s="36">
        <v>1088.3000000000002</v>
      </c>
      <c r="G98" s="36">
        <v>1073.2000000000003</v>
      </c>
      <c r="H98" s="36">
        <v>1125.0999999999999</v>
      </c>
      <c r="I98" s="36">
        <v>1140.1999999999998</v>
      </c>
      <c r="J98" s="36">
        <v>1151.0499999999997</v>
      </c>
      <c r="K98" s="31">
        <v>1129.3499999999999</v>
      </c>
      <c r="L98" s="31">
        <v>1103.4000000000001</v>
      </c>
      <c r="M98" s="31">
        <v>2.8549199999999999</v>
      </c>
      <c r="N98" s="1"/>
      <c r="O98" s="1"/>
    </row>
    <row r="99" spans="1:15" ht="12.75" customHeight="1">
      <c r="A99" s="33">
        <v>89</v>
      </c>
      <c r="B99" s="53" t="s">
        <v>354</v>
      </c>
      <c r="C99" s="31">
        <v>177.25</v>
      </c>
      <c r="D99" s="36">
        <v>180.51666666666665</v>
      </c>
      <c r="E99" s="36">
        <v>173.33333333333331</v>
      </c>
      <c r="F99" s="36">
        <v>169.41666666666666</v>
      </c>
      <c r="G99" s="36">
        <v>162.23333333333332</v>
      </c>
      <c r="H99" s="36">
        <v>184.43333333333331</v>
      </c>
      <c r="I99" s="36">
        <v>191.61666666666665</v>
      </c>
      <c r="J99" s="36">
        <v>195.5333333333333</v>
      </c>
      <c r="K99" s="31">
        <v>187.7</v>
      </c>
      <c r="L99" s="31">
        <v>176.6</v>
      </c>
      <c r="M99" s="31">
        <v>234.57074</v>
      </c>
      <c r="N99" s="1"/>
      <c r="O99" s="1"/>
    </row>
    <row r="100" spans="1:15" ht="12.75" customHeight="1">
      <c r="A100" s="33">
        <v>90</v>
      </c>
      <c r="B100" s="53" t="s">
        <v>346</v>
      </c>
      <c r="C100" s="31">
        <v>635.29999999999995</v>
      </c>
      <c r="D100" s="36">
        <v>637.48333333333323</v>
      </c>
      <c r="E100" s="36">
        <v>631.66666666666652</v>
      </c>
      <c r="F100" s="36">
        <v>628.0333333333333</v>
      </c>
      <c r="G100" s="36">
        <v>622.21666666666658</v>
      </c>
      <c r="H100" s="36">
        <v>641.11666666666645</v>
      </c>
      <c r="I100" s="36">
        <v>646.93333333333328</v>
      </c>
      <c r="J100" s="36">
        <v>650.56666666666638</v>
      </c>
      <c r="K100" s="31">
        <v>643.29999999999995</v>
      </c>
      <c r="L100" s="31">
        <v>633.85</v>
      </c>
      <c r="M100" s="31">
        <v>1.39602</v>
      </c>
      <c r="N100" s="1"/>
      <c r="O100" s="1"/>
    </row>
    <row r="101" spans="1:15" ht="12.75" customHeight="1">
      <c r="A101" s="33">
        <v>91</v>
      </c>
      <c r="B101" s="53" t="s">
        <v>355</v>
      </c>
      <c r="C101" s="31">
        <v>2392.65</v>
      </c>
      <c r="D101" s="36">
        <v>2392.4833333333336</v>
      </c>
      <c r="E101" s="36">
        <v>2372.166666666667</v>
      </c>
      <c r="F101" s="36">
        <v>2351.6833333333334</v>
      </c>
      <c r="G101" s="36">
        <v>2331.3666666666668</v>
      </c>
      <c r="H101" s="36">
        <v>2412.9666666666672</v>
      </c>
      <c r="I101" s="36">
        <v>2433.2833333333338</v>
      </c>
      <c r="J101" s="36">
        <v>2453.7666666666673</v>
      </c>
      <c r="K101" s="31">
        <v>2412.8000000000002</v>
      </c>
      <c r="L101" s="31">
        <v>2372</v>
      </c>
      <c r="M101" s="31">
        <v>0.73633999999999999</v>
      </c>
      <c r="N101" s="1"/>
      <c r="O101" s="1"/>
    </row>
    <row r="102" spans="1:15" ht="12.75" customHeight="1">
      <c r="A102" s="33">
        <v>92</v>
      </c>
      <c r="B102" s="53" t="s">
        <v>356</v>
      </c>
      <c r="C102" s="31">
        <v>49.05</v>
      </c>
      <c r="D102" s="36">
        <v>49.199999999999996</v>
      </c>
      <c r="E102" s="36">
        <v>48.449999999999989</v>
      </c>
      <c r="F102" s="36">
        <v>47.849999999999994</v>
      </c>
      <c r="G102" s="36">
        <v>47.099999999999987</v>
      </c>
      <c r="H102" s="36">
        <v>49.79999999999999</v>
      </c>
      <c r="I102" s="36">
        <v>50.550000000000004</v>
      </c>
      <c r="J102" s="36">
        <v>51.149999999999991</v>
      </c>
      <c r="K102" s="31">
        <v>49.95</v>
      </c>
      <c r="L102" s="31">
        <v>48.6</v>
      </c>
      <c r="M102" s="31">
        <v>136.21213</v>
      </c>
      <c r="N102" s="1"/>
      <c r="O102" s="1"/>
    </row>
    <row r="103" spans="1:15" ht="12.75" customHeight="1">
      <c r="A103" s="33">
        <v>93</v>
      </c>
      <c r="B103" s="53" t="s">
        <v>357</v>
      </c>
      <c r="C103" s="31">
        <v>1855.05</v>
      </c>
      <c r="D103" s="36">
        <v>1857.1000000000001</v>
      </c>
      <c r="E103" s="36">
        <v>1836.0000000000002</v>
      </c>
      <c r="F103" s="36">
        <v>1816.95</v>
      </c>
      <c r="G103" s="36">
        <v>1795.8500000000001</v>
      </c>
      <c r="H103" s="36">
        <v>1876.1500000000003</v>
      </c>
      <c r="I103" s="36">
        <v>1897.2500000000002</v>
      </c>
      <c r="J103" s="36">
        <v>1916.3000000000004</v>
      </c>
      <c r="K103" s="31">
        <v>1878.2</v>
      </c>
      <c r="L103" s="31">
        <v>1838.05</v>
      </c>
      <c r="M103" s="31">
        <v>6.1624499999999998</v>
      </c>
      <c r="N103" s="1"/>
      <c r="O103" s="1"/>
    </row>
    <row r="104" spans="1:15" ht="12.75" customHeight="1">
      <c r="A104" s="33">
        <v>94</v>
      </c>
      <c r="B104" s="53" t="s">
        <v>358</v>
      </c>
      <c r="C104" s="31">
        <v>788.9</v>
      </c>
      <c r="D104" s="36">
        <v>794.1</v>
      </c>
      <c r="E104" s="36">
        <v>778.30000000000007</v>
      </c>
      <c r="F104" s="36">
        <v>767.7</v>
      </c>
      <c r="G104" s="36">
        <v>751.90000000000009</v>
      </c>
      <c r="H104" s="36">
        <v>804.7</v>
      </c>
      <c r="I104" s="36">
        <v>820.5</v>
      </c>
      <c r="J104" s="36">
        <v>831.1</v>
      </c>
      <c r="K104" s="31">
        <v>809.9</v>
      </c>
      <c r="L104" s="31">
        <v>783.5</v>
      </c>
      <c r="M104" s="31">
        <v>1.45526</v>
      </c>
      <c r="N104" s="1"/>
      <c r="O104" s="1"/>
    </row>
    <row r="105" spans="1:15" ht="12.75" customHeight="1">
      <c r="A105" s="33">
        <v>95</v>
      </c>
      <c r="B105" s="53" t="s">
        <v>359</v>
      </c>
      <c r="C105" s="31">
        <v>1230.75</v>
      </c>
      <c r="D105" s="36">
        <v>1226.8666666666666</v>
      </c>
      <c r="E105" s="36">
        <v>1212.7333333333331</v>
      </c>
      <c r="F105" s="36">
        <v>1194.7166666666665</v>
      </c>
      <c r="G105" s="36">
        <v>1180.583333333333</v>
      </c>
      <c r="H105" s="36">
        <v>1244.8833333333332</v>
      </c>
      <c r="I105" s="36">
        <v>1259.0166666666669</v>
      </c>
      <c r="J105" s="36">
        <v>1277.0333333333333</v>
      </c>
      <c r="K105" s="31">
        <v>1241</v>
      </c>
      <c r="L105" s="31">
        <v>1208.8499999999999</v>
      </c>
      <c r="M105" s="31">
        <v>0.84484000000000004</v>
      </c>
      <c r="N105" s="1"/>
      <c r="O105" s="1"/>
    </row>
    <row r="106" spans="1:15" ht="12.75" customHeight="1">
      <c r="A106" s="33">
        <v>96</v>
      </c>
      <c r="B106" s="53" t="s">
        <v>360</v>
      </c>
      <c r="C106" s="31">
        <v>8005.75</v>
      </c>
      <c r="D106" s="36">
        <v>8050.25</v>
      </c>
      <c r="E106" s="36">
        <v>7925.5</v>
      </c>
      <c r="F106" s="36">
        <v>7845.25</v>
      </c>
      <c r="G106" s="36">
        <v>7720.5</v>
      </c>
      <c r="H106" s="36">
        <v>8130.5</v>
      </c>
      <c r="I106" s="36">
        <v>8255.25</v>
      </c>
      <c r="J106" s="36">
        <v>8335.5</v>
      </c>
      <c r="K106" s="31">
        <v>8175</v>
      </c>
      <c r="L106" s="31">
        <v>7970</v>
      </c>
      <c r="M106" s="31">
        <v>0.16947999999999999</v>
      </c>
      <c r="N106" s="1"/>
      <c r="O106" s="1"/>
    </row>
    <row r="107" spans="1:15" ht="12.75" customHeight="1">
      <c r="A107" s="33">
        <v>97</v>
      </c>
      <c r="B107" s="53" t="s">
        <v>347</v>
      </c>
      <c r="C107" s="31">
        <v>126.05</v>
      </c>
      <c r="D107" s="36">
        <v>125.33333333333333</v>
      </c>
      <c r="E107" s="36">
        <v>123.16666666666666</v>
      </c>
      <c r="F107" s="36">
        <v>120.28333333333333</v>
      </c>
      <c r="G107" s="36">
        <v>118.11666666666666</v>
      </c>
      <c r="H107" s="36">
        <v>128.21666666666664</v>
      </c>
      <c r="I107" s="36">
        <v>130.38333333333333</v>
      </c>
      <c r="J107" s="36">
        <v>133.26666666666665</v>
      </c>
      <c r="K107" s="31">
        <v>127.5</v>
      </c>
      <c r="L107" s="31">
        <v>122.45</v>
      </c>
      <c r="M107" s="31">
        <v>149.04804999999999</v>
      </c>
      <c r="N107" s="1"/>
      <c r="O107" s="1"/>
    </row>
    <row r="108" spans="1:15" ht="12.75" customHeight="1">
      <c r="A108" s="33">
        <v>98</v>
      </c>
      <c r="B108" s="53" t="s">
        <v>348</v>
      </c>
      <c r="C108" s="31">
        <v>458.15</v>
      </c>
      <c r="D108" s="36">
        <v>461.34999999999997</v>
      </c>
      <c r="E108" s="36">
        <v>453.79999999999995</v>
      </c>
      <c r="F108" s="36">
        <v>449.45</v>
      </c>
      <c r="G108" s="36">
        <v>441.9</v>
      </c>
      <c r="H108" s="36">
        <v>465.69999999999993</v>
      </c>
      <c r="I108" s="36">
        <v>473.25</v>
      </c>
      <c r="J108" s="36">
        <v>477.59999999999991</v>
      </c>
      <c r="K108" s="31">
        <v>468.9</v>
      </c>
      <c r="L108" s="31">
        <v>457</v>
      </c>
      <c r="M108" s="31">
        <v>7.85764</v>
      </c>
      <c r="N108" s="1"/>
      <c r="O108" s="1"/>
    </row>
    <row r="109" spans="1:15" ht="12.75" customHeight="1">
      <c r="A109" s="33">
        <v>99</v>
      </c>
      <c r="B109" s="53" t="s">
        <v>361</v>
      </c>
      <c r="C109" s="31">
        <v>659.2</v>
      </c>
      <c r="D109" s="36">
        <v>657.80000000000007</v>
      </c>
      <c r="E109" s="36">
        <v>646.05000000000018</v>
      </c>
      <c r="F109" s="36">
        <v>632.90000000000009</v>
      </c>
      <c r="G109" s="36">
        <v>621.1500000000002</v>
      </c>
      <c r="H109" s="36">
        <v>670.95000000000016</v>
      </c>
      <c r="I109" s="36">
        <v>682.69999999999993</v>
      </c>
      <c r="J109" s="36">
        <v>695.85000000000014</v>
      </c>
      <c r="K109" s="31">
        <v>669.55</v>
      </c>
      <c r="L109" s="31">
        <v>644.65</v>
      </c>
      <c r="M109" s="31">
        <v>1.4389099999999999</v>
      </c>
      <c r="N109" s="1"/>
      <c r="O109" s="1"/>
    </row>
    <row r="110" spans="1:15" ht="12.75" customHeight="1">
      <c r="A110" s="33">
        <v>100</v>
      </c>
      <c r="B110" s="53" t="s">
        <v>91</v>
      </c>
      <c r="C110" s="31">
        <v>366.45</v>
      </c>
      <c r="D110" s="36">
        <v>367.65000000000003</v>
      </c>
      <c r="E110" s="36">
        <v>360.30000000000007</v>
      </c>
      <c r="F110" s="36">
        <v>354.15000000000003</v>
      </c>
      <c r="G110" s="36">
        <v>346.80000000000007</v>
      </c>
      <c r="H110" s="36">
        <v>373.80000000000007</v>
      </c>
      <c r="I110" s="36">
        <v>381.15000000000009</v>
      </c>
      <c r="J110" s="36">
        <v>387.30000000000007</v>
      </c>
      <c r="K110" s="31">
        <v>375</v>
      </c>
      <c r="L110" s="31">
        <v>361.5</v>
      </c>
      <c r="M110" s="31">
        <v>29.083929999999999</v>
      </c>
      <c r="N110" s="1"/>
      <c r="O110" s="1"/>
    </row>
    <row r="111" spans="1:15" ht="12.75" customHeight="1">
      <c r="A111" s="33">
        <v>101</v>
      </c>
      <c r="B111" s="53" t="s">
        <v>362</v>
      </c>
      <c r="C111" s="31">
        <v>500.6</v>
      </c>
      <c r="D111" s="36">
        <v>501.51666666666665</v>
      </c>
      <c r="E111" s="36">
        <v>492.13333333333333</v>
      </c>
      <c r="F111" s="36">
        <v>483.66666666666669</v>
      </c>
      <c r="G111" s="36">
        <v>474.28333333333336</v>
      </c>
      <c r="H111" s="36">
        <v>509.98333333333329</v>
      </c>
      <c r="I111" s="36">
        <v>519.36666666666656</v>
      </c>
      <c r="J111" s="36">
        <v>527.83333333333326</v>
      </c>
      <c r="K111" s="31">
        <v>510.9</v>
      </c>
      <c r="L111" s="31">
        <v>493.05</v>
      </c>
      <c r="M111" s="31">
        <v>1.11826</v>
      </c>
      <c r="N111" s="1"/>
      <c r="O111" s="1"/>
    </row>
    <row r="112" spans="1:15" ht="12.75" customHeight="1">
      <c r="A112" s="33">
        <v>102</v>
      </c>
      <c r="B112" s="53" t="s">
        <v>363</v>
      </c>
      <c r="C112" s="31">
        <v>1006.35</v>
      </c>
      <c r="D112" s="36">
        <v>1007.1166666666667</v>
      </c>
      <c r="E112" s="36">
        <v>995.23333333333335</v>
      </c>
      <c r="F112" s="36">
        <v>984.11666666666667</v>
      </c>
      <c r="G112" s="36">
        <v>972.23333333333335</v>
      </c>
      <c r="H112" s="36">
        <v>1018.2333333333333</v>
      </c>
      <c r="I112" s="36">
        <v>1030.1166666666668</v>
      </c>
      <c r="J112" s="36">
        <v>1041.2333333333333</v>
      </c>
      <c r="K112" s="31">
        <v>1019</v>
      </c>
      <c r="L112" s="31">
        <v>996</v>
      </c>
      <c r="M112" s="31">
        <v>1.7138100000000001</v>
      </c>
      <c r="N112" s="1"/>
      <c r="O112" s="1"/>
    </row>
    <row r="113" spans="1:15" ht="12.75" customHeight="1">
      <c r="A113" s="33">
        <v>103</v>
      </c>
      <c r="B113" s="53" t="s">
        <v>92</v>
      </c>
      <c r="C113" s="31">
        <v>1253.2</v>
      </c>
      <c r="D113" s="36">
        <v>1254.7666666666667</v>
      </c>
      <c r="E113" s="36">
        <v>1244.7333333333333</v>
      </c>
      <c r="F113" s="36">
        <v>1236.2666666666667</v>
      </c>
      <c r="G113" s="36">
        <v>1226.2333333333333</v>
      </c>
      <c r="H113" s="36">
        <v>1263.2333333333333</v>
      </c>
      <c r="I113" s="36">
        <v>1273.2666666666667</v>
      </c>
      <c r="J113" s="36">
        <v>1281.7333333333333</v>
      </c>
      <c r="K113" s="31">
        <v>1264.8</v>
      </c>
      <c r="L113" s="31">
        <v>1246.3</v>
      </c>
      <c r="M113" s="31">
        <v>17.634589999999999</v>
      </c>
      <c r="N113" s="1"/>
      <c r="O113" s="1"/>
    </row>
    <row r="114" spans="1:15" ht="12.75" customHeight="1">
      <c r="A114" s="33">
        <v>104</v>
      </c>
      <c r="B114" s="53" t="s">
        <v>841</v>
      </c>
      <c r="C114" s="31">
        <v>471.35</v>
      </c>
      <c r="D114" s="36">
        <v>472.15000000000003</v>
      </c>
      <c r="E114" s="36">
        <v>467.30000000000007</v>
      </c>
      <c r="F114" s="36">
        <v>463.25000000000006</v>
      </c>
      <c r="G114" s="36">
        <v>458.40000000000009</v>
      </c>
      <c r="H114" s="36">
        <v>476.20000000000005</v>
      </c>
      <c r="I114" s="36">
        <v>481.05000000000007</v>
      </c>
      <c r="J114" s="36">
        <v>485.1</v>
      </c>
      <c r="K114" s="31">
        <v>477</v>
      </c>
      <c r="L114" s="31">
        <v>468.1</v>
      </c>
      <c r="M114" s="31">
        <v>5.2145200000000003</v>
      </c>
      <c r="N114" s="1"/>
      <c r="O114" s="1"/>
    </row>
    <row r="115" spans="1:15" ht="12.75" customHeight="1">
      <c r="A115" s="33">
        <v>105</v>
      </c>
      <c r="B115" s="53" t="s">
        <v>93</v>
      </c>
      <c r="C115" s="31">
        <v>1239.75</v>
      </c>
      <c r="D115" s="36">
        <v>1242.2666666666667</v>
      </c>
      <c r="E115" s="36">
        <v>1234.1833333333334</v>
      </c>
      <c r="F115" s="36">
        <v>1228.6166666666668</v>
      </c>
      <c r="G115" s="36">
        <v>1220.5333333333335</v>
      </c>
      <c r="H115" s="36">
        <v>1247.8333333333333</v>
      </c>
      <c r="I115" s="36">
        <v>1255.9166666666667</v>
      </c>
      <c r="J115" s="36">
        <v>1261.4833333333331</v>
      </c>
      <c r="K115" s="31">
        <v>1250.3499999999999</v>
      </c>
      <c r="L115" s="31">
        <v>1236.7</v>
      </c>
      <c r="M115" s="31">
        <v>25.286090000000002</v>
      </c>
      <c r="N115" s="1"/>
      <c r="O115" s="1"/>
    </row>
    <row r="116" spans="1:15" ht="12.75" customHeight="1">
      <c r="A116" s="33">
        <v>106</v>
      </c>
      <c r="B116" s="53" t="s">
        <v>100</v>
      </c>
      <c r="C116" s="31">
        <v>147.94999999999999</v>
      </c>
      <c r="D116" s="36">
        <v>148.25</v>
      </c>
      <c r="E116" s="36">
        <v>146.75</v>
      </c>
      <c r="F116" s="36">
        <v>145.55000000000001</v>
      </c>
      <c r="G116" s="36">
        <v>144.05000000000001</v>
      </c>
      <c r="H116" s="36">
        <v>149.44999999999999</v>
      </c>
      <c r="I116" s="36">
        <v>150.94999999999999</v>
      </c>
      <c r="J116" s="36">
        <v>152.14999999999998</v>
      </c>
      <c r="K116" s="31">
        <v>149.75</v>
      </c>
      <c r="L116" s="31">
        <v>147.05000000000001</v>
      </c>
      <c r="M116" s="31">
        <v>32.356340000000003</v>
      </c>
      <c r="N116" s="1"/>
      <c r="O116" s="1"/>
    </row>
    <row r="117" spans="1:15" ht="12.75" customHeight="1">
      <c r="A117" s="33">
        <v>107</v>
      </c>
      <c r="B117" s="53" t="s">
        <v>272</v>
      </c>
      <c r="C117" s="31">
        <v>1545.55</v>
      </c>
      <c r="D117" s="36">
        <v>1558.4166666666667</v>
      </c>
      <c r="E117" s="36">
        <v>1525.1333333333334</v>
      </c>
      <c r="F117" s="36">
        <v>1504.7166666666667</v>
      </c>
      <c r="G117" s="36">
        <v>1471.4333333333334</v>
      </c>
      <c r="H117" s="36">
        <v>1578.8333333333335</v>
      </c>
      <c r="I117" s="36">
        <v>1612.1166666666668</v>
      </c>
      <c r="J117" s="36">
        <v>1632.5333333333335</v>
      </c>
      <c r="K117" s="31">
        <v>1591.7</v>
      </c>
      <c r="L117" s="31">
        <v>1538</v>
      </c>
      <c r="M117" s="31">
        <v>4.8052400000000004</v>
      </c>
      <c r="N117" s="1"/>
      <c r="O117" s="1"/>
    </row>
    <row r="118" spans="1:15" ht="12.75" customHeight="1">
      <c r="A118" s="33">
        <v>108</v>
      </c>
      <c r="B118" s="53" t="s">
        <v>94</v>
      </c>
      <c r="C118" s="31">
        <v>365.6</v>
      </c>
      <c r="D118" s="36">
        <v>365.73333333333329</v>
      </c>
      <c r="E118" s="36">
        <v>362.26666666666659</v>
      </c>
      <c r="F118" s="36">
        <v>358.93333333333328</v>
      </c>
      <c r="G118" s="36">
        <v>355.46666666666658</v>
      </c>
      <c r="H118" s="36">
        <v>369.06666666666661</v>
      </c>
      <c r="I118" s="36">
        <v>372.5333333333333</v>
      </c>
      <c r="J118" s="36">
        <v>375.86666666666662</v>
      </c>
      <c r="K118" s="31">
        <v>369.2</v>
      </c>
      <c r="L118" s="31">
        <v>362.4</v>
      </c>
      <c r="M118" s="31">
        <v>78.900419999999997</v>
      </c>
      <c r="N118" s="1"/>
      <c r="O118" s="1"/>
    </row>
    <row r="119" spans="1:15" ht="12.75" customHeight="1">
      <c r="A119" s="33">
        <v>109</v>
      </c>
      <c r="B119" s="53" t="s">
        <v>364</v>
      </c>
      <c r="C119" s="31">
        <v>1359.05</v>
      </c>
      <c r="D119" s="36">
        <v>1371.7333333333333</v>
      </c>
      <c r="E119" s="36">
        <v>1334.6166666666668</v>
      </c>
      <c r="F119" s="36">
        <v>1310.1833333333334</v>
      </c>
      <c r="G119" s="36">
        <v>1273.0666666666668</v>
      </c>
      <c r="H119" s="36">
        <v>1396.1666666666667</v>
      </c>
      <c r="I119" s="36">
        <v>1433.2833333333331</v>
      </c>
      <c r="J119" s="36">
        <v>1457.7166666666667</v>
      </c>
      <c r="K119" s="31">
        <v>1408.85</v>
      </c>
      <c r="L119" s="31">
        <v>1347.3</v>
      </c>
      <c r="M119" s="31">
        <v>42.72025</v>
      </c>
      <c r="N119" s="1"/>
      <c r="O119" s="1"/>
    </row>
    <row r="120" spans="1:15" ht="12.75" customHeight="1">
      <c r="A120" s="33">
        <v>110</v>
      </c>
      <c r="B120" s="53" t="s">
        <v>95</v>
      </c>
      <c r="C120" s="31">
        <v>6299.4</v>
      </c>
      <c r="D120" s="36">
        <v>6325.083333333333</v>
      </c>
      <c r="E120" s="36">
        <v>6255.2166666666662</v>
      </c>
      <c r="F120" s="36">
        <v>6211.0333333333328</v>
      </c>
      <c r="G120" s="36">
        <v>6141.1666666666661</v>
      </c>
      <c r="H120" s="36">
        <v>6369.2666666666664</v>
      </c>
      <c r="I120" s="36">
        <v>6439.1333333333332</v>
      </c>
      <c r="J120" s="36">
        <v>6483.3166666666666</v>
      </c>
      <c r="K120" s="31">
        <v>6394.95</v>
      </c>
      <c r="L120" s="31">
        <v>6280.9</v>
      </c>
      <c r="M120" s="31">
        <v>3.4874000000000001</v>
      </c>
      <c r="N120" s="1"/>
      <c r="O120" s="1"/>
    </row>
    <row r="121" spans="1:15" ht="12.75" customHeight="1">
      <c r="A121" s="33">
        <v>111</v>
      </c>
      <c r="B121" s="53" t="s">
        <v>96</v>
      </c>
      <c r="C121" s="31">
        <v>2458.4499999999998</v>
      </c>
      <c r="D121" s="36">
        <v>2460.8833333333332</v>
      </c>
      <c r="E121" s="36">
        <v>2437.7666666666664</v>
      </c>
      <c r="F121" s="36">
        <v>2417.083333333333</v>
      </c>
      <c r="G121" s="36">
        <v>2393.9666666666662</v>
      </c>
      <c r="H121" s="36">
        <v>2481.5666666666666</v>
      </c>
      <c r="I121" s="36">
        <v>2504.6833333333334</v>
      </c>
      <c r="J121" s="36">
        <v>2525.3666666666668</v>
      </c>
      <c r="K121" s="31">
        <v>2484</v>
      </c>
      <c r="L121" s="31">
        <v>2440.1999999999998</v>
      </c>
      <c r="M121" s="31">
        <v>3.3376600000000001</v>
      </c>
      <c r="N121" s="1"/>
      <c r="O121" s="1"/>
    </row>
    <row r="122" spans="1:15" ht="12.75" customHeight="1">
      <c r="A122" s="33">
        <v>112</v>
      </c>
      <c r="B122" s="53" t="s">
        <v>365</v>
      </c>
      <c r="C122" s="31">
        <v>2659.1</v>
      </c>
      <c r="D122" s="36">
        <v>2666.7</v>
      </c>
      <c r="E122" s="36">
        <v>2639.5999999999995</v>
      </c>
      <c r="F122" s="36">
        <v>2620.0999999999995</v>
      </c>
      <c r="G122" s="36">
        <v>2592.9999999999991</v>
      </c>
      <c r="H122" s="36">
        <v>2686.2</v>
      </c>
      <c r="I122" s="36">
        <v>2713.3</v>
      </c>
      <c r="J122" s="36">
        <v>2732.8</v>
      </c>
      <c r="K122" s="31">
        <v>2693.8</v>
      </c>
      <c r="L122" s="31">
        <v>2647.2</v>
      </c>
      <c r="M122" s="31">
        <v>3.9323399999999999</v>
      </c>
      <c r="N122" s="1"/>
      <c r="O122" s="1"/>
    </row>
    <row r="123" spans="1:15" ht="12.75" customHeight="1">
      <c r="A123" s="33">
        <v>113</v>
      </c>
      <c r="B123" s="53" t="s">
        <v>97</v>
      </c>
      <c r="C123" s="31">
        <v>837.65</v>
      </c>
      <c r="D123" s="36">
        <v>839.19999999999993</v>
      </c>
      <c r="E123" s="36">
        <v>831.49999999999989</v>
      </c>
      <c r="F123" s="36">
        <v>825.34999999999991</v>
      </c>
      <c r="G123" s="36">
        <v>817.64999999999986</v>
      </c>
      <c r="H123" s="36">
        <v>845.34999999999991</v>
      </c>
      <c r="I123" s="36">
        <v>853.05</v>
      </c>
      <c r="J123" s="36">
        <v>859.19999999999993</v>
      </c>
      <c r="K123" s="31">
        <v>846.9</v>
      </c>
      <c r="L123" s="31">
        <v>833.05</v>
      </c>
      <c r="M123" s="31">
        <v>11.22363</v>
      </c>
      <c r="N123" s="1"/>
      <c r="O123" s="1"/>
    </row>
    <row r="124" spans="1:15" ht="12.75" customHeight="1">
      <c r="A124" s="33">
        <v>114</v>
      </c>
      <c r="B124" s="53" t="s">
        <v>98</v>
      </c>
      <c r="C124" s="31">
        <v>1242.6500000000001</v>
      </c>
      <c r="D124" s="36">
        <v>1243.6499999999999</v>
      </c>
      <c r="E124" s="36">
        <v>1215.7499999999998</v>
      </c>
      <c r="F124" s="36">
        <v>1188.8499999999999</v>
      </c>
      <c r="G124" s="36">
        <v>1160.9499999999998</v>
      </c>
      <c r="H124" s="36">
        <v>1270.5499999999997</v>
      </c>
      <c r="I124" s="36">
        <v>1298.4499999999998</v>
      </c>
      <c r="J124" s="36">
        <v>1325.3499999999997</v>
      </c>
      <c r="K124" s="31">
        <v>1271.55</v>
      </c>
      <c r="L124" s="31">
        <v>1216.75</v>
      </c>
      <c r="M124" s="31">
        <v>12.43304</v>
      </c>
      <c r="N124" s="1"/>
      <c r="O124" s="1"/>
    </row>
    <row r="125" spans="1:15" ht="12.75" customHeight="1">
      <c r="A125" s="33">
        <v>115</v>
      </c>
      <c r="B125" s="53" t="s">
        <v>847</v>
      </c>
      <c r="C125" s="31">
        <v>5318</v>
      </c>
      <c r="D125" s="36">
        <v>5350</v>
      </c>
      <c r="E125" s="36">
        <v>5268</v>
      </c>
      <c r="F125" s="36">
        <v>5218</v>
      </c>
      <c r="G125" s="36">
        <v>5136</v>
      </c>
      <c r="H125" s="36">
        <v>5400</v>
      </c>
      <c r="I125" s="36">
        <v>5482</v>
      </c>
      <c r="J125" s="36">
        <v>5532</v>
      </c>
      <c r="K125" s="31">
        <v>5432</v>
      </c>
      <c r="L125" s="31">
        <v>5300</v>
      </c>
      <c r="M125" s="31">
        <v>0.32329999999999998</v>
      </c>
      <c r="N125" s="1"/>
      <c r="O125" s="1"/>
    </row>
    <row r="126" spans="1:15" ht="12.75" customHeight="1">
      <c r="A126" s="33">
        <v>116</v>
      </c>
      <c r="B126" s="53" t="s">
        <v>366</v>
      </c>
      <c r="C126" s="31">
        <v>1602.55</v>
      </c>
      <c r="D126" s="36">
        <v>1611.75</v>
      </c>
      <c r="E126" s="36">
        <v>1588.75</v>
      </c>
      <c r="F126" s="36">
        <v>1574.95</v>
      </c>
      <c r="G126" s="36">
        <v>1551.95</v>
      </c>
      <c r="H126" s="36">
        <v>1625.55</v>
      </c>
      <c r="I126" s="36">
        <v>1648.55</v>
      </c>
      <c r="J126" s="36">
        <v>1662.35</v>
      </c>
      <c r="K126" s="31">
        <v>1634.75</v>
      </c>
      <c r="L126" s="31">
        <v>1597.95</v>
      </c>
      <c r="M126" s="31">
        <v>1.51576</v>
      </c>
      <c r="N126" s="1"/>
      <c r="O126" s="1"/>
    </row>
    <row r="127" spans="1:15" ht="12.75" customHeight="1">
      <c r="A127" s="33">
        <v>117</v>
      </c>
      <c r="B127" s="53" t="s">
        <v>349</v>
      </c>
      <c r="C127" s="31">
        <v>4320.1499999999996</v>
      </c>
      <c r="D127" s="36">
        <v>4340.2333333333336</v>
      </c>
      <c r="E127" s="36">
        <v>4270.4666666666672</v>
      </c>
      <c r="F127" s="36">
        <v>4220.7833333333338</v>
      </c>
      <c r="G127" s="36">
        <v>4151.0166666666673</v>
      </c>
      <c r="H127" s="36">
        <v>4389.916666666667</v>
      </c>
      <c r="I127" s="36">
        <v>4459.6833333333334</v>
      </c>
      <c r="J127" s="36">
        <v>4509.3666666666668</v>
      </c>
      <c r="K127" s="31">
        <v>4410</v>
      </c>
      <c r="L127" s="31">
        <v>4290.55</v>
      </c>
      <c r="M127" s="31">
        <v>0.29187000000000002</v>
      </c>
      <c r="N127" s="1"/>
      <c r="O127" s="1"/>
    </row>
    <row r="128" spans="1:15" ht="12.75" customHeight="1">
      <c r="A128" s="33">
        <v>118</v>
      </c>
      <c r="B128" s="53" t="s">
        <v>99</v>
      </c>
      <c r="C128" s="31">
        <v>299.95</v>
      </c>
      <c r="D128" s="36">
        <v>300.18333333333334</v>
      </c>
      <c r="E128" s="36">
        <v>297.36666666666667</v>
      </c>
      <c r="F128" s="36">
        <v>294.78333333333336</v>
      </c>
      <c r="G128" s="36">
        <v>291.9666666666667</v>
      </c>
      <c r="H128" s="36">
        <v>302.76666666666665</v>
      </c>
      <c r="I128" s="36">
        <v>305.58333333333337</v>
      </c>
      <c r="J128" s="36">
        <v>308.16666666666663</v>
      </c>
      <c r="K128" s="31">
        <v>303</v>
      </c>
      <c r="L128" s="31">
        <v>297.60000000000002</v>
      </c>
      <c r="M128" s="31">
        <v>35.263730000000002</v>
      </c>
      <c r="N128" s="1"/>
      <c r="O128" s="1"/>
    </row>
    <row r="129" spans="1:15" ht="12.75" customHeight="1">
      <c r="A129" s="33">
        <v>119</v>
      </c>
      <c r="B129" s="53" t="s">
        <v>350</v>
      </c>
      <c r="C129" s="31">
        <v>400.8</v>
      </c>
      <c r="D129" s="36">
        <v>400.90000000000003</v>
      </c>
      <c r="E129" s="36">
        <v>396.85000000000008</v>
      </c>
      <c r="F129" s="36">
        <v>392.90000000000003</v>
      </c>
      <c r="G129" s="36">
        <v>388.85000000000008</v>
      </c>
      <c r="H129" s="36">
        <v>404.85000000000008</v>
      </c>
      <c r="I129" s="36">
        <v>408.90000000000003</v>
      </c>
      <c r="J129" s="36">
        <v>412.85000000000008</v>
      </c>
      <c r="K129" s="31">
        <v>404.95</v>
      </c>
      <c r="L129" s="31">
        <v>396.95</v>
      </c>
      <c r="M129" s="31">
        <v>1.88476</v>
      </c>
      <c r="N129" s="1"/>
      <c r="O129" s="1"/>
    </row>
    <row r="130" spans="1:15" ht="12.75" customHeight="1">
      <c r="A130" s="33">
        <v>120</v>
      </c>
      <c r="B130" s="53" t="s">
        <v>101</v>
      </c>
      <c r="C130" s="31">
        <v>1983.6</v>
      </c>
      <c r="D130" s="36">
        <v>1997.8999999999999</v>
      </c>
      <c r="E130" s="36">
        <v>1960.0499999999997</v>
      </c>
      <c r="F130" s="36">
        <v>1936.4999999999998</v>
      </c>
      <c r="G130" s="36">
        <v>1898.6499999999996</v>
      </c>
      <c r="H130" s="36">
        <v>2021.4499999999998</v>
      </c>
      <c r="I130" s="36">
        <v>2059.2999999999997</v>
      </c>
      <c r="J130" s="36">
        <v>2082.85</v>
      </c>
      <c r="K130" s="31">
        <v>2035.75</v>
      </c>
      <c r="L130" s="31">
        <v>1974.35</v>
      </c>
      <c r="M130" s="31">
        <v>4.1022499999999997</v>
      </c>
      <c r="N130" s="1"/>
      <c r="O130" s="1"/>
    </row>
    <row r="131" spans="1:15" ht="12.75" customHeight="1">
      <c r="A131" s="33">
        <v>121</v>
      </c>
      <c r="B131" s="53" t="s">
        <v>367</v>
      </c>
      <c r="C131" s="31">
        <v>2331.6999999999998</v>
      </c>
      <c r="D131" s="36">
        <v>2337.9666666666667</v>
      </c>
      <c r="E131" s="36">
        <v>2295.9833333333336</v>
      </c>
      <c r="F131" s="36">
        <v>2260.2666666666669</v>
      </c>
      <c r="G131" s="36">
        <v>2218.2833333333338</v>
      </c>
      <c r="H131" s="36">
        <v>2373.6833333333334</v>
      </c>
      <c r="I131" s="36">
        <v>2415.6666666666661</v>
      </c>
      <c r="J131" s="36">
        <v>2451.3833333333332</v>
      </c>
      <c r="K131" s="31">
        <v>2379.9499999999998</v>
      </c>
      <c r="L131" s="31">
        <v>2302.25</v>
      </c>
      <c r="M131" s="31">
        <v>1.4997100000000001</v>
      </c>
      <c r="N131" s="1"/>
      <c r="O131" s="1"/>
    </row>
    <row r="132" spans="1:15" ht="12.75" customHeight="1">
      <c r="A132" s="33">
        <v>122</v>
      </c>
      <c r="B132" s="53" t="s">
        <v>102</v>
      </c>
      <c r="C132" s="31">
        <v>534.35</v>
      </c>
      <c r="D132" s="36">
        <v>533.48333333333335</v>
      </c>
      <c r="E132" s="36">
        <v>530.91666666666674</v>
      </c>
      <c r="F132" s="36">
        <v>527.48333333333335</v>
      </c>
      <c r="G132" s="36">
        <v>524.91666666666674</v>
      </c>
      <c r="H132" s="36">
        <v>536.91666666666674</v>
      </c>
      <c r="I132" s="36">
        <v>539.48333333333335</v>
      </c>
      <c r="J132" s="36">
        <v>542.91666666666674</v>
      </c>
      <c r="K132" s="31">
        <v>536.04999999999995</v>
      </c>
      <c r="L132" s="31">
        <v>530.04999999999995</v>
      </c>
      <c r="M132" s="31">
        <v>33.088990000000003</v>
      </c>
      <c r="N132" s="1"/>
      <c r="O132" s="1"/>
    </row>
    <row r="133" spans="1:15" ht="12.75" customHeight="1">
      <c r="A133" s="33">
        <v>123</v>
      </c>
      <c r="B133" s="53" t="s">
        <v>103</v>
      </c>
      <c r="C133" s="31">
        <v>2320.0500000000002</v>
      </c>
      <c r="D133" s="36">
        <v>2307.8666666666668</v>
      </c>
      <c r="E133" s="36">
        <v>2253.7333333333336</v>
      </c>
      <c r="F133" s="36">
        <v>2187.416666666667</v>
      </c>
      <c r="G133" s="36">
        <v>2133.2833333333338</v>
      </c>
      <c r="H133" s="36">
        <v>2374.1833333333334</v>
      </c>
      <c r="I133" s="36">
        <v>2428.3166666666666</v>
      </c>
      <c r="J133" s="36">
        <v>2494.6333333333332</v>
      </c>
      <c r="K133" s="31">
        <v>2362</v>
      </c>
      <c r="L133" s="31">
        <v>2241.5500000000002</v>
      </c>
      <c r="M133" s="31">
        <v>10.81795</v>
      </c>
      <c r="N133" s="1"/>
      <c r="O133" s="1"/>
    </row>
    <row r="134" spans="1:15" ht="12.75" customHeight="1">
      <c r="A134" s="33">
        <v>124</v>
      </c>
      <c r="B134" s="53" t="s">
        <v>848</v>
      </c>
      <c r="C134" s="31">
        <v>1882.9</v>
      </c>
      <c r="D134" s="36">
        <v>1901.4333333333334</v>
      </c>
      <c r="E134" s="36">
        <v>1859.9666666666667</v>
      </c>
      <c r="F134" s="36">
        <v>1837.0333333333333</v>
      </c>
      <c r="G134" s="36">
        <v>1795.5666666666666</v>
      </c>
      <c r="H134" s="36">
        <v>1924.3666666666668</v>
      </c>
      <c r="I134" s="36">
        <v>1965.8333333333335</v>
      </c>
      <c r="J134" s="36">
        <v>1988.7666666666669</v>
      </c>
      <c r="K134" s="31">
        <v>1942.9</v>
      </c>
      <c r="L134" s="31">
        <v>1878.5</v>
      </c>
      <c r="M134" s="31">
        <v>2.0134699999999999</v>
      </c>
      <c r="N134" s="1"/>
      <c r="O134" s="1"/>
    </row>
    <row r="135" spans="1:15" ht="12.75" customHeight="1">
      <c r="A135" s="33">
        <v>125</v>
      </c>
      <c r="B135" s="53" t="s">
        <v>368</v>
      </c>
      <c r="C135" s="31">
        <v>1047.9000000000001</v>
      </c>
      <c r="D135" s="36">
        <v>1051.4833333333333</v>
      </c>
      <c r="E135" s="36">
        <v>1033.9666666666667</v>
      </c>
      <c r="F135" s="36">
        <v>1020.0333333333333</v>
      </c>
      <c r="G135" s="36">
        <v>1002.5166666666667</v>
      </c>
      <c r="H135" s="36">
        <v>1065.4166666666667</v>
      </c>
      <c r="I135" s="36">
        <v>1082.9333333333336</v>
      </c>
      <c r="J135" s="36">
        <v>1096.8666666666668</v>
      </c>
      <c r="K135" s="31">
        <v>1069</v>
      </c>
      <c r="L135" s="31">
        <v>1037.55</v>
      </c>
      <c r="M135" s="31">
        <v>0.66469</v>
      </c>
      <c r="N135" s="1"/>
      <c r="O135" s="1"/>
    </row>
    <row r="136" spans="1:15" ht="12.75" customHeight="1">
      <c r="A136" s="33">
        <v>126</v>
      </c>
      <c r="B136" s="53" t="s">
        <v>369</v>
      </c>
      <c r="C136" s="31">
        <v>677.75</v>
      </c>
      <c r="D136" s="36">
        <v>680.4</v>
      </c>
      <c r="E136" s="36">
        <v>669.3</v>
      </c>
      <c r="F136" s="36">
        <v>660.85</v>
      </c>
      <c r="G136" s="36">
        <v>649.75</v>
      </c>
      <c r="H136" s="36">
        <v>688.84999999999991</v>
      </c>
      <c r="I136" s="36">
        <v>699.95</v>
      </c>
      <c r="J136" s="36">
        <v>708.39999999999986</v>
      </c>
      <c r="K136" s="31">
        <v>691.5</v>
      </c>
      <c r="L136" s="31">
        <v>671.95</v>
      </c>
      <c r="M136" s="31">
        <v>6.3672199999999997</v>
      </c>
      <c r="N136" s="1"/>
      <c r="O136" s="1"/>
    </row>
    <row r="137" spans="1:15" ht="12.75" customHeight="1">
      <c r="A137" s="33">
        <v>127</v>
      </c>
      <c r="B137" s="53" t="s">
        <v>104</v>
      </c>
      <c r="C137" s="31">
        <v>2464.85</v>
      </c>
      <c r="D137" s="36">
        <v>2463.9666666666667</v>
      </c>
      <c r="E137" s="36">
        <v>2432.9333333333334</v>
      </c>
      <c r="F137" s="36">
        <v>2401.0166666666669</v>
      </c>
      <c r="G137" s="36">
        <v>2369.9833333333336</v>
      </c>
      <c r="H137" s="36">
        <v>2495.8833333333332</v>
      </c>
      <c r="I137" s="36">
        <v>2526.916666666667</v>
      </c>
      <c r="J137" s="36">
        <v>2558.833333333333</v>
      </c>
      <c r="K137" s="31">
        <v>2495</v>
      </c>
      <c r="L137" s="31">
        <v>2432.0500000000002</v>
      </c>
      <c r="M137" s="31">
        <v>7.6773199999999999</v>
      </c>
      <c r="N137" s="1"/>
      <c r="O137" s="1"/>
    </row>
    <row r="138" spans="1:15" ht="12.75" customHeight="1">
      <c r="A138" s="33">
        <v>128</v>
      </c>
      <c r="B138" s="53" t="s">
        <v>273</v>
      </c>
      <c r="C138" s="31">
        <v>383.35</v>
      </c>
      <c r="D138" s="36">
        <v>384.98333333333335</v>
      </c>
      <c r="E138" s="36">
        <v>379.61666666666667</v>
      </c>
      <c r="F138" s="36">
        <v>375.88333333333333</v>
      </c>
      <c r="G138" s="36">
        <v>370.51666666666665</v>
      </c>
      <c r="H138" s="36">
        <v>388.7166666666667</v>
      </c>
      <c r="I138" s="36">
        <v>394.08333333333337</v>
      </c>
      <c r="J138" s="36">
        <v>397.81666666666672</v>
      </c>
      <c r="K138" s="31">
        <v>390.35</v>
      </c>
      <c r="L138" s="31">
        <v>381.25</v>
      </c>
      <c r="M138" s="31">
        <v>7.3436899999999996</v>
      </c>
      <c r="N138" s="1"/>
      <c r="O138" s="1"/>
    </row>
    <row r="139" spans="1:15" ht="12.75" customHeight="1">
      <c r="A139" s="33">
        <v>129</v>
      </c>
      <c r="B139" s="53" t="s">
        <v>105</v>
      </c>
      <c r="C139" s="31">
        <v>147.25</v>
      </c>
      <c r="D139" s="36">
        <v>146.81666666666666</v>
      </c>
      <c r="E139" s="36">
        <v>144.93333333333334</v>
      </c>
      <c r="F139" s="36">
        <v>142.61666666666667</v>
      </c>
      <c r="G139" s="36">
        <v>140.73333333333335</v>
      </c>
      <c r="H139" s="36">
        <v>149.13333333333333</v>
      </c>
      <c r="I139" s="36">
        <v>151.01666666666665</v>
      </c>
      <c r="J139" s="36">
        <v>153.33333333333331</v>
      </c>
      <c r="K139" s="31">
        <v>148.69999999999999</v>
      </c>
      <c r="L139" s="31">
        <v>144.5</v>
      </c>
      <c r="M139" s="31">
        <v>68.521439999999998</v>
      </c>
      <c r="N139" s="1"/>
      <c r="O139" s="1"/>
    </row>
    <row r="140" spans="1:15" ht="12.75" customHeight="1">
      <c r="A140" s="33">
        <v>130</v>
      </c>
      <c r="B140" s="53" t="s">
        <v>370</v>
      </c>
      <c r="C140" s="31">
        <v>191.8</v>
      </c>
      <c r="D140" s="36">
        <v>191.51666666666665</v>
      </c>
      <c r="E140" s="36">
        <v>189.68333333333331</v>
      </c>
      <c r="F140" s="36">
        <v>187.56666666666666</v>
      </c>
      <c r="G140" s="36">
        <v>185.73333333333332</v>
      </c>
      <c r="H140" s="36">
        <v>193.6333333333333</v>
      </c>
      <c r="I140" s="36">
        <v>195.46666666666667</v>
      </c>
      <c r="J140" s="36">
        <v>197.58333333333329</v>
      </c>
      <c r="K140" s="31">
        <v>193.35</v>
      </c>
      <c r="L140" s="31">
        <v>189.4</v>
      </c>
      <c r="M140" s="31">
        <v>19.827290000000001</v>
      </c>
      <c r="N140" s="1"/>
      <c r="O140" s="1"/>
    </row>
    <row r="141" spans="1:15" ht="12.75" customHeight="1">
      <c r="A141" s="33">
        <v>131</v>
      </c>
      <c r="B141" s="53" t="s">
        <v>106</v>
      </c>
      <c r="C141" s="31">
        <v>3884.25</v>
      </c>
      <c r="D141" s="36">
        <v>3882.25</v>
      </c>
      <c r="E141" s="36">
        <v>3847.5</v>
      </c>
      <c r="F141" s="36">
        <v>3810.75</v>
      </c>
      <c r="G141" s="36">
        <v>3776</v>
      </c>
      <c r="H141" s="36">
        <v>3919</v>
      </c>
      <c r="I141" s="36">
        <v>3953.75</v>
      </c>
      <c r="J141" s="36">
        <v>3990.5</v>
      </c>
      <c r="K141" s="31">
        <v>3917</v>
      </c>
      <c r="L141" s="31">
        <v>3845.5</v>
      </c>
      <c r="M141" s="31">
        <v>5.9877500000000001</v>
      </c>
      <c r="N141" s="1"/>
      <c r="O141" s="1"/>
    </row>
    <row r="142" spans="1:15" ht="12.75" customHeight="1">
      <c r="A142" s="33">
        <v>132</v>
      </c>
      <c r="B142" s="53" t="s">
        <v>107</v>
      </c>
      <c r="C142" s="31">
        <v>6463.95</v>
      </c>
      <c r="D142" s="36">
        <v>6472.9833333333336</v>
      </c>
      <c r="E142" s="36">
        <v>6405.9666666666672</v>
      </c>
      <c r="F142" s="36">
        <v>6347.9833333333336</v>
      </c>
      <c r="G142" s="36">
        <v>6280.9666666666672</v>
      </c>
      <c r="H142" s="36">
        <v>6530.9666666666672</v>
      </c>
      <c r="I142" s="36">
        <v>6597.9833333333336</v>
      </c>
      <c r="J142" s="36">
        <v>6655.9666666666672</v>
      </c>
      <c r="K142" s="31">
        <v>6540</v>
      </c>
      <c r="L142" s="31">
        <v>6415</v>
      </c>
      <c r="M142" s="31">
        <v>2.3935</v>
      </c>
      <c r="N142" s="1"/>
      <c r="O142" s="1"/>
    </row>
    <row r="143" spans="1:15" ht="12.75" customHeight="1">
      <c r="A143" s="33">
        <v>133</v>
      </c>
      <c r="B143" s="53" t="s">
        <v>109</v>
      </c>
      <c r="C143" s="31">
        <v>720.45</v>
      </c>
      <c r="D143" s="36">
        <v>718.76666666666677</v>
      </c>
      <c r="E143" s="36">
        <v>713.08333333333348</v>
      </c>
      <c r="F143" s="36">
        <v>705.7166666666667</v>
      </c>
      <c r="G143" s="36">
        <v>700.03333333333342</v>
      </c>
      <c r="H143" s="36">
        <v>726.13333333333355</v>
      </c>
      <c r="I143" s="36">
        <v>731.81666666666672</v>
      </c>
      <c r="J143" s="36">
        <v>739.18333333333362</v>
      </c>
      <c r="K143" s="31">
        <v>724.45</v>
      </c>
      <c r="L143" s="31">
        <v>711.4</v>
      </c>
      <c r="M143" s="31">
        <v>22.330970000000001</v>
      </c>
      <c r="N143" s="1"/>
      <c r="O143" s="1"/>
    </row>
    <row r="144" spans="1:15" ht="12.75" customHeight="1">
      <c r="A144" s="33">
        <v>134</v>
      </c>
      <c r="B144" s="53" t="s">
        <v>164</v>
      </c>
      <c r="C144" s="31">
        <v>2571.65</v>
      </c>
      <c r="D144" s="36">
        <v>2578.0333333333333</v>
      </c>
      <c r="E144" s="36">
        <v>2541.1666666666665</v>
      </c>
      <c r="F144" s="36">
        <v>2510.6833333333334</v>
      </c>
      <c r="G144" s="36">
        <v>2473.8166666666666</v>
      </c>
      <c r="H144" s="36">
        <v>2608.5166666666664</v>
      </c>
      <c r="I144" s="36">
        <v>2645.3833333333332</v>
      </c>
      <c r="J144" s="36">
        <v>2675.8666666666663</v>
      </c>
      <c r="K144" s="31">
        <v>2614.9</v>
      </c>
      <c r="L144" s="31">
        <v>2547.5500000000002</v>
      </c>
      <c r="M144" s="31">
        <v>1.48133</v>
      </c>
      <c r="N144" s="1"/>
      <c r="O144" s="1"/>
    </row>
    <row r="145" spans="1:15" ht="12.75" customHeight="1">
      <c r="A145" s="33">
        <v>135</v>
      </c>
      <c r="B145" s="53" t="s">
        <v>110</v>
      </c>
      <c r="C145" s="31">
        <v>5714.5</v>
      </c>
      <c r="D145" s="36">
        <v>5679.2666666666664</v>
      </c>
      <c r="E145" s="36">
        <v>5636.5333333333328</v>
      </c>
      <c r="F145" s="36">
        <v>5558.5666666666666</v>
      </c>
      <c r="G145" s="36">
        <v>5515.833333333333</v>
      </c>
      <c r="H145" s="36">
        <v>5757.2333333333327</v>
      </c>
      <c r="I145" s="36">
        <v>5799.9666666666662</v>
      </c>
      <c r="J145" s="36">
        <v>5877.9333333333325</v>
      </c>
      <c r="K145" s="31">
        <v>5722</v>
      </c>
      <c r="L145" s="31">
        <v>5601.3</v>
      </c>
      <c r="M145" s="31">
        <v>2.9477600000000002</v>
      </c>
      <c r="N145" s="1"/>
      <c r="O145" s="1"/>
    </row>
    <row r="146" spans="1:15" ht="12.75" customHeight="1">
      <c r="A146" s="33">
        <v>136</v>
      </c>
      <c r="B146" s="53" t="s">
        <v>371</v>
      </c>
      <c r="C146" s="31">
        <v>565.25</v>
      </c>
      <c r="D146" s="36">
        <v>565</v>
      </c>
      <c r="E146" s="36">
        <v>561.6</v>
      </c>
      <c r="F146" s="36">
        <v>557.95000000000005</v>
      </c>
      <c r="G146" s="36">
        <v>554.55000000000007</v>
      </c>
      <c r="H146" s="36">
        <v>568.65</v>
      </c>
      <c r="I146" s="36">
        <v>572.05000000000007</v>
      </c>
      <c r="J146" s="36">
        <v>575.69999999999993</v>
      </c>
      <c r="K146" s="31">
        <v>568.4</v>
      </c>
      <c r="L146" s="31">
        <v>561.35</v>
      </c>
      <c r="M146" s="31">
        <v>6.0495200000000002</v>
      </c>
      <c r="N146" s="1"/>
      <c r="O146" s="1"/>
    </row>
    <row r="147" spans="1:15" ht="12.75" customHeight="1">
      <c r="A147" s="33">
        <v>137</v>
      </c>
      <c r="B147" s="53" t="s">
        <v>374</v>
      </c>
      <c r="C147" s="31">
        <v>38.85</v>
      </c>
      <c r="D147" s="36">
        <v>38.966666666666669</v>
      </c>
      <c r="E147" s="36">
        <v>38.583333333333336</v>
      </c>
      <c r="F147" s="36">
        <v>38.31666666666667</v>
      </c>
      <c r="G147" s="36">
        <v>37.933333333333337</v>
      </c>
      <c r="H147" s="36">
        <v>39.233333333333334</v>
      </c>
      <c r="I147" s="36">
        <v>39.61666666666666</v>
      </c>
      <c r="J147" s="36">
        <v>39.883333333333333</v>
      </c>
      <c r="K147" s="31">
        <v>39.35</v>
      </c>
      <c r="L147" s="31">
        <v>38.700000000000003</v>
      </c>
      <c r="M147" s="31">
        <v>93.199200000000005</v>
      </c>
      <c r="N147" s="1"/>
      <c r="O147" s="1"/>
    </row>
    <row r="148" spans="1:15" ht="12.75" customHeight="1">
      <c r="A148" s="33">
        <v>138</v>
      </c>
      <c r="B148" s="53" t="s">
        <v>562</v>
      </c>
      <c r="C148" s="31">
        <v>2595.5</v>
      </c>
      <c r="D148" s="36">
        <v>2604.3166666666666</v>
      </c>
      <c r="E148" s="36">
        <v>2551.9333333333334</v>
      </c>
      <c r="F148" s="36">
        <v>2508.3666666666668</v>
      </c>
      <c r="G148" s="36">
        <v>2455.9833333333336</v>
      </c>
      <c r="H148" s="36">
        <v>2647.8833333333332</v>
      </c>
      <c r="I148" s="36">
        <v>2700.2666666666664</v>
      </c>
      <c r="J148" s="36">
        <v>2743.833333333333</v>
      </c>
      <c r="K148" s="31">
        <v>2656.7</v>
      </c>
      <c r="L148" s="31">
        <v>2560.75</v>
      </c>
      <c r="M148" s="31">
        <v>1.50498</v>
      </c>
      <c r="N148" s="1"/>
      <c r="O148" s="1"/>
    </row>
    <row r="149" spans="1:15" ht="12.75" customHeight="1">
      <c r="A149" s="33">
        <v>139</v>
      </c>
      <c r="B149" s="53" t="s">
        <v>111</v>
      </c>
      <c r="C149" s="31">
        <v>4120</v>
      </c>
      <c r="D149" s="36">
        <v>4099.0166666666673</v>
      </c>
      <c r="E149" s="36">
        <v>4063.0833333333348</v>
      </c>
      <c r="F149" s="36">
        <v>4006.1666666666674</v>
      </c>
      <c r="G149" s="36">
        <v>3970.2333333333349</v>
      </c>
      <c r="H149" s="36">
        <v>4155.9333333333343</v>
      </c>
      <c r="I149" s="36">
        <v>4191.8666666666668</v>
      </c>
      <c r="J149" s="36">
        <v>4248.7833333333347</v>
      </c>
      <c r="K149" s="31">
        <v>4134.95</v>
      </c>
      <c r="L149" s="31">
        <v>4042.1</v>
      </c>
      <c r="M149" s="31">
        <v>3.85941</v>
      </c>
      <c r="N149" s="1"/>
      <c r="O149" s="1"/>
    </row>
    <row r="150" spans="1:15" ht="12.75" customHeight="1">
      <c r="A150" s="33">
        <v>140</v>
      </c>
      <c r="B150" s="53" t="s">
        <v>372</v>
      </c>
      <c r="C150" s="31">
        <v>241.95</v>
      </c>
      <c r="D150" s="36">
        <v>241.96666666666667</v>
      </c>
      <c r="E150" s="36">
        <v>240.23333333333335</v>
      </c>
      <c r="F150" s="36">
        <v>238.51666666666668</v>
      </c>
      <c r="G150" s="36">
        <v>236.78333333333336</v>
      </c>
      <c r="H150" s="36">
        <v>243.68333333333334</v>
      </c>
      <c r="I150" s="36">
        <v>245.41666666666663</v>
      </c>
      <c r="J150" s="36">
        <v>247.13333333333333</v>
      </c>
      <c r="K150" s="31">
        <v>243.7</v>
      </c>
      <c r="L150" s="31">
        <v>240.25</v>
      </c>
      <c r="M150" s="31">
        <v>5.3486500000000001</v>
      </c>
      <c r="N150" s="1"/>
      <c r="O150" s="1"/>
    </row>
    <row r="151" spans="1:15" ht="12.75" customHeight="1">
      <c r="A151" s="33">
        <v>141</v>
      </c>
      <c r="B151" s="53" t="s">
        <v>375</v>
      </c>
      <c r="C151" s="31">
        <v>532.79999999999995</v>
      </c>
      <c r="D151" s="36">
        <v>534.33333333333337</v>
      </c>
      <c r="E151" s="36">
        <v>527.4666666666667</v>
      </c>
      <c r="F151" s="36">
        <v>522.13333333333333</v>
      </c>
      <c r="G151" s="36">
        <v>515.26666666666665</v>
      </c>
      <c r="H151" s="36">
        <v>539.66666666666674</v>
      </c>
      <c r="I151" s="36">
        <v>546.5333333333333</v>
      </c>
      <c r="J151" s="36">
        <v>551.86666666666679</v>
      </c>
      <c r="K151" s="31">
        <v>541.20000000000005</v>
      </c>
      <c r="L151" s="31">
        <v>529</v>
      </c>
      <c r="M151" s="31">
        <v>0.68971000000000005</v>
      </c>
      <c r="N151" s="1"/>
      <c r="O151" s="1"/>
    </row>
    <row r="152" spans="1:15" ht="12.75" customHeight="1">
      <c r="A152" s="33">
        <v>142</v>
      </c>
      <c r="B152" s="53" t="s">
        <v>274</v>
      </c>
      <c r="C152" s="31">
        <v>499.15</v>
      </c>
      <c r="D152" s="36">
        <v>499.8</v>
      </c>
      <c r="E152" s="36">
        <v>494.6</v>
      </c>
      <c r="F152" s="36">
        <v>490.05</v>
      </c>
      <c r="G152" s="36">
        <v>484.85</v>
      </c>
      <c r="H152" s="36">
        <v>504.35</v>
      </c>
      <c r="I152" s="36">
        <v>509.54999999999995</v>
      </c>
      <c r="J152" s="36">
        <v>514.1</v>
      </c>
      <c r="K152" s="31">
        <v>505</v>
      </c>
      <c r="L152" s="31">
        <v>495.25</v>
      </c>
      <c r="M152" s="31">
        <v>2.8896500000000001</v>
      </c>
      <c r="N152" s="1"/>
      <c r="O152" s="1"/>
    </row>
    <row r="153" spans="1:15" ht="12.75" customHeight="1">
      <c r="A153" s="33">
        <v>143</v>
      </c>
      <c r="B153" s="53" t="s">
        <v>376</v>
      </c>
      <c r="C153" s="31">
        <v>1786.4</v>
      </c>
      <c r="D153" s="36">
        <v>1795.4666666666665</v>
      </c>
      <c r="E153" s="36">
        <v>1760.9333333333329</v>
      </c>
      <c r="F153" s="36">
        <v>1735.4666666666665</v>
      </c>
      <c r="G153" s="36">
        <v>1700.9333333333329</v>
      </c>
      <c r="H153" s="36">
        <v>1820.9333333333329</v>
      </c>
      <c r="I153" s="36">
        <v>1855.4666666666662</v>
      </c>
      <c r="J153" s="36">
        <v>1880.9333333333329</v>
      </c>
      <c r="K153" s="31">
        <v>1830</v>
      </c>
      <c r="L153" s="31">
        <v>1770</v>
      </c>
      <c r="M153" s="31">
        <v>0.82684999999999997</v>
      </c>
      <c r="N153" s="1"/>
      <c r="O153" s="1"/>
    </row>
    <row r="154" spans="1:15" ht="12.75" customHeight="1">
      <c r="A154" s="33">
        <v>144</v>
      </c>
      <c r="B154" s="53" t="s">
        <v>377</v>
      </c>
      <c r="C154" s="31">
        <v>162.44999999999999</v>
      </c>
      <c r="D154" s="36">
        <v>164.21666666666667</v>
      </c>
      <c r="E154" s="36">
        <v>159.83333333333334</v>
      </c>
      <c r="F154" s="36">
        <v>157.21666666666667</v>
      </c>
      <c r="G154" s="36">
        <v>152.83333333333334</v>
      </c>
      <c r="H154" s="36">
        <v>166.83333333333334</v>
      </c>
      <c r="I154" s="36">
        <v>171.21666666666667</v>
      </c>
      <c r="J154" s="36">
        <v>173.83333333333334</v>
      </c>
      <c r="K154" s="31">
        <v>168.6</v>
      </c>
      <c r="L154" s="31">
        <v>161.6</v>
      </c>
      <c r="M154" s="31">
        <v>82.544139999999999</v>
      </c>
      <c r="N154" s="1"/>
      <c r="O154" s="1"/>
    </row>
    <row r="155" spans="1:15" ht="12.75" customHeight="1">
      <c r="A155" s="33">
        <v>145</v>
      </c>
      <c r="B155" s="53" t="s">
        <v>373</v>
      </c>
      <c r="C155" s="31">
        <v>199.15</v>
      </c>
      <c r="D155" s="36">
        <v>200.31666666666669</v>
      </c>
      <c r="E155" s="36">
        <v>196.88333333333338</v>
      </c>
      <c r="F155" s="36">
        <v>194.6166666666667</v>
      </c>
      <c r="G155" s="36">
        <v>191.18333333333339</v>
      </c>
      <c r="H155" s="36">
        <v>202.58333333333337</v>
      </c>
      <c r="I155" s="36">
        <v>206.01666666666671</v>
      </c>
      <c r="J155" s="36">
        <v>208.28333333333336</v>
      </c>
      <c r="K155" s="31">
        <v>203.75</v>
      </c>
      <c r="L155" s="31">
        <v>198.05</v>
      </c>
      <c r="M155" s="31">
        <v>6.9193600000000002</v>
      </c>
      <c r="N155" s="1"/>
      <c r="O155" s="1"/>
    </row>
    <row r="156" spans="1:15" ht="12.75" customHeight="1">
      <c r="A156" s="33">
        <v>146</v>
      </c>
      <c r="B156" s="53" t="s">
        <v>378</v>
      </c>
      <c r="C156" s="31">
        <v>108.25</v>
      </c>
      <c r="D156" s="36">
        <v>107.65000000000002</v>
      </c>
      <c r="E156" s="36">
        <v>105.50000000000004</v>
      </c>
      <c r="F156" s="36">
        <v>102.75000000000003</v>
      </c>
      <c r="G156" s="36">
        <v>100.60000000000005</v>
      </c>
      <c r="H156" s="36">
        <v>110.40000000000003</v>
      </c>
      <c r="I156" s="36">
        <v>112.55000000000001</v>
      </c>
      <c r="J156" s="36">
        <v>115.30000000000003</v>
      </c>
      <c r="K156" s="31">
        <v>109.8</v>
      </c>
      <c r="L156" s="31">
        <v>104.9</v>
      </c>
      <c r="M156" s="31">
        <v>46.25788</v>
      </c>
      <c r="N156" s="1"/>
      <c r="O156" s="1"/>
    </row>
    <row r="157" spans="1:15" ht="12.75" customHeight="1">
      <c r="A157" s="33">
        <v>147</v>
      </c>
      <c r="B157" s="53" t="s">
        <v>849</v>
      </c>
      <c r="C157" s="31">
        <v>912.65</v>
      </c>
      <c r="D157" s="36">
        <v>910.31666666666661</v>
      </c>
      <c r="E157" s="36">
        <v>902.63333333333321</v>
      </c>
      <c r="F157" s="36">
        <v>892.61666666666656</v>
      </c>
      <c r="G157" s="36">
        <v>884.93333333333317</v>
      </c>
      <c r="H157" s="36">
        <v>920.33333333333326</v>
      </c>
      <c r="I157" s="36">
        <v>928.01666666666665</v>
      </c>
      <c r="J157" s="36">
        <v>938.0333333333333</v>
      </c>
      <c r="K157" s="31">
        <v>918</v>
      </c>
      <c r="L157" s="31">
        <v>900.3</v>
      </c>
      <c r="M157" s="31">
        <v>1.03467</v>
      </c>
      <c r="N157" s="1"/>
      <c r="O157" s="1"/>
    </row>
    <row r="158" spans="1:15" ht="12.75" customHeight="1">
      <c r="A158" s="33">
        <v>148</v>
      </c>
      <c r="B158" s="53" t="s">
        <v>112</v>
      </c>
      <c r="C158" s="31">
        <v>2956.7</v>
      </c>
      <c r="D158" s="36">
        <v>2969.1833333333329</v>
      </c>
      <c r="E158" s="36">
        <v>2930.6166666666659</v>
      </c>
      <c r="F158" s="36">
        <v>2904.5333333333328</v>
      </c>
      <c r="G158" s="36">
        <v>2865.9666666666658</v>
      </c>
      <c r="H158" s="36">
        <v>2995.266666666666</v>
      </c>
      <c r="I158" s="36">
        <v>3033.8333333333326</v>
      </c>
      <c r="J158" s="36">
        <v>3059.9166666666661</v>
      </c>
      <c r="K158" s="31">
        <v>3007.75</v>
      </c>
      <c r="L158" s="31">
        <v>2943.1</v>
      </c>
      <c r="M158" s="31">
        <v>2.2373400000000001</v>
      </c>
      <c r="N158" s="1"/>
      <c r="O158" s="1"/>
    </row>
    <row r="159" spans="1:15" ht="12.75" customHeight="1">
      <c r="A159" s="33">
        <v>149</v>
      </c>
      <c r="B159" s="53" t="s">
        <v>113</v>
      </c>
      <c r="C159" s="31">
        <v>301.05</v>
      </c>
      <c r="D159" s="36">
        <v>299.48333333333329</v>
      </c>
      <c r="E159" s="36">
        <v>297.21666666666658</v>
      </c>
      <c r="F159" s="36">
        <v>293.38333333333327</v>
      </c>
      <c r="G159" s="36">
        <v>291.11666666666656</v>
      </c>
      <c r="H159" s="36">
        <v>303.31666666666661</v>
      </c>
      <c r="I159" s="36">
        <v>305.58333333333337</v>
      </c>
      <c r="J159" s="36">
        <v>309.41666666666663</v>
      </c>
      <c r="K159" s="31">
        <v>301.75</v>
      </c>
      <c r="L159" s="31">
        <v>295.64999999999998</v>
      </c>
      <c r="M159" s="31">
        <v>24.836980000000001</v>
      </c>
      <c r="N159" s="1"/>
      <c r="O159" s="1"/>
    </row>
    <row r="160" spans="1:15" ht="12.75" customHeight="1">
      <c r="A160" s="33">
        <v>150</v>
      </c>
      <c r="B160" s="53" t="s">
        <v>379</v>
      </c>
      <c r="C160" s="31">
        <v>395.55</v>
      </c>
      <c r="D160" s="36">
        <v>395.45000000000005</v>
      </c>
      <c r="E160" s="36">
        <v>392.30000000000007</v>
      </c>
      <c r="F160" s="36">
        <v>389.05</v>
      </c>
      <c r="G160" s="36">
        <v>385.90000000000003</v>
      </c>
      <c r="H160" s="36">
        <v>398.7000000000001</v>
      </c>
      <c r="I160" s="36">
        <v>401.85000000000008</v>
      </c>
      <c r="J160" s="36">
        <v>405.10000000000014</v>
      </c>
      <c r="K160" s="31">
        <v>398.6</v>
      </c>
      <c r="L160" s="31">
        <v>392.2</v>
      </c>
      <c r="M160" s="31">
        <v>0.80550999999999995</v>
      </c>
      <c r="N160" s="1"/>
      <c r="O160" s="1"/>
    </row>
    <row r="161" spans="1:15" ht="12.75" customHeight="1">
      <c r="A161" s="33">
        <v>151</v>
      </c>
      <c r="B161" s="53" t="s">
        <v>114</v>
      </c>
      <c r="C161" s="31">
        <v>154</v>
      </c>
      <c r="D161" s="36">
        <v>153.96666666666667</v>
      </c>
      <c r="E161" s="36">
        <v>152.78333333333333</v>
      </c>
      <c r="F161" s="36">
        <v>151.56666666666666</v>
      </c>
      <c r="G161" s="36">
        <v>150.38333333333333</v>
      </c>
      <c r="H161" s="36">
        <v>155.18333333333334</v>
      </c>
      <c r="I161" s="36">
        <v>156.36666666666667</v>
      </c>
      <c r="J161" s="36">
        <v>157.58333333333334</v>
      </c>
      <c r="K161" s="31">
        <v>155.15</v>
      </c>
      <c r="L161" s="31">
        <v>152.75</v>
      </c>
      <c r="M161" s="31">
        <v>88.114909999999995</v>
      </c>
      <c r="N161" s="1"/>
      <c r="O161" s="1"/>
    </row>
    <row r="162" spans="1:15" ht="12.75" customHeight="1">
      <c r="A162" s="33">
        <v>152</v>
      </c>
      <c r="B162" s="53" t="s">
        <v>380</v>
      </c>
      <c r="C162" s="31">
        <v>803.75</v>
      </c>
      <c r="D162" s="36">
        <v>806.4666666666667</v>
      </c>
      <c r="E162" s="36">
        <v>794.48333333333335</v>
      </c>
      <c r="F162" s="36">
        <v>785.2166666666667</v>
      </c>
      <c r="G162" s="36">
        <v>773.23333333333335</v>
      </c>
      <c r="H162" s="36">
        <v>815.73333333333335</v>
      </c>
      <c r="I162" s="36">
        <v>827.7166666666667</v>
      </c>
      <c r="J162" s="36">
        <v>836.98333333333335</v>
      </c>
      <c r="K162" s="31">
        <v>818.45</v>
      </c>
      <c r="L162" s="31">
        <v>797.2</v>
      </c>
      <c r="M162" s="31">
        <v>4.7975199999999996</v>
      </c>
      <c r="N162" s="1"/>
      <c r="O162" s="1"/>
    </row>
    <row r="163" spans="1:15" ht="12.75" customHeight="1">
      <c r="A163" s="33">
        <v>153</v>
      </c>
      <c r="B163" s="53" t="s">
        <v>381</v>
      </c>
      <c r="C163" s="31">
        <v>5031.95</v>
      </c>
      <c r="D163" s="36">
        <v>5002.3166666666666</v>
      </c>
      <c r="E163" s="36">
        <v>4884.6333333333332</v>
      </c>
      <c r="F163" s="36">
        <v>4737.3166666666666</v>
      </c>
      <c r="G163" s="36">
        <v>4619.6333333333332</v>
      </c>
      <c r="H163" s="36">
        <v>5149.6333333333332</v>
      </c>
      <c r="I163" s="36">
        <v>5267.3166666666657</v>
      </c>
      <c r="J163" s="36">
        <v>5414.6333333333332</v>
      </c>
      <c r="K163" s="31">
        <v>5120</v>
      </c>
      <c r="L163" s="31">
        <v>4855</v>
      </c>
      <c r="M163" s="31">
        <v>3.3684699999999999</v>
      </c>
      <c r="N163" s="1"/>
      <c r="O163" s="1"/>
    </row>
    <row r="164" spans="1:15" ht="12.75" customHeight="1">
      <c r="A164" s="33">
        <v>154</v>
      </c>
      <c r="B164" s="53" t="s">
        <v>382</v>
      </c>
      <c r="C164" s="31">
        <v>1065.75</v>
      </c>
      <c r="D164" s="36">
        <v>1063.9833333333333</v>
      </c>
      <c r="E164" s="36">
        <v>1051.7666666666667</v>
      </c>
      <c r="F164" s="36">
        <v>1037.7833333333333</v>
      </c>
      <c r="G164" s="36">
        <v>1025.5666666666666</v>
      </c>
      <c r="H164" s="36">
        <v>1077.9666666666667</v>
      </c>
      <c r="I164" s="36">
        <v>1090.1833333333334</v>
      </c>
      <c r="J164" s="36">
        <v>1104.1666666666667</v>
      </c>
      <c r="K164" s="31">
        <v>1076.2</v>
      </c>
      <c r="L164" s="31">
        <v>1050</v>
      </c>
      <c r="M164" s="31">
        <v>1.7118899999999999</v>
      </c>
      <c r="N164" s="1"/>
      <c r="O164" s="1"/>
    </row>
    <row r="165" spans="1:15" ht="12.75" customHeight="1">
      <c r="A165" s="33">
        <v>155</v>
      </c>
      <c r="B165" s="53" t="s">
        <v>383</v>
      </c>
      <c r="C165" s="31">
        <v>213.3</v>
      </c>
      <c r="D165" s="36">
        <v>213.56666666666669</v>
      </c>
      <c r="E165" s="36">
        <v>210.83333333333337</v>
      </c>
      <c r="F165" s="36">
        <v>208.36666666666667</v>
      </c>
      <c r="G165" s="36">
        <v>205.63333333333335</v>
      </c>
      <c r="H165" s="36">
        <v>216.03333333333339</v>
      </c>
      <c r="I165" s="36">
        <v>218.76666666666668</v>
      </c>
      <c r="J165" s="36">
        <v>221.23333333333341</v>
      </c>
      <c r="K165" s="31">
        <v>216.3</v>
      </c>
      <c r="L165" s="31">
        <v>211.1</v>
      </c>
      <c r="M165" s="31">
        <v>4.7547600000000001</v>
      </c>
      <c r="N165" s="1"/>
      <c r="O165" s="1"/>
    </row>
    <row r="166" spans="1:15" ht="12.75" customHeight="1">
      <c r="A166" s="33">
        <v>156</v>
      </c>
      <c r="B166" s="53" t="s">
        <v>384</v>
      </c>
      <c r="C166" s="31">
        <v>183.85</v>
      </c>
      <c r="D166" s="36">
        <v>185.41666666666666</v>
      </c>
      <c r="E166" s="36">
        <v>181.68333333333331</v>
      </c>
      <c r="F166" s="36">
        <v>179.51666666666665</v>
      </c>
      <c r="G166" s="36">
        <v>175.7833333333333</v>
      </c>
      <c r="H166" s="36">
        <v>187.58333333333331</v>
      </c>
      <c r="I166" s="36">
        <v>191.31666666666666</v>
      </c>
      <c r="J166" s="36">
        <v>193.48333333333332</v>
      </c>
      <c r="K166" s="31">
        <v>189.15</v>
      </c>
      <c r="L166" s="31">
        <v>183.25</v>
      </c>
      <c r="M166" s="31">
        <v>10.21749</v>
      </c>
      <c r="N166" s="1"/>
      <c r="O166" s="1"/>
    </row>
    <row r="167" spans="1:15" ht="12.75" customHeight="1">
      <c r="A167" s="33">
        <v>157</v>
      </c>
      <c r="B167" s="53" t="s">
        <v>850</v>
      </c>
      <c r="C167" s="31">
        <v>704.75</v>
      </c>
      <c r="D167" s="36">
        <v>703.4666666666667</v>
      </c>
      <c r="E167" s="36">
        <v>692.68333333333339</v>
      </c>
      <c r="F167" s="36">
        <v>680.61666666666667</v>
      </c>
      <c r="G167" s="36">
        <v>669.83333333333337</v>
      </c>
      <c r="H167" s="36">
        <v>715.53333333333342</v>
      </c>
      <c r="I167" s="36">
        <v>726.31666666666672</v>
      </c>
      <c r="J167" s="36">
        <v>738.38333333333344</v>
      </c>
      <c r="K167" s="31">
        <v>714.25</v>
      </c>
      <c r="L167" s="31">
        <v>691.4</v>
      </c>
      <c r="M167" s="31">
        <v>4.8558300000000001</v>
      </c>
      <c r="N167" s="1"/>
      <c r="O167" s="1"/>
    </row>
    <row r="168" spans="1:15" ht="12.75" customHeight="1">
      <c r="A168" s="33">
        <v>158</v>
      </c>
      <c r="B168" s="53" t="s">
        <v>276</v>
      </c>
      <c r="C168" s="31">
        <v>400.2</v>
      </c>
      <c r="D168" s="36">
        <v>399.40000000000003</v>
      </c>
      <c r="E168" s="36">
        <v>396.25000000000006</v>
      </c>
      <c r="F168" s="36">
        <v>392.3</v>
      </c>
      <c r="G168" s="36">
        <v>389.15000000000003</v>
      </c>
      <c r="H168" s="36">
        <v>403.35000000000008</v>
      </c>
      <c r="I168" s="36">
        <v>406.50000000000006</v>
      </c>
      <c r="J168" s="36">
        <v>410.4500000000001</v>
      </c>
      <c r="K168" s="31">
        <v>402.55</v>
      </c>
      <c r="L168" s="31">
        <v>395.45</v>
      </c>
      <c r="M168" s="31">
        <v>9.7914600000000007</v>
      </c>
      <c r="N168" s="1"/>
      <c r="O168" s="1"/>
    </row>
    <row r="169" spans="1:15" ht="12.75" customHeight="1">
      <c r="A169" s="33">
        <v>159</v>
      </c>
      <c r="B169" s="53" t="s">
        <v>275</v>
      </c>
      <c r="C169" s="31">
        <v>173.6</v>
      </c>
      <c r="D169" s="36">
        <v>172.81666666666669</v>
      </c>
      <c r="E169" s="36">
        <v>170.98333333333338</v>
      </c>
      <c r="F169" s="36">
        <v>168.36666666666667</v>
      </c>
      <c r="G169" s="36">
        <v>166.53333333333336</v>
      </c>
      <c r="H169" s="36">
        <v>175.43333333333339</v>
      </c>
      <c r="I169" s="36">
        <v>177.26666666666671</v>
      </c>
      <c r="J169" s="36">
        <v>179.88333333333341</v>
      </c>
      <c r="K169" s="31">
        <v>174.65</v>
      </c>
      <c r="L169" s="31">
        <v>170.2</v>
      </c>
      <c r="M169" s="31">
        <v>49.459780000000002</v>
      </c>
      <c r="N169" s="1"/>
      <c r="O169" s="1"/>
    </row>
    <row r="170" spans="1:15" ht="12.75" customHeight="1">
      <c r="A170" s="33">
        <v>160</v>
      </c>
      <c r="B170" s="53" t="s">
        <v>385</v>
      </c>
      <c r="C170" s="31">
        <v>1161.2</v>
      </c>
      <c r="D170" s="36">
        <v>1171.4666666666665</v>
      </c>
      <c r="E170" s="36">
        <v>1147.9333333333329</v>
      </c>
      <c r="F170" s="36">
        <v>1134.6666666666665</v>
      </c>
      <c r="G170" s="36">
        <v>1111.133333333333</v>
      </c>
      <c r="H170" s="36">
        <v>1184.7333333333329</v>
      </c>
      <c r="I170" s="36">
        <v>1208.2666666666662</v>
      </c>
      <c r="J170" s="36">
        <v>1221.5333333333328</v>
      </c>
      <c r="K170" s="31">
        <v>1195</v>
      </c>
      <c r="L170" s="31">
        <v>1158.2</v>
      </c>
      <c r="M170" s="31">
        <v>0.36586999999999997</v>
      </c>
      <c r="N170" s="1"/>
      <c r="O170" s="1"/>
    </row>
    <row r="171" spans="1:15" ht="12.75" customHeight="1">
      <c r="A171" s="33">
        <v>161</v>
      </c>
      <c r="B171" s="53" t="s">
        <v>115</v>
      </c>
      <c r="C171" s="31">
        <v>151.85</v>
      </c>
      <c r="D171" s="36">
        <v>152.66666666666666</v>
      </c>
      <c r="E171" s="36">
        <v>149.93333333333331</v>
      </c>
      <c r="F171" s="36">
        <v>148.01666666666665</v>
      </c>
      <c r="G171" s="36">
        <v>145.2833333333333</v>
      </c>
      <c r="H171" s="36">
        <v>154.58333333333331</v>
      </c>
      <c r="I171" s="36">
        <v>157.31666666666666</v>
      </c>
      <c r="J171" s="36">
        <v>159.23333333333332</v>
      </c>
      <c r="K171" s="31">
        <v>155.4</v>
      </c>
      <c r="L171" s="31">
        <v>150.75</v>
      </c>
      <c r="M171" s="31">
        <v>153.11946</v>
      </c>
      <c r="N171" s="1"/>
      <c r="O171" s="1"/>
    </row>
    <row r="172" spans="1:15" ht="12.75" customHeight="1">
      <c r="A172" s="33">
        <v>162</v>
      </c>
      <c r="B172" s="53" t="s">
        <v>387</v>
      </c>
      <c r="C172" s="31">
        <v>2673.35</v>
      </c>
      <c r="D172" s="36">
        <v>2681.9666666666667</v>
      </c>
      <c r="E172" s="36">
        <v>2641.4833333333336</v>
      </c>
      <c r="F172" s="36">
        <v>2609.6166666666668</v>
      </c>
      <c r="G172" s="36">
        <v>2569.1333333333337</v>
      </c>
      <c r="H172" s="36">
        <v>2713.8333333333335</v>
      </c>
      <c r="I172" s="36">
        <v>2754.3166666666662</v>
      </c>
      <c r="J172" s="36">
        <v>2786.1833333333334</v>
      </c>
      <c r="K172" s="31">
        <v>2722.45</v>
      </c>
      <c r="L172" s="31">
        <v>2650.1</v>
      </c>
      <c r="M172" s="31">
        <v>0.1696</v>
      </c>
      <c r="N172" s="1"/>
      <c r="O172" s="1"/>
    </row>
    <row r="173" spans="1:15" ht="12.75" customHeight="1">
      <c r="A173" s="33">
        <v>163</v>
      </c>
      <c r="B173" s="53" t="s">
        <v>388</v>
      </c>
      <c r="C173" s="31">
        <v>3365.45</v>
      </c>
      <c r="D173" s="36">
        <v>3351.2166666666667</v>
      </c>
      <c r="E173" s="36">
        <v>3322.9333333333334</v>
      </c>
      <c r="F173" s="36">
        <v>3280.4166666666665</v>
      </c>
      <c r="G173" s="36">
        <v>3252.1333333333332</v>
      </c>
      <c r="H173" s="36">
        <v>3393.7333333333336</v>
      </c>
      <c r="I173" s="36">
        <v>3422.0166666666673</v>
      </c>
      <c r="J173" s="36">
        <v>3464.5333333333338</v>
      </c>
      <c r="K173" s="31">
        <v>3379.5</v>
      </c>
      <c r="L173" s="31">
        <v>3308.7</v>
      </c>
      <c r="M173" s="31">
        <v>9.4759999999999997E-2</v>
      </c>
      <c r="N173" s="1"/>
      <c r="O173" s="1"/>
    </row>
    <row r="174" spans="1:15" ht="12.75" customHeight="1">
      <c r="A174" s="33">
        <v>164</v>
      </c>
      <c r="B174" s="53" t="s">
        <v>389</v>
      </c>
      <c r="C174" s="31">
        <v>313.7</v>
      </c>
      <c r="D174" s="36">
        <v>315.90000000000003</v>
      </c>
      <c r="E174" s="36">
        <v>308.30000000000007</v>
      </c>
      <c r="F174" s="36">
        <v>302.90000000000003</v>
      </c>
      <c r="G174" s="36">
        <v>295.30000000000007</v>
      </c>
      <c r="H174" s="36">
        <v>321.30000000000007</v>
      </c>
      <c r="I174" s="36">
        <v>328.90000000000009</v>
      </c>
      <c r="J174" s="36">
        <v>334.30000000000007</v>
      </c>
      <c r="K174" s="31">
        <v>323.5</v>
      </c>
      <c r="L174" s="31">
        <v>310.5</v>
      </c>
      <c r="M174" s="31">
        <v>9.6122300000000003</v>
      </c>
      <c r="N174" s="1"/>
      <c r="O174" s="1"/>
    </row>
    <row r="175" spans="1:15" ht="12.75" customHeight="1">
      <c r="A175" s="33">
        <v>165</v>
      </c>
      <c r="B175" s="53" t="s">
        <v>277</v>
      </c>
      <c r="C175" s="31">
        <v>1947.2</v>
      </c>
      <c r="D175" s="36">
        <v>1940.7333333333333</v>
      </c>
      <c r="E175" s="36">
        <v>1884.4666666666667</v>
      </c>
      <c r="F175" s="36">
        <v>1821.7333333333333</v>
      </c>
      <c r="G175" s="36">
        <v>1765.4666666666667</v>
      </c>
      <c r="H175" s="36">
        <v>2003.4666666666667</v>
      </c>
      <c r="I175" s="36">
        <v>2059.7333333333336</v>
      </c>
      <c r="J175" s="36">
        <v>2122.4666666666667</v>
      </c>
      <c r="K175" s="31">
        <v>1997</v>
      </c>
      <c r="L175" s="31">
        <v>1878</v>
      </c>
      <c r="M175" s="31">
        <v>8.6299399999999995</v>
      </c>
      <c r="N175" s="1"/>
      <c r="O175" s="1"/>
    </row>
    <row r="176" spans="1:15" ht="12.75" customHeight="1">
      <c r="A176" s="33">
        <v>166</v>
      </c>
      <c r="B176" s="53" t="s">
        <v>390</v>
      </c>
      <c r="C176" s="31">
        <v>1809.75</v>
      </c>
      <c r="D176" s="36">
        <v>1806.8999999999999</v>
      </c>
      <c r="E176" s="36">
        <v>1765.7999999999997</v>
      </c>
      <c r="F176" s="36">
        <v>1721.85</v>
      </c>
      <c r="G176" s="36">
        <v>1680.7499999999998</v>
      </c>
      <c r="H176" s="36">
        <v>1850.8499999999997</v>
      </c>
      <c r="I176" s="36">
        <v>1891.9499999999996</v>
      </c>
      <c r="J176" s="36">
        <v>1935.8999999999996</v>
      </c>
      <c r="K176" s="31">
        <v>1848</v>
      </c>
      <c r="L176" s="31">
        <v>1762.95</v>
      </c>
      <c r="M176" s="31">
        <v>4.6470099999999999</v>
      </c>
      <c r="N176" s="1"/>
      <c r="O176" s="1"/>
    </row>
    <row r="177" spans="1:15" ht="12.75" customHeight="1">
      <c r="A177" s="33">
        <v>167</v>
      </c>
      <c r="B177" s="53" t="s">
        <v>116</v>
      </c>
      <c r="C177" s="31">
        <v>846.05</v>
      </c>
      <c r="D177" s="36">
        <v>843.58333333333337</v>
      </c>
      <c r="E177" s="36">
        <v>831.36666666666679</v>
      </c>
      <c r="F177" s="36">
        <v>816.68333333333339</v>
      </c>
      <c r="G177" s="36">
        <v>804.46666666666681</v>
      </c>
      <c r="H177" s="36">
        <v>858.26666666666677</v>
      </c>
      <c r="I177" s="36">
        <v>870.48333333333323</v>
      </c>
      <c r="J177" s="36">
        <v>885.16666666666674</v>
      </c>
      <c r="K177" s="31">
        <v>855.8</v>
      </c>
      <c r="L177" s="31">
        <v>828.9</v>
      </c>
      <c r="M177" s="31">
        <v>7.6525800000000004</v>
      </c>
      <c r="N177" s="1"/>
      <c r="O177" s="1"/>
    </row>
    <row r="178" spans="1:15" ht="12.75" customHeight="1">
      <c r="A178" s="33">
        <v>168</v>
      </c>
      <c r="B178" s="53" t="s">
        <v>855</v>
      </c>
      <c r="C178" s="31">
        <v>956.65</v>
      </c>
      <c r="D178" s="36">
        <v>959.65</v>
      </c>
      <c r="E178" s="36">
        <v>946.34999999999991</v>
      </c>
      <c r="F178" s="36">
        <v>936.05</v>
      </c>
      <c r="G178" s="36">
        <v>922.74999999999989</v>
      </c>
      <c r="H178" s="36">
        <v>969.94999999999993</v>
      </c>
      <c r="I178" s="36">
        <v>983.24999999999989</v>
      </c>
      <c r="J178" s="36">
        <v>993.55</v>
      </c>
      <c r="K178" s="31">
        <v>972.95</v>
      </c>
      <c r="L178" s="31">
        <v>949.35</v>
      </c>
      <c r="M178" s="31">
        <v>3.1124200000000002</v>
      </c>
      <c r="N178" s="1"/>
      <c r="O178" s="1"/>
    </row>
    <row r="179" spans="1:15" ht="12.75" customHeight="1">
      <c r="A179" s="33">
        <v>169</v>
      </c>
      <c r="B179" s="53" t="s">
        <v>386</v>
      </c>
      <c r="C179" s="31">
        <v>1586.25</v>
      </c>
      <c r="D179" s="36">
        <v>1590.7333333333333</v>
      </c>
      <c r="E179" s="36">
        <v>1569.4666666666667</v>
      </c>
      <c r="F179" s="36">
        <v>1552.6833333333334</v>
      </c>
      <c r="G179" s="36">
        <v>1531.4166666666667</v>
      </c>
      <c r="H179" s="36">
        <v>1607.5166666666667</v>
      </c>
      <c r="I179" s="36">
        <v>1628.7833333333335</v>
      </c>
      <c r="J179" s="36">
        <v>1645.5666666666666</v>
      </c>
      <c r="K179" s="31">
        <v>1612</v>
      </c>
      <c r="L179" s="31">
        <v>1573.95</v>
      </c>
      <c r="M179" s="31">
        <v>1.23315</v>
      </c>
      <c r="N179" s="1"/>
      <c r="O179" s="1"/>
    </row>
    <row r="180" spans="1:15" ht="12.75" customHeight="1">
      <c r="A180" s="33">
        <v>170</v>
      </c>
      <c r="B180" s="53" t="s">
        <v>118</v>
      </c>
      <c r="C180" s="31">
        <v>73.3</v>
      </c>
      <c r="D180" s="36">
        <v>73.8</v>
      </c>
      <c r="E180" s="36">
        <v>72.599999999999994</v>
      </c>
      <c r="F180" s="36">
        <v>71.899999999999991</v>
      </c>
      <c r="G180" s="36">
        <v>70.699999999999989</v>
      </c>
      <c r="H180" s="36">
        <v>74.5</v>
      </c>
      <c r="I180" s="36">
        <v>75.700000000000017</v>
      </c>
      <c r="J180" s="36">
        <v>76.400000000000006</v>
      </c>
      <c r="K180" s="31">
        <v>75</v>
      </c>
      <c r="L180" s="31">
        <v>73.099999999999994</v>
      </c>
      <c r="M180" s="31">
        <v>135.30197000000001</v>
      </c>
      <c r="N180" s="1"/>
      <c r="O180" s="1"/>
    </row>
    <row r="181" spans="1:15" ht="12.75" customHeight="1">
      <c r="A181" s="33">
        <v>171</v>
      </c>
      <c r="B181" s="53" t="s">
        <v>391</v>
      </c>
      <c r="C181" s="31">
        <v>1281.75</v>
      </c>
      <c r="D181" s="36">
        <v>1285.9666666666667</v>
      </c>
      <c r="E181" s="36">
        <v>1266.9333333333334</v>
      </c>
      <c r="F181" s="36">
        <v>1252.1166666666668</v>
      </c>
      <c r="G181" s="36">
        <v>1233.0833333333335</v>
      </c>
      <c r="H181" s="36">
        <v>1300.7833333333333</v>
      </c>
      <c r="I181" s="36">
        <v>1319.8166666666666</v>
      </c>
      <c r="J181" s="36">
        <v>1334.6333333333332</v>
      </c>
      <c r="K181" s="31">
        <v>1305</v>
      </c>
      <c r="L181" s="31">
        <v>1271.1500000000001</v>
      </c>
      <c r="M181" s="31">
        <v>0.44683</v>
      </c>
      <c r="N181" s="1"/>
      <c r="O181" s="1"/>
    </row>
    <row r="182" spans="1:15" ht="12.75" customHeight="1">
      <c r="A182" s="33">
        <v>172</v>
      </c>
      <c r="B182" s="53" t="s">
        <v>392</v>
      </c>
      <c r="C182" s="31">
        <v>2102.4499999999998</v>
      </c>
      <c r="D182" s="36">
        <v>2105.0166666666664</v>
      </c>
      <c r="E182" s="36">
        <v>2085.0333333333328</v>
      </c>
      <c r="F182" s="36">
        <v>2067.6166666666663</v>
      </c>
      <c r="G182" s="36">
        <v>2047.6333333333328</v>
      </c>
      <c r="H182" s="36">
        <v>2122.4333333333329</v>
      </c>
      <c r="I182" s="36">
        <v>2142.4166666666665</v>
      </c>
      <c r="J182" s="36">
        <v>2159.833333333333</v>
      </c>
      <c r="K182" s="31">
        <v>2125</v>
      </c>
      <c r="L182" s="31">
        <v>2087.6</v>
      </c>
      <c r="M182" s="31">
        <v>0.21445</v>
      </c>
      <c r="N182" s="1"/>
      <c r="O182" s="1"/>
    </row>
    <row r="183" spans="1:15" ht="12.75" customHeight="1">
      <c r="A183" s="33">
        <v>173</v>
      </c>
      <c r="B183" s="53" t="s">
        <v>393</v>
      </c>
      <c r="C183" s="31">
        <v>545.79999999999995</v>
      </c>
      <c r="D183" s="36">
        <v>548.5</v>
      </c>
      <c r="E183" s="36">
        <v>541.29999999999995</v>
      </c>
      <c r="F183" s="36">
        <v>536.79999999999995</v>
      </c>
      <c r="G183" s="36">
        <v>529.59999999999991</v>
      </c>
      <c r="H183" s="36">
        <v>553</v>
      </c>
      <c r="I183" s="36">
        <v>560.20000000000005</v>
      </c>
      <c r="J183" s="36">
        <v>564.70000000000005</v>
      </c>
      <c r="K183" s="31">
        <v>555.70000000000005</v>
      </c>
      <c r="L183" s="31">
        <v>544</v>
      </c>
      <c r="M183" s="31">
        <v>0.77131000000000005</v>
      </c>
      <c r="N183" s="1"/>
      <c r="O183" s="1"/>
    </row>
    <row r="184" spans="1:15" ht="12.75" customHeight="1">
      <c r="A184" s="33">
        <v>174</v>
      </c>
      <c r="B184" s="53" t="s">
        <v>120</v>
      </c>
      <c r="C184" s="31">
        <v>1103.45</v>
      </c>
      <c r="D184" s="36">
        <v>1106.3166666666666</v>
      </c>
      <c r="E184" s="36">
        <v>1094.6333333333332</v>
      </c>
      <c r="F184" s="36">
        <v>1085.8166666666666</v>
      </c>
      <c r="G184" s="36">
        <v>1074.1333333333332</v>
      </c>
      <c r="H184" s="36">
        <v>1115.1333333333332</v>
      </c>
      <c r="I184" s="36">
        <v>1126.8166666666666</v>
      </c>
      <c r="J184" s="36">
        <v>1135.6333333333332</v>
      </c>
      <c r="K184" s="31">
        <v>1118</v>
      </c>
      <c r="L184" s="31">
        <v>1097.5</v>
      </c>
      <c r="M184" s="31">
        <v>12.51336</v>
      </c>
      <c r="N184" s="1"/>
      <c r="O184" s="1"/>
    </row>
    <row r="185" spans="1:15" ht="12.75" customHeight="1">
      <c r="A185" s="33">
        <v>175</v>
      </c>
      <c r="B185" s="53" t="s">
        <v>394</v>
      </c>
      <c r="C185" s="31">
        <v>706.3</v>
      </c>
      <c r="D185" s="36">
        <v>709.61666666666667</v>
      </c>
      <c r="E185" s="36">
        <v>699.23333333333335</v>
      </c>
      <c r="F185" s="36">
        <v>692.16666666666663</v>
      </c>
      <c r="G185" s="36">
        <v>681.7833333333333</v>
      </c>
      <c r="H185" s="36">
        <v>716.68333333333339</v>
      </c>
      <c r="I185" s="36">
        <v>727.06666666666683</v>
      </c>
      <c r="J185" s="36">
        <v>734.13333333333344</v>
      </c>
      <c r="K185" s="31">
        <v>720</v>
      </c>
      <c r="L185" s="31">
        <v>702.55</v>
      </c>
      <c r="M185" s="31">
        <v>2.1224699999999999</v>
      </c>
      <c r="N185" s="1"/>
      <c r="O185" s="1"/>
    </row>
    <row r="186" spans="1:15" ht="12.75" customHeight="1">
      <c r="A186" s="33">
        <v>176</v>
      </c>
      <c r="B186" s="53" t="s">
        <v>121</v>
      </c>
      <c r="C186" s="31">
        <v>2005.35</v>
      </c>
      <c r="D186" s="36">
        <v>2008.3833333333332</v>
      </c>
      <c r="E186" s="36">
        <v>1982.7666666666664</v>
      </c>
      <c r="F186" s="36">
        <v>1960.1833333333332</v>
      </c>
      <c r="G186" s="36">
        <v>1934.5666666666664</v>
      </c>
      <c r="H186" s="36">
        <v>2030.9666666666665</v>
      </c>
      <c r="I186" s="36">
        <v>2056.583333333333</v>
      </c>
      <c r="J186" s="36">
        <v>2079.1666666666665</v>
      </c>
      <c r="K186" s="31">
        <v>2034</v>
      </c>
      <c r="L186" s="31">
        <v>1985.8</v>
      </c>
      <c r="M186" s="31">
        <v>7.1247400000000001</v>
      </c>
      <c r="N186" s="1"/>
      <c r="O186" s="1"/>
    </row>
    <row r="187" spans="1:15" ht="12.75" customHeight="1">
      <c r="A187" s="33">
        <v>177</v>
      </c>
      <c r="B187" s="53" t="s">
        <v>122</v>
      </c>
      <c r="C187" s="31">
        <v>397.45</v>
      </c>
      <c r="D187" s="36">
        <v>397.18333333333334</v>
      </c>
      <c r="E187" s="36">
        <v>393.76666666666665</v>
      </c>
      <c r="F187" s="36">
        <v>390.08333333333331</v>
      </c>
      <c r="G187" s="36">
        <v>386.66666666666663</v>
      </c>
      <c r="H187" s="36">
        <v>400.86666666666667</v>
      </c>
      <c r="I187" s="36">
        <v>404.2833333333333</v>
      </c>
      <c r="J187" s="36">
        <v>407.9666666666667</v>
      </c>
      <c r="K187" s="31">
        <v>400.6</v>
      </c>
      <c r="L187" s="31">
        <v>393.5</v>
      </c>
      <c r="M187" s="31">
        <v>11.300369999999999</v>
      </c>
      <c r="N187" s="1"/>
      <c r="O187" s="1"/>
    </row>
    <row r="188" spans="1:15" ht="12.75" customHeight="1">
      <c r="A188" s="33">
        <v>178</v>
      </c>
      <c r="B188" s="53" t="s">
        <v>395</v>
      </c>
      <c r="C188" s="31">
        <v>550.79999999999995</v>
      </c>
      <c r="D188" s="36">
        <v>555.7833333333333</v>
      </c>
      <c r="E188" s="36">
        <v>539.56666666666661</v>
      </c>
      <c r="F188" s="36">
        <v>528.33333333333326</v>
      </c>
      <c r="G188" s="36">
        <v>512.11666666666656</v>
      </c>
      <c r="H188" s="36">
        <v>567.01666666666665</v>
      </c>
      <c r="I188" s="36">
        <v>583.23333333333335</v>
      </c>
      <c r="J188" s="36">
        <v>594.4666666666667</v>
      </c>
      <c r="K188" s="31">
        <v>572</v>
      </c>
      <c r="L188" s="31">
        <v>544.54999999999995</v>
      </c>
      <c r="M188" s="31">
        <v>41.204000000000001</v>
      </c>
      <c r="N188" s="1"/>
      <c r="O188" s="1"/>
    </row>
    <row r="189" spans="1:15" ht="12.75" customHeight="1">
      <c r="A189" s="33">
        <v>179</v>
      </c>
      <c r="B189" s="53" t="s">
        <v>123</v>
      </c>
      <c r="C189" s="31">
        <v>2124.8000000000002</v>
      </c>
      <c r="D189" s="36">
        <v>2109.0833333333335</v>
      </c>
      <c r="E189" s="36">
        <v>2087.3166666666671</v>
      </c>
      <c r="F189" s="36">
        <v>2049.8333333333335</v>
      </c>
      <c r="G189" s="36">
        <v>2028.0666666666671</v>
      </c>
      <c r="H189" s="36">
        <v>2146.5666666666671</v>
      </c>
      <c r="I189" s="36">
        <v>2168.3333333333335</v>
      </c>
      <c r="J189" s="36">
        <v>2205.8166666666671</v>
      </c>
      <c r="K189" s="31">
        <v>2130.85</v>
      </c>
      <c r="L189" s="31">
        <v>2071.6</v>
      </c>
      <c r="M189" s="31">
        <v>11.334070000000001</v>
      </c>
      <c r="N189" s="1"/>
      <c r="O189" s="1"/>
    </row>
    <row r="190" spans="1:15" ht="12.75" customHeight="1">
      <c r="A190" s="33">
        <v>180</v>
      </c>
      <c r="B190" s="53" t="s">
        <v>396</v>
      </c>
      <c r="C190" s="31">
        <v>982.1</v>
      </c>
      <c r="D190" s="36">
        <v>988.98333333333323</v>
      </c>
      <c r="E190" s="36">
        <v>968.21666666666647</v>
      </c>
      <c r="F190" s="36">
        <v>954.33333333333326</v>
      </c>
      <c r="G190" s="36">
        <v>933.56666666666649</v>
      </c>
      <c r="H190" s="36">
        <v>1002.8666666666664</v>
      </c>
      <c r="I190" s="36">
        <v>1023.6333333333331</v>
      </c>
      <c r="J190" s="36">
        <v>1037.5166666666664</v>
      </c>
      <c r="K190" s="31">
        <v>1009.75</v>
      </c>
      <c r="L190" s="31">
        <v>975.1</v>
      </c>
      <c r="M190" s="31">
        <v>4.5121700000000002</v>
      </c>
      <c r="N190" s="1"/>
      <c r="O190" s="1"/>
    </row>
    <row r="191" spans="1:15" ht="12.75" customHeight="1">
      <c r="A191" s="33">
        <v>181</v>
      </c>
      <c r="B191" s="53" t="s">
        <v>397</v>
      </c>
      <c r="C191" s="31">
        <v>392.2</v>
      </c>
      <c r="D191" s="36">
        <v>386.61666666666662</v>
      </c>
      <c r="E191" s="36">
        <v>378.98333333333323</v>
      </c>
      <c r="F191" s="36">
        <v>365.76666666666659</v>
      </c>
      <c r="G191" s="36">
        <v>358.13333333333321</v>
      </c>
      <c r="H191" s="36">
        <v>399.83333333333326</v>
      </c>
      <c r="I191" s="36">
        <v>407.46666666666658</v>
      </c>
      <c r="J191" s="36">
        <v>420.68333333333328</v>
      </c>
      <c r="K191" s="31">
        <v>394.25</v>
      </c>
      <c r="L191" s="31">
        <v>373.4</v>
      </c>
      <c r="M191" s="31">
        <v>5.7947300000000004</v>
      </c>
      <c r="N191" s="1"/>
      <c r="O191" s="1"/>
    </row>
    <row r="192" spans="1:15" ht="12.75" customHeight="1">
      <c r="A192" s="33">
        <v>182</v>
      </c>
      <c r="B192" s="53" t="s">
        <v>398</v>
      </c>
      <c r="C192" s="31">
        <v>2255.75</v>
      </c>
      <c r="D192" s="36">
        <v>2241.4833333333331</v>
      </c>
      <c r="E192" s="36">
        <v>2219.0666666666662</v>
      </c>
      <c r="F192" s="36">
        <v>2182.3833333333332</v>
      </c>
      <c r="G192" s="36">
        <v>2159.9666666666662</v>
      </c>
      <c r="H192" s="36">
        <v>2278.1666666666661</v>
      </c>
      <c r="I192" s="36">
        <v>2300.583333333333</v>
      </c>
      <c r="J192" s="36">
        <v>2337.266666666666</v>
      </c>
      <c r="K192" s="31">
        <v>2263.9</v>
      </c>
      <c r="L192" s="31">
        <v>2204.8000000000002</v>
      </c>
      <c r="M192" s="31">
        <v>0.72048999999999996</v>
      </c>
      <c r="N192" s="1"/>
      <c r="O192" s="1"/>
    </row>
    <row r="193" spans="1:15" ht="12.75" customHeight="1">
      <c r="A193" s="33">
        <v>183</v>
      </c>
      <c r="B193" s="53" t="s">
        <v>399</v>
      </c>
      <c r="C193" s="31">
        <v>777.1</v>
      </c>
      <c r="D193" s="36">
        <v>781.36666666666667</v>
      </c>
      <c r="E193" s="36">
        <v>763.73333333333335</v>
      </c>
      <c r="F193" s="36">
        <v>750.36666666666667</v>
      </c>
      <c r="G193" s="36">
        <v>732.73333333333335</v>
      </c>
      <c r="H193" s="36">
        <v>794.73333333333335</v>
      </c>
      <c r="I193" s="36">
        <v>812.36666666666679</v>
      </c>
      <c r="J193" s="36">
        <v>825.73333333333335</v>
      </c>
      <c r="K193" s="31">
        <v>799</v>
      </c>
      <c r="L193" s="31">
        <v>768</v>
      </c>
      <c r="M193" s="31">
        <v>2.5521699999999998</v>
      </c>
      <c r="N193" s="1"/>
      <c r="O193" s="1"/>
    </row>
    <row r="194" spans="1:15" ht="12.75" customHeight="1">
      <c r="A194" s="33">
        <v>184</v>
      </c>
      <c r="B194" s="53" t="s">
        <v>400</v>
      </c>
      <c r="C194" s="31">
        <v>367.75</v>
      </c>
      <c r="D194" s="36">
        <v>368.48333333333335</v>
      </c>
      <c r="E194" s="36">
        <v>364.9666666666667</v>
      </c>
      <c r="F194" s="36">
        <v>362.18333333333334</v>
      </c>
      <c r="G194" s="36">
        <v>358.66666666666669</v>
      </c>
      <c r="H194" s="36">
        <v>371.26666666666671</v>
      </c>
      <c r="I194" s="36">
        <v>374.78333333333336</v>
      </c>
      <c r="J194" s="36">
        <v>377.56666666666672</v>
      </c>
      <c r="K194" s="31">
        <v>372</v>
      </c>
      <c r="L194" s="31">
        <v>365.7</v>
      </c>
      <c r="M194" s="31">
        <v>2.1226600000000002</v>
      </c>
      <c r="N194" s="1"/>
      <c r="O194" s="1"/>
    </row>
    <row r="195" spans="1:15" ht="12.75" customHeight="1">
      <c r="A195" s="33">
        <v>185</v>
      </c>
      <c r="B195" s="53" t="s">
        <v>401</v>
      </c>
      <c r="C195" s="31">
        <v>3590.7</v>
      </c>
      <c r="D195" s="36">
        <v>3606.3166666666671</v>
      </c>
      <c r="E195" s="36">
        <v>3547.733333333334</v>
      </c>
      <c r="F195" s="36">
        <v>3504.7666666666669</v>
      </c>
      <c r="G195" s="36">
        <v>3446.1833333333338</v>
      </c>
      <c r="H195" s="36">
        <v>3649.2833333333342</v>
      </c>
      <c r="I195" s="36">
        <v>3707.8666666666672</v>
      </c>
      <c r="J195" s="36">
        <v>3750.8333333333344</v>
      </c>
      <c r="K195" s="31">
        <v>3664.9</v>
      </c>
      <c r="L195" s="31">
        <v>3563.35</v>
      </c>
      <c r="M195" s="31">
        <v>2.3523800000000001</v>
      </c>
      <c r="N195" s="1"/>
      <c r="O195" s="1"/>
    </row>
    <row r="196" spans="1:15" ht="12.75" customHeight="1">
      <c r="A196" s="33">
        <v>186</v>
      </c>
      <c r="B196" s="53" t="s">
        <v>124</v>
      </c>
      <c r="C196" s="31">
        <v>449.9</v>
      </c>
      <c r="D196" s="36">
        <v>450.3</v>
      </c>
      <c r="E196" s="36">
        <v>446.25</v>
      </c>
      <c r="F196" s="36">
        <v>442.59999999999997</v>
      </c>
      <c r="G196" s="36">
        <v>438.54999999999995</v>
      </c>
      <c r="H196" s="36">
        <v>453.95000000000005</v>
      </c>
      <c r="I196" s="36">
        <v>458.00000000000011</v>
      </c>
      <c r="J196" s="36">
        <v>461.65000000000009</v>
      </c>
      <c r="K196" s="31">
        <v>454.35</v>
      </c>
      <c r="L196" s="31">
        <v>446.65</v>
      </c>
      <c r="M196" s="31">
        <v>44.169119999999999</v>
      </c>
      <c r="N196" s="1"/>
      <c r="O196" s="1"/>
    </row>
    <row r="197" spans="1:15" ht="12.75" customHeight="1">
      <c r="A197" s="33">
        <v>187</v>
      </c>
      <c r="B197" s="53" t="s">
        <v>119</v>
      </c>
      <c r="C197" s="31">
        <v>742.1</v>
      </c>
      <c r="D197" s="36">
        <v>743.41666666666663</v>
      </c>
      <c r="E197" s="36">
        <v>728.98333333333323</v>
      </c>
      <c r="F197" s="36">
        <v>715.86666666666656</v>
      </c>
      <c r="G197" s="36">
        <v>701.43333333333317</v>
      </c>
      <c r="H197" s="36">
        <v>756.5333333333333</v>
      </c>
      <c r="I197" s="36">
        <v>770.9666666666667</v>
      </c>
      <c r="J197" s="36">
        <v>784.08333333333337</v>
      </c>
      <c r="K197" s="31">
        <v>757.85</v>
      </c>
      <c r="L197" s="31">
        <v>730.3</v>
      </c>
      <c r="M197" s="31">
        <v>9.3797200000000007</v>
      </c>
      <c r="N197" s="1"/>
      <c r="O197" s="1"/>
    </row>
    <row r="198" spans="1:15" ht="12.75" customHeight="1">
      <c r="A198" s="33">
        <v>188</v>
      </c>
      <c r="B198" s="53" t="s">
        <v>402</v>
      </c>
      <c r="C198" s="31">
        <v>145.69999999999999</v>
      </c>
      <c r="D198" s="36">
        <v>146.76666666666665</v>
      </c>
      <c r="E198" s="36">
        <v>143.7833333333333</v>
      </c>
      <c r="F198" s="36">
        <v>141.86666666666665</v>
      </c>
      <c r="G198" s="36">
        <v>138.8833333333333</v>
      </c>
      <c r="H198" s="36">
        <v>148.68333333333331</v>
      </c>
      <c r="I198" s="36">
        <v>151.66666666666666</v>
      </c>
      <c r="J198" s="36">
        <v>153.58333333333331</v>
      </c>
      <c r="K198" s="31">
        <v>149.75</v>
      </c>
      <c r="L198" s="31">
        <v>144.85</v>
      </c>
      <c r="M198" s="31">
        <v>14.12604</v>
      </c>
      <c r="N198" s="1"/>
      <c r="O198" s="1"/>
    </row>
    <row r="199" spans="1:15" ht="12.75" customHeight="1">
      <c r="A199" s="33">
        <v>189</v>
      </c>
      <c r="B199" s="53" t="s">
        <v>403</v>
      </c>
      <c r="C199" s="31">
        <v>231.5</v>
      </c>
      <c r="D199" s="36">
        <v>231.98333333333335</v>
      </c>
      <c r="E199" s="36">
        <v>228.06666666666669</v>
      </c>
      <c r="F199" s="36">
        <v>224.63333333333335</v>
      </c>
      <c r="G199" s="36">
        <v>220.7166666666667</v>
      </c>
      <c r="H199" s="36">
        <v>235.41666666666669</v>
      </c>
      <c r="I199" s="36">
        <v>239.33333333333331</v>
      </c>
      <c r="J199" s="36">
        <v>242.76666666666668</v>
      </c>
      <c r="K199" s="31">
        <v>235.9</v>
      </c>
      <c r="L199" s="31">
        <v>228.55</v>
      </c>
      <c r="M199" s="31">
        <v>34.312420000000003</v>
      </c>
      <c r="N199" s="1"/>
      <c r="O199" s="1"/>
    </row>
    <row r="200" spans="1:15" ht="12.75" customHeight="1">
      <c r="A200" s="33">
        <v>190</v>
      </c>
      <c r="B200" s="53" t="s">
        <v>278</v>
      </c>
      <c r="C200" s="31">
        <v>294.8</v>
      </c>
      <c r="D200" s="36">
        <v>295.34999999999997</v>
      </c>
      <c r="E200" s="36">
        <v>291.89999999999992</v>
      </c>
      <c r="F200" s="36">
        <v>288.99999999999994</v>
      </c>
      <c r="G200" s="36">
        <v>285.5499999999999</v>
      </c>
      <c r="H200" s="36">
        <v>298.24999999999994</v>
      </c>
      <c r="I200" s="36">
        <v>301.7</v>
      </c>
      <c r="J200" s="36">
        <v>304.59999999999997</v>
      </c>
      <c r="K200" s="31">
        <v>298.8</v>
      </c>
      <c r="L200" s="31">
        <v>292.45</v>
      </c>
      <c r="M200" s="31">
        <v>4.4645700000000001</v>
      </c>
      <c r="N200" s="1"/>
      <c r="O200" s="1"/>
    </row>
    <row r="201" spans="1:15" ht="12.75" customHeight="1">
      <c r="A201" s="33">
        <v>191</v>
      </c>
      <c r="B201" s="53" t="s">
        <v>404</v>
      </c>
      <c r="C201" s="31">
        <v>1885.6</v>
      </c>
      <c r="D201" s="36">
        <v>1867.5333333333335</v>
      </c>
      <c r="E201" s="36">
        <v>1800.0666666666671</v>
      </c>
      <c r="F201" s="36">
        <v>1714.5333333333335</v>
      </c>
      <c r="G201" s="36">
        <v>1647.0666666666671</v>
      </c>
      <c r="H201" s="36">
        <v>1953.0666666666671</v>
      </c>
      <c r="I201" s="36">
        <v>2020.5333333333338</v>
      </c>
      <c r="J201" s="36">
        <v>2106.0666666666671</v>
      </c>
      <c r="K201" s="31">
        <v>1935</v>
      </c>
      <c r="L201" s="31">
        <v>1782</v>
      </c>
      <c r="M201" s="31">
        <v>23.261759999999999</v>
      </c>
      <c r="N201" s="1"/>
      <c r="O201" s="1"/>
    </row>
    <row r="202" spans="1:15" ht="12.75" customHeight="1">
      <c r="A202" s="33">
        <v>192</v>
      </c>
      <c r="B202" s="53" t="s">
        <v>407</v>
      </c>
      <c r="C202" s="31">
        <v>902.8</v>
      </c>
      <c r="D202" s="36">
        <v>906.93333333333339</v>
      </c>
      <c r="E202" s="36">
        <v>896.86666666666679</v>
      </c>
      <c r="F202" s="36">
        <v>890.93333333333339</v>
      </c>
      <c r="G202" s="36">
        <v>880.86666666666679</v>
      </c>
      <c r="H202" s="36">
        <v>912.86666666666679</v>
      </c>
      <c r="I202" s="36">
        <v>922.93333333333339</v>
      </c>
      <c r="J202" s="36">
        <v>928.86666666666679</v>
      </c>
      <c r="K202" s="31">
        <v>917</v>
      </c>
      <c r="L202" s="31">
        <v>901</v>
      </c>
      <c r="M202" s="31">
        <v>3.5565199999999999</v>
      </c>
      <c r="N202" s="1"/>
      <c r="O202" s="1"/>
    </row>
    <row r="203" spans="1:15" ht="12.75" customHeight="1">
      <c r="A203" s="33">
        <v>193</v>
      </c>
      <c r="B203" s="53" t="s">
        <v>126</v>
      </c>
      <c r="C203" s="31">
        <v>1361.55</v>
      </c>
      <c r="D203" s="36">
        <v>1364.8166666666666</v>
      </c>
      <c r="E203" s="36">
        <v>1349.6833333333332</v>
      </c>
      <c r="F203" s="36">
        <v>1337.8166666666666</v>
      </c>
      <c r="G203" s="36">
        <v>1322.6833333333332</v>
      </c>
      <c r="H203" s="36">
        <v>1376.6833333333332</v>
      </c>
      <c r="I203" s="36">
        <v>1391.8166666666664</v>
      </c>
      <c r="J203" s="36">
        <v>1403.6833333333332</v>
      </c>
      <c r="K203" s="31">
        <v>1379.95</v>
      </c>
      <c r="L203" s="31">
        <v>1352.95</v>
      </c>
      <c r="M203" s="31">
        <v>5.7019799999999998</v>
      </c>
      <c r="N203" s="1"/>
      <c r="O203" s="1"/>
    </row>
    <row r="204" spans="1:15" ht="12.75" customHeight="1">
      <c r="A204" s="33">
        <v>194</v>
      </c>
      <c r="B204" s="53" t="s">
        <v>127</v>
      </c>
      <c r="C204" s="31">
        <v>1472.05</v>
      </c>
      <c r="D204" s="36">
        <v>1468.5333333333335</v>
      </c>
      <c r="E204" s="36">
        <v>1461.0666666666671</v>
      </c>
      <c r="F204" s="36">
        <v>1450.0833333333335</v>
      </c>
      <c r="G204" s="36">
        <v>1442.616666666667</v>
      </c>
      <c r="H204" s="36">
        <v>1479.5166666666671</v>
      </c>
      <c r="I204" s="36">
        <v>1486.9833333333338</v>
      </c>
      <c r="J204" s="36">
        <v>1497.9666666666672</v>
      </c>
      <c r="K204" s="31">
        <v>1476</v>
      </c>
      <c r="L204" s="31">
        <v>1457.55</v>
      </c>
      <c r="M204" s="31">
        <v>14.023289999999999</v>
      </c>
      <c r="N204" s="1"/>
      <c r="O204" s="1"/>
    </row>
    <row r="205" spans="1:15" ht="12.75" customHeight="1">
      <c r="A205" s="33">
        <v>195</v>
      </c>
      <c r="B205" s="53" t="s">
        <v>128</v>
      </c>
      <c r="C205" s="31">
        <v>3214.4</v>
      </c>
      <c r="D205" s="36">
        <v>3221.9833333333336</v>
      </c>
      <c r="E205" s="36">
        <v>3194.666666666667</v>
      </c>
      <c r="F205" s="36">
        <v>3174.9333333333334</v>
      </c>
      <c r="G205" s="36">
        <v>3147.6166666666668</v>
      </c>
      <c r="H205" s="36">
        <v>3241.7166666666672</v>
      </c>
      <c r="I205" s="36">
        <v>3269.0333333333338</v>
      </c>
      <c r="J205" s="36">
        <v>3288.7666666666673</v>
      </c>
      <c r="K205" s="31">
        <v>3249.3</v>
      </c>
      <c r="L205" s="31">
        <v>3202.25</v>
      </c>
      <c r="M205" s="31">
        <v>3.6269</v>
      </c>
      <c r="N205" s="1"/>
      <c r="O205" s="1"/>
    </row>
    <row r="206" spans="1:15" ht="12.75" customHeight="1">
      <c r="A206" s="33">
        <v>196</v>
      </c>
      <c r="B206" s="53" t="s">
        <v>129</v>
      </c>
      <c r="C206" s="31">
        <v>1703.3</v>
      </c>
      <c r="D206" s="36">
        <v>1696.1333333333332</v>
      </c>
      <c r="E206" s="36">
        <v>1685.7666666666664</v>
      </c>
      <c r="F206" s="36">
        <v>1668.2333333333331</v>
      </c>
      <c r="G206" s="36">
        <v>1657.8666666666663</v>
      </c>
      <c r="H206" s="36">
        <v>1713.6666666666665</v>
      </c>
      <c r="I206" s="36">
        <v>1724.0333333333333</v>
      </c>
      <c r="J206" s="36">
        <v>1741.5666666666666</v>
      </c>
      <c r="K206" s="31">
        <v>1706.5</v>
      </c>
      <c r="L206" s="31">
        <v>1678.6</v>
      </c>
      <c r="M206" s="31">
        <v>135.04539</v>
      </c>
      <c r="N206" s="1"/>
      <c r="O206" s="1"/>
    </row>
    <row r="207" spans="1:15" ht="12.75" customHeight="1">
      <c r="A207" s="33">
        <v>197</v>
      </c>
      <c r="B207" s="53" t="s">
        <v>130</v>
      </c>
      <c r="C207" s="31">
        <v>643.79999999999995</v>
      </c>
      <c r="D207" s="36">
        <v>642.73333333333323</v>
      </c>
      <c r="E207" s="36">
        <v>639.46666666666647</v>
      </c>
      <c r="F207" s="36">
        <v>635.13333333333321</v>
      </c>
      <c r="G207" s="36">
        <v>631.86666666666645</v>
      </c>
      <c r="H207" s="36">
        <v>647.06666666666649</v>
      </c>
      <c r="I207" s="36">
        <v>650.33333333333314</v>
      </c>
      <c r="J207" s="36">
        <v>654.66666666666652</v>
      </c>
      <c r="K207" s="31">
        <v>646</v>
      </c>
      <c r="L207" s="31">
        <v>638.4</v>
      </c>
      <c r="M207" s="31">
        <v>23.533729999999998</v>
      </c>
      <c r="N207" s="1"/>
      <c r="O207" s="1"/>
    </row>
    <row r="208" spans="1:15" ht="12.75" customHeight="1">
      <c r="A208" s="33">
        <v>198</v>
      </c>
      <c r="B208" s="53" t="s">
        <v>131</v>
      </c>
      <c r="C208" s="31">
        <v>4064.3</v>
      </c>
      <c r="D208" s="36">
        <v>4061.0833333333335</v>
      </c>
      <c r="E208" s="36">
        <v>4025.2166666666672</v>
      </c>
      <c r="F208" s="36">
        <v>3986.1333333333337</v>
      </c>
      <c r="G208" s="36">
        <v>3950.2666666666673</v>
      </c>
      <c r="H208" s="36">
        <v>4100.166666666667</v>
      </c>
      <c r="I208" s="36">
        <v>4136.0333333333328</v>
      </c>
      <c r="J208" s="36">
        <v>4175.1166666666668</v>
      </c>
      <c r="K208" s="31">
        <v>4096.95</v>
      </c>
      <c r="L208" s="31">
        <v>4022</v>
      </c>
      <c r="M208" s="31">
        <v>6.8305800000000003</v>
      </c>
      <c r="N208" s="1"/>
      <c r="O208" s="1"/>
    </row>
    <row r="209" spans="1:15" ht="12.75" customHeight="1">
      <c r="A209" s="33">
        <v>199</v>
      </c>
      <c r="B209" s="53" t="s">
        <v>405</v>
      </c>
      <c r="C209" s="31">
        <v>84.1</v>
      </c>
      <c r="D209" s="36">
        <v>84.933333333333337</v>
      </c>
      <c r="E209" s="36">
        <v>82.466666666666669</v>
      </c>
      <c r="F209" s="36">
        <v>80.833333333333329</v>
      </c>
      <c r="G209" s="36">
        <v>78.36666666666666</v>
      </c>
      <c r="H209" s="36">
        <v>86.566666666666677</v>
      </c>
      <c r="I209" s="36">
        <v>89.033333333333346</v>
      </c>
      <c r="J209" s="36">
        <v>90.666666666666686</v>
      </c>
      <c r="K209" s="31">
        <v>87.4</v>
      </c>
      <c r="L209" s="31">
        <v>83.3</v>
      </c>
      <c r="M209" s="31">
        <v>429.23514999999998</v>
      </c>
      <c r="N209" s="1"/>
      <c r="O209" s="1"/>
    </row>
    <row r="210" spans="1:15" ht="12.75" customHeight="1">
      <c r="A210" s="33">
        <v>200</v>
      </c>
      <c r="B210" s="53" t="s">
        <v>409</v>
      </c>
      <c r="C210" s="31">
        <v>311.35000000000002</v>
      </c>
      <c r="D210" s="36">
        <v>312.60000000000002</v>
      </c>
      <c r="E210" s="36">
        <v>306.85000000000002</v>
      </c>
      <c r="F210" s="36">
        <v>302.35000000000002</v>
      </c>
      <c r="G210" s="36">
        <v>296.60000000000002</v>
      </c>
      <c r="H210" s="36">
        <v>317.10000000000002</v>
      </c>
      <c r="I210" s="36">
        <v>322.85000000000002</v>
      </c>
      <c r="J210" s="36">
        <v>327.35000000000002</v>
      </c>
      <c r="K210" s="31">
        <v>318.35000000000002</v>
      </c>
      <c r="L210" s="31">
        <v>308.10000000000002</v>
      </c>
      <c r="M210" s="31">
        <v>4.41167</v>
      </c>
      <c r="N210" s="1"/>
      <c r="O210" s="1"/>
    </row>
    <row r="211" spans="1:15" ht="12.75" customHeight="1">
      <c r="A211" s="33">
        <v>201</v>
      </c>
      <c r="B211" s="53" t="s">
        <v>133</v>
      </c>
      <c r="C211" s="31">
        <v>605.6</v>
      </c>
      <c r="D211" s="36">
        <v>597.85</v>
      </c>
      <c r="E211" s="36">
        <v>588.05000000000007</v>
      </c>
      <c r="F211" s="36">
        <v>570.5</v>
      </c>
      <c r="G211" s="36">
        <v>560.70000000000005</v>
      </c>
      <c r="H211" s="36">
        <v>615.40000000000009</v>
      </c>
      <c r="I211" s="36">
        <v>625.20000000000005</v>
      </c>
      <c r="J211" s="36">
        <v>642.75000000000011</v>
      </c>
      <c r="K211" s="31">
        <v>607.65</v>
      </c>
      <c r="L211" s="31">
        <v>580.29999999999995</v>
      </c>
      <c r="M211" s="31">
        <v>124.30826999999999</v>
      </c>
      <c r="N211" s="1"/>
      <c r="O211" s="1"/>
    </row>
    <row r="212" spans="1:15" ht="12.75" customHeight="1">
      <c r="A212" s="33">
        <v>202</v>
      </c>
      <c r="B212" s="53" t="s">
        <v>410</v>
      </c>
      <c r="C212" s="31">
        <v>991.4</v>
      </c>
      <c r="D212" s="36">
        <v>995.4666666666667</v>
      </c>
      <c r="E212" s="36">
        <v>985.93333333333339</v>
      </c>
      <c r="F212" s="36">
        <v>980.4666666666667</v>
      </c>
      <c r="G212" s="36">
        <v>970.93333333333339</v>
      </c>
      <c r="H212" s="36">
        <v>1000.9333333333334</v>
      </c>
      <c r="I212" s="36">
        <v>1010.4666666666667</v>
      </c>
      <c r="J212" s="36">
        <v>1015.9333333333334</v>
      </c>
      <c r="K212" s="31">
        <v>1005</v>
      </c>
      <c r="L212" s="31">
        <v>990</v>
      </c>
      <c r="M212" s="31">
        <v>0.14091999999999999</v>
      </c>
      <c r="N212" s="1"/>
      <c r="O212" s="1"/>
    </row>
    <row r="213" spans="1:15" ht="12.75" customHeight="1">
      <c r="A213" s="33">
        <v>203</v>
      </c>
      <c r="B213" s="53" t="s">
        <v>125</v>
      </c>
      <c r="C213" s="31">
        <v>2808.2</v>
      </c>
      <c r="D213" s="36">
        <v>2811.0499999999997</v>
      </c>
      <c r="E213" s="36">
        <v>2785.1499999999996</v>
      </c>
      <c r="F213" s="36">
        <v>2762.1</v>
      </c>
      <c r="G213" s="36">
        <v>2736.2</v>
      </c>
      <c r="H213" s="36">
        <v>2834.0999999999995</v>
      </c>
      <c r="I213" s="36">
        <v>2860</v>
      </c>
      <c r="J213" s="36">
        <v>2883.0499999999993</v>
      </c>
      <c r="K213" s="31">
        <v>2836.95</v>
      </c>
      <c r="L213" s="31">
        <v>2788</v>
      </c>
      <c r="M213" s="31">
        <v>11.56573</v>
      </c>
      <c r="N213" s="1"/>
      <c r="O213" s="1"/>
    </row>
    <row r="214" spans="1:15" ht="12.75" customHeight="1">
      <c r="A214" s="33">
        <v>204</v>
      </c>
      <c r="B214" s="53" t="s">
        <v>134</v>
      </c>
      <c r="C214" s="31">
        <v>235.25</v>
      </c>
      <c r="D214" s="36">
        <v>234.56666666666669</v>
      </c>
      <c r="E214" s="36">
        <v>229.68333333333339</v>
      </c>
      <c r="F214" s="36">
        <v>224.1166666666667</v>
      </c>
      <c r="G214" s="36">
        <v>219.23333333333341</v>
      </c>
      <c r="H214" s="36">
        <v>240.13333333333338</v>
      </c>
      <c r="I214" s="36">
        <v>245.01666666666665</v>
      </c>
      <c r="J214" s="36">
        <v>250.58333333333337</v>
      </c>
      <c r="K214" s="31">
        <v>239.45</v>
      </c>
      <c r="L214" s="31">
        <v>229</v>
      </c>
      <c r="M214" s="31">
        <v>186.08956000000001</v>
      </c>
      <c r="N214" s="1"/>
      <c r="O214" s="1"/>
    </row>
    <row r="215" spans="1:15" ht="12.75" customHeight="1">
      <c r="A215" s="33">
        <v>205</v>
      </c>
      <c r="B215" s="53" t="s">
        <v>135</v>
      </c>
      <c r="C215" s="31">
        <v>381.85</v>
      </c>
      <c r="D215" s="36">
        <v>382.09999999999997</v>
      </c>
      <c r="E215" s="36">
        <v>376.74999999999994</v>
      </c>
      <c r="F215" s="36">
        <v>371.65</v>
      </c>
      <c r="G215" s="36">
        <v>366.29999999999995</v>
      </c>
      <c r="H215" s="36">
        <v>387.19999999999993</v>
      </c>
      <c r="I215" s="36">
        <v>392.54999999999995</v>
      </c>
      <c r="J215" s="36">
        <v>397.64999999999992</v>
      </c>
      <c r="K215" s="31">
        <v>387.45</v>
      </c>
      <c r="L215" s="31">
        <v>377</v>
      </c>
      <c r="M215" s="31">
        <v>131.44176999999999</v>
      </c>
      <c r="N215" s="1"/>
      <c r="O215" s="1"/>
    </row>
    <row r="216" spans="1:15" ht="12.75" customHeight="1">
      <c r="A216" s="33">
        <v>206</v>
      </c>
      <c r="B216" s="53" t="s">
        <v>136</v>
      </c>
      <c r="C216" s="31">
        <v>2608.3000000000002</v>
      </c>
      <c r="D216" s="36">
        <v>2600.4</v>
      </c>
      <c r="E216" s="36">
        <v>2588.8000000000002</v>
      </c>
      <c r="F216" s="36">
        <v>2569.3000000000002</v>
      </c>
      <c r="G216" s="36">
        <v>2557.7000000000003</v>
      </c>
      <c r="H216" s="36">
        <v>2619.9</v>
      </c>
      <c r="I216" s="36">
        <v>2631.4999999999995</v>
      </c>
      <c r="J216" s="36">
        <v>2651</v>
      </c>
      <c r="K216" s="31">
        <v>2612</v>
      </c>
      <c r="L216" s="31">
        <v>2580.9</v>
      </c>
      <c r="M216" s="31">
        <v>10.73278</v>
      </c>
      <c r="N216" s="1"/>
      <c r="O216" s="1"/>
    </row>
    <row r="217" spans="1:15" ht="12.75" customHeight="1">
      <c r="A217" s="33">
        <v>207</v>
      </c>
      <c r="B217" s="53" t="s">
        <v>279</v>
      </c>
      <c r="C217" s="31">
        <v>311.95</v>
      </c>
      <c r="D217" s="36">
        <v>311.85000000000002</v>
      </c>
      <c r="E217" s="36">
        <v>310.45000000000005</v>
      </c>
      <c r="F217" s="36">
        <v>308.95000000000005</v>
      </c>
      <c r="G217" s="36">
        <v>307.55000000000007</v>
      </c>
      <c r="H217" s="36">
        <v>313.35000000000002</v>
      </c>
      <c r="I217" s="36">
        <v>314.75</v>
      </c>
      <c r="J217" s="36">
        <v>316.25</v>
      </c>
      <c r="K217" s="31">
        <v>313.25</v>
      </c>
      <c r="L217" s="31">
        <v>310.35000000000002</v>
      </c>
      <c r="M217" s="31">
        <v>3.0629599999999999</v>
      </c>
      <c r="N217" s="1"/>
      <c r="O217" s="1"/>
    </row>
    <row r="218" spans="1:15" ht="12.75" customHeight="1">
      <c r="A218" s="33">
        <v>208</v>
      </c>
      <c r="B218" s="53" t="s">
        <v>411</v>
      </c>
      <c r="C218" s="31">
        <v>5254.8</v>
      </c>
      <c r="D218" s="36">
        <v>5247.5999999999995</v>
      </c>
      <c r="E218" s="36">
        <v>5173.1999999999989</v>
      </c>
      <c r="F218" s="36">
        <v>5091.5999999999995</v>
      </c>
      <c r="G218" s="36">
        <v>5017.1999999999989</v>
      </c>
      <c r="H218" s="36">
        <v>5329.1999999999989</v>
      </c>
      <c r="I218" s="36">
        <v>5403.5999999999985</v>
      </c>
      <c r="J218" s="36">
        <v>5485.1999999999989</v>
      </c>
      <c r="K218" s="31">
        <v>5322</v>
      </c>
      <c r="L218" s="31">
        <v>5166</v>
      </c>
      <c r="M218" s="31">
        <v>0.29110000000000003</v>
      </c>
      <c r="N218" s="1"/>
      <c r="O218" s="1"/>
    </row>
    <row r="219" spans="1:15" ht="12.75" customHeight="1">
      <c r="A219" s="33">
        <v>209</v>
      </c>
      <c r="B219" s="53" t="s">
        <v>406</v>
      </c>
      <c r="C219" s="31">
        <v>539.79999999999995</v>
      </c>
      <c r="D219" s="36">
        <v>541.13333333333333</v>
      </c>
      <c r="E219" s="36">
        <v>535.66666666666663</v>
      </c>
      <c r="F219" s="36">
        <v>531.5333333333333</v>
      </c>
      <c r="G219" s="36">
        <v>526.06666666666661</v>
      </c>
      <c r="H219" s="36">
        <v>545.26666666666665</v>
      </c>
      <c r="I219" s="36">
        <v>550.73333333333335</v>
      </c>
      <c r="J219" s="36">
        <v>554.86666666666667</v>
      </c>
      <c r="K219" s="31">
        <v>546.6</v>
      </c>
      <c r="L219" s="31">
        <v>537</v>
      </c>
      <c r="M219" s="31">
        <v>0.46300999999999998</v>
      </c>
      <c r="N219" s="1"/>
      <c r="O219" s="1"/>
    </row>
    <row r="220" spans="1:15" ht="12.75" customHeight="1">
      <c r="A220" s="33">
        <v>210</v>
      </c>
      <c r="B220" s="53" t="s">
        <v>412</v>
      </c>
      <c r="C220" s="31">
        <v>960.7</v>
      </c>
      <c r="D220" s="36">
        <v>962.80000000000007</v>
      </c>
      <c r="E220" s="36">
        <v>953.10000000000014</v>
      </c>
      <c r="F220" s="36">
        <v>945.50000000000011</v>
      </c>
      <c r="G220" s="36">
        <v>935.80000000000018</v>
      </c>
      <c r="H220" s="36">
        <v>970.40000000000009</v>
      </c>
      <c r="I220" s="36">
        <v>980.10000000000014</v>
      </c>
      <c r="J220" s="36">
        <v>987.7</v>
      </c>
      <c r="K220" s="31">
        <v>972.5</v>
      </c>
      <c r="L220" s="31">
        <v>955.2</v>
      </c>
      <c r="M220" s="31">
        <v>1.6299699999999999</v>
      </c>
      <c r="N220" s="1"/>
      <c r="O220" s="1"/>
    </row>
    <row r="221" spans="1:15" ht="12.75" customHeight="1">
      <c r="A221" s="33">
        <v>211</v>
      </c>
      <c r="B221" s="53" t="s">
        <v>280</v>
      </c>
      <c r="C221" s="31">
        <v>35323.4</v>
      </c>
      <c r="D221" s="36">
        <v>35469.716666666667</v>
      </c>
      <c r="E221" s="36">
        <v>35114.683333333334</v>
      </c>
      <c r="F221" s="36">
        <v>34905.966666666667</v>
      </c>
      <c r="G221" s="36">
        <v>34550.933333333334</v>
      </c>
      <c r="H221" s="36">
        <v>35678.433333333334</v>
      </c>
      <c r="I221" s="36">
        <v>36033.466666666674</v>
      </c>
      <c r="J221" s="36">
        <v>36242.183333333334</v>
      </c>
      <c r="K221" s="31">
        <v>35824.75</v>
      </c>
      <c r="L221" s="31">
        <v>35261</v>
      </c>
      <c r="M221" s="31">
        <v>6.1069999999999999E-2</v>
      </c>
      <c r="N221" s="1"/>
      <c r="O221" s="1"/>
    </row>
    <row r="222" spans="1:15" ht="12.75" customHeight="1">
      <c r="A222" s="33">
        <v>212</v>
      </c>
      <c r="B222" s="53" t="s">
        <v>413</v>
      </c>
      <c r="C222" s="31">
        <v>114</v>
      </c>
      <c r="D222" s="36">
        <v>111.75</v>
      </c>
      <c r="E222" s="36">
        <v>108.25</v>
      </c>
      <c r="F222" s="36">
        <v>102.5</v>
      </c>
      <c r="G222" s="36">
        <v>99</v>
      </c>
      <c r="H222" s="36">
        <v>117.5</v>
      </c>
      <c r="I222" s="36">
        <v>121</v>
      </c>
      <c r="J222" s="36">
        <v>126.75</v>
      </c>
      <c r="K222" s="31">
        <v>115.25</v>
      </c>
      <c r="L222" s="31">
        <v>106</v>
      </c>
      <c r="M222" s="31">
        <v>633.21401000000003</v>
      </c>
      <c r="N222" s="1"/>
      <c r="O222" s="1"/>
    </row>
    <row r="223" spans="1:15" ht="12.75" customHeight="1">
      <c r="A223" s="33">
        <v>213</v>
      </c>
      <c r="B223" s="53" t="s">
        <v>138</v>
      </c>
      <c r="C223" s="31">
        <v>1002.25</v>
      </c>
      <c r="D223" s="36">
        <v>999.7166666666667</v>
      </c>
      <c r="E223" s="36">
        <v>994.53333333333342</v>
      </c>
      <c r="F223" s="36">
        <v>986.81666666666672</v>
      </c>
      <c r="G223" s="36">
        <v>981.63333333333344</v>
      </c>
      <c r="H223" s="36">
        <v>1007.4333333333334</v>
      </c>
      <c r="I223" s="36">
        <v>1012.6166666666668</v>
      </c>
      <c r="J223" s="36">
        <v>1020.3333333333334</v>
      </c>
      <c r="K223" s="31">
        <v>1004.9</v>
      </c>
      <c r="L223" s="31">
        <v>992</v>
      </c>
      <c r="M223" s="31">
        <v>129.96467999999999</v>
      </c>
      <c r="N223" s="1"/>
      <c r="O223" s="1"/>
    </row>
    <row r="224" spans="1:15" ht="12.75" customHeight="1">
      <c r="A224" s="33">
        <v>214</v>
      </c>
      <c r="B224" s="53" t="s">
        <v>139</v>
      </c>
      <c r="C224" s="31">
        <v>1415</v>
      </c>
      <c r="D224" s="36">
        <v>1419.2166666666665</v>
      </c>
      <c r="E224" s="36">
        <v>1406.4333333333329</v>
      </c>
      <c r="F224" s="36">
        <v>1397.8666666666666</v>
      </c>
      <c r="G224" s="36">
        <v>1385.083333333333</v>
      </c>
      <c r="H224" s="36">
        <v>1427.7833333333328</v>
      </c>
      <c r="I224" s="36">
        <v>1440.5666666666662</v>
      </c>
      <c r="J224" s="36">
        <v>1449.1333333333328</v>
      </c>
      <c r="K224" s="31">
        <v>1432</v>
      </c>
      <c r="L224" s="31">
        <v>1410.65</v>
      </c>
      <c r="M224" s="31">
        <v>3.2674400000000001</v>
      </c>
      <c r="N224" s="1"/>
      <c r="O224" s="1"/>
    </row>
    <row r="225" spans="1:15" ht="12.75" customHeight="1">
      <c r="A225" s="33">
        <v>215</v>
      </c>
      <c r="B225" s="53" t="s">
        <v>140</v>
      </c>
      <c r="C225" s="31">
        <v>526.6</v>
      </c>
      <c r="D225" s="36">
        <v>526.56666666666672</v>
      </c>
      <c r="E225" s="36">
        <v>523.58333333333348</v>
      </c>
      <c r="F225" s="36">
        <v>520.56666666666672</v>
      </c>
      <c r="G225" s="36">
        <v>517.58333333333348</v>
      </c>
      <c r="H225" s="36">
        <v>529.58333333333348</v>
      </c>
      <c r="I225" s="36">
        <v>532.56666666666683</v>
      </c>
      <c r="J225" s="36">
        <v>535.58333333333348</v>
      </c>
      <c r="K225" s="31">
        <v>529.54999999999995</v>
      </c>
      <c r="L225" s="31">
        <v>523.54999999999995</v>
      </c>
      <c r="M225" s="31">
        <v>18.392140000000001</v>
      </c>
      <c r="N225" s="1"/>
      <c r="O225" s="1"/>
    </row>
    <row r="226" spans="1:15" ht="12.75" customHeight="1">
      <c r="A226" s="33">
        <v>216</v>
      </c>
      <c r="B226" s="53" t="s">
        <v>281</v>
      </c>
      <c r="C226" s="31">
        <v>732</v>
      </c>
      <c r="D226" s="36">
        <v>731.28333333333342</v>
      </c>
      <c r="E226" s="36">
        <v>722.66666666666686</v>
      </c>
      <c r="F226" s="36">
        <v>713.33333333333348</v>
      </c>
      <c r="G226" s="36">
        <v>704.71666666666692</v>
      </c>
      <c r="H226" s="36">
        <v>740.61666666666679</v>
      </c>
      <c r="I226" s="36">
        <v>749.23333333333335</v>
      </c>
      <c r="J226" s="36">
        <v>758.56666666666672</v>
      </c>
      <c r="K226" s="31">
        <v>739.9</v>
      </c>
      <c r="L226" s="31">
        <v>721.95</v>
      </c>
      <c r="M226" s="31">
        <v>1.2221599999999999</v>
      </c>
      <c r="N226" s="1"/>
      <c r="O226" s="1"/>
    </row>
    <row r="227" spans="1:15" ht="12.75" customHeight="1">
      <c r="A227" s="33">
        <v>217</v>
      </c>
      <c r="B227" s="53" t="s">
        <v>414</v>
      </c>
      <c r="C227" s="31">
        <v>65.95</v>
      </c>
      <c r="D227" s="36">
        <v>66.13333333333334</v>
      </c>
      <c r="E227" s="36">
        <v>65.416666666666686</v>
      </c>
      <c r="F227" s="36">
        <v>64.88333333333334</v>
      </c>
      <c r="G227" s="36">
        <v>64.166666666666686</v>
      </c>
      <c r="H227" s="36">
        <v>66.666666666666686</v>
      </c>
      <c r="I227" s="36">
        <v>67.383333333333354</v>
      </c>
      <c r="J227" s="36">
        <v>67.916666666666686</v>
      </c>
      <c r="K227" s="31">
        <v>66.849999999999994</v>
      </c>
      <c r="L227" s="31">
        <v>65.599999999999994</v>
      </c>
      <c r="M227" s="31">
        <v>66.466989999999996</v>
      </c>
      <c r="N227" s="1"/>
      <c r="O227" s="1"/>
    </row>
    <row r="228" spans="1:15" ht="12.75" customHeight="1">
      <c r="A228" s="33">
        <v>218</v>
      </c>
      <c r="B228" s="53" t="s">
        <v>143</v>
      </c>
      <c r="C228" s="31">
        <v>88.85</v>
      </c>
      <c r="D228" s="36">
        <v>89</v>
      </c>
      <c r="E228" s="36">
        <v>88.4</v>
      </c>
      <c r="F228" s="36">
        <v>87.95</v>
      </c>
      <c r="G228" s="36">
        <v>87.350000000000009</v>
      </c>
      <c r="H228" s="36">
        <v>89.45</v>
      </c>
      <c r="I228" s="36">
        <v>90.05</v>
      </c>
      <c r="J228" s="36">
        <v>90.5</v>
      </c>
      <c r="K228" s="31">
        <v>89.6</v>
      </c>
      <c r="L228" s="31">
        <v>88.55</v>
      </c>
      <c r="M228" s="31">
        <v>247.46655999999999</v>
      </c>
      <c r="N228" s="1"/>
      <c r="O228" s="1"/>
    </row>
    <row r="229" spans="1:15" ht="12.75" customHeight="1">
      <c r="A229" s="33">
        <v>219</v>
      </c>
      <c r="B229" s="53" t="s">
        <v>142</v>
      </c>
      <c r="C229" s="31">
        <v>125</v>
      </c>
      <c r="D229" s="36">
        <v>124.98333333333333</v>
      </c>
      <c r="E229" s="36">
        <v>124.36666666666667</v>
      </c>
      <c r="F229" s="36">
        <v>123.73333333333333</v>
      </c>
      <c r="G229" s="36">
        <v>123.11666666666667</v>
      </c>
      <c r="H229" s="36">
        <v>125.61666666666667</v>
      </c>
      <c r="I229" s="36">
        <v>126.23333333333332</v>
      </c>
      <c r="J229" s="36">
        <v>126.86666666666667</v>
      </c>
      <c r="K229" s="31">
        <v>125.6</v>
      </c>
      <c r="L229" s="31">
        <v>124.35</v>
      </c>
      <c r="M229" s="31">
        <v>59.791690000000003</v>
      </c>
      <c r="N229" s="1"/>
      <c r="O229" s="1"/>
    </row>
    <row r="230" spans="1:15" ht="12.75" customHeight="1">
      <c r="A230" s="33">
        <v>220</v>
      </c>
      <c r="B230" s="53" t="s">
        <v>415</v>
      </c>
      <c r="C230" s="31">
        <v>934.05</v>
      </c>
      <c r="D230" s="36">
        <v>938.80000000000007</v>
      </c>
      <c r="E230" s="36">
        <v>925.85000000000014</v>
      </c>
      <c r="F230" s="36">
        <v>917.65000000000009</v>
      </c>
      <c r="G230" s="36">
        <v>904.70000000000016</v>
      </c>
      <c r="H230" s="36">
        <v>947.00000000000011</v>
      </c>
      <c r="I230" s="36">
        <v>959.95000000000016</v>
      </c>
      <c r="J230" s="36">
        <v>968.15000000000009</v>
      </c>
      <c r="K230" s="31">
        <v>951.75</v>
      </c>
      <c r="L230" s="31">
        <v>930.6</v>
      </c>
      <c r="M230" s="31">
        <v>0.21525</v>
      </c>
      <c r="N230" s="1"/>
      <c r="O230" s="1"/>
    </row>
    <row r="231" spans="1:15" ht="12.75" customHeight="1">
      <c r="A231" s="33">
        <v>221</v>
      </c>
      <c r="B231" s="53" t="s">
        <v>416</v>
      </c>
      <c r="C231" s="31">
        <v>585.45000000000005</v>
      </c>
      <c r="D231" s="36">
        <v>587.33333333333337</v>
      </c>
      <c r="E231" s="36">
        <v>577.66666666666674</v>
      </c>
      <c r="F231" s="36">
        <v>569.88333333333333</v>
      </c>
      <c r="G231" s="36">
        <v>560.2166666666667</v>
      </c>
      <c r="H231" s="36">
        <v>595.11666666666679</v>
      </c>
      <c r="I231" s="36">
        <v>604.78333333333353</v>
      </c>
      <c r="J231" s="36">
        <v>612.56666666666683</v>
      </c>
      <c r="K231" s="31">
        <v>597</v>
      </c>
      <c r="L231" s="31">
        <v>579.54999999999995</v>
      </c>
      <c r="M231" s="31">
        <v>21.92266</v>
      </c>
      <c r="N231" s="1"/>
      <c r="O231" s="1"/>
    </row>
    <row r="232" spans="1:15" ht="12.75" customHeight="1">
      <c r="A232" s="33">
        <v>222</v>
      </c>
      <c r="B232" s="53" t="s">
        <v>147</v>
      </c>
      <c r="C232" s="31">
        <v>258.14999999999998</v>
      </c>
      <c r="D232" s="36">
        <v>261.31666666666666</v>
      </c>
      <c r="E232" s="36">
        <v>252.63333333333333</v>
      </c>
      <c r="F232" s="36">
        <v>247.11666666666667</v>
      </c>
      <c r="G232" s="36">
        <v>238.43333333333334</v>
      </c>
      <c r="H232" s="36">
        <v>266.83333333333331</v>
      </c>
      <c r="I232" s="36">
        <v>275.51666666666659</v>
      </c>
      <c r="J232" s="36">
        <v>281.0333333333333</v>
      </c>
      <c r="K232" s="31">
        <v>270</v>
      </c>
      <c r="L232" s="31">
        <v>255.8</v>
      </c>
      <c r="M232" s="31">
        <v>146.70794000000001</v>
      </c>
      <c r="N232" s="1"/>
      <c r="O232" s="1"/>
    </row>
    <row r="233" spans="1:15" ht="12.75" customHeight="1">
      <c r="A233" s="33">
        <v>223</v>
      </c>
      <c r="B233" s="53" t="s">
        <v>137</v>
      </c>
      <c r="C233" s="31">
        <v>215.2</v>
      </c>
      <c r="D233" s="36">
        <v>216.04999999999998</v>
      </c>
      <c r="E233" s="36">
        <v>212.24999999999997</v>
      </c>
      <c r="F233" s="36">
        <v>209.29999999999998</v>
      </c>
      <c r="G233" s="36">
        <v>205.49999999999997</v>
      </c>
      <c r="H233" s="36">
        <v>218.99999999999997</v>
      </c>
      <c r="I233" s="36">
        <v>222.79999999999998</v>
      </c>
      <c r="J233" s="36">
        <v>225.74999999999997</v>
      </c>
      <c r="K233" s="31">
        <v>219.85</v>
      </c>
      <c r="L233" s="31">
        <v>213.1</v>
      </c>
      <c r="M233" s="31">
        <v>279.85196999999999</v>
      </c>
      <c r="N233" s="1"/>
      <c r="O233" s="1"/>
    </row>
    <row r="234" spans="1:15" ht="12.75" customHeight="1">
      <c r="A234" s="33">
        <v>224</v>
      </c>
      <c r="B234" s="53" t="s">
        <v>419</v>
      </c>
      <c r="C234" s="31">
        <v>89.4</v>
      </c>
      <c r="D234" s="36">
        <v>89.899999999999991</v>
      </c>
      <c r="E234" s="36">
        <v>88.049999999999983</v>
      </c>
      <c r="F234" s="36">
        <v>86.699999999999989</v>
      </c>
      <c r="G234" s="36">
        <v>84.84999999999998</v>
      </c>
      <c r="H234" s="36">
        <v>91.249999999999986</v>
      </c>
      <c r="I234" s="36">
        <v>93.09999999999998</v>
      </c>
      <c r="J234" s="36">
        <v>94.449999999999989</v>
      </c>
      <c r="K234" s="31">
        <v>91.75</v>
      </c>
      <c r="L234" s="31">
        <v>88.55</v>
      </c>
      <c r="M234" s="31">
        <v>88.297979999999995</v>
      </c>
      <c r="N234" s="1"/>
      <c r="O234" s="1"/>
    </row>
    <row r="235" spans="1:15" ht="12.75" customHeight="1">
      <c r="A235" s="33">
        <v>225</v>
      </c>
      <c r="B235" s="53" t="s">
        <v>148</v>
      </c>
      <c r="C235" s="31">
        <v>2771.55</v>
      </c>
      <c r="D235" s="36">
        <v>2771.7000000000003</v>
      </c>
      <c r="E235" s="36">
        <v>2751.4500000000007</v>
      </c>
      <c r="F235" s="36">
        <v>2731.3500000000004</v>
      </c>
      <c r="G235" s="36">
        <v>2711.1000000000008</v>
      </c>
      <c r="H235" s="36">
        <v>2791.8000000000006</v>
      </c>
      <c r="I235" s="36">
        <v>2812.0499999999997</v>
      </c>
      <c r="J235" s="36">
        <v>2832.1500000000005</v>
      </c>
      <c r="K235" s="31">
        <v>2791.95</v>
      </c>
      <c r="L235" s="31">
        <v>2751.6</v>
      </c>
      <c r="M235" s="31">
        <v>1.5963099999999999</v>
      </c>
      <c r="N235" s="1"/>
      <c r="O235" s="1"/>
    </row>
    <row r="236" spans="1:15" ht="12.75" customHeight="1">
      <c r="A236" s="33">
        <v>226</v>
      </c>
      <c r="B236" s="53" t="s">
        <v>282</v>
      </c>
      <c r="C236" s="31">
        <v>415.75</v>
      </c>
      <c r="D236" s="36">
        <v>415.15000000000003</v>
      </c>
      <c r="E236" s="36">
        <v>410.30000000000007</v>
      </c>
      <c r="F236" s="36">
        <v>404.85</v>
      </c>
      <c r="G236" s="36">
        <v>400.00000000000006</v>
      </c>
      <c r="H236" s="36">
        <v>420.60000000000008</v>
      </c>
      <c r="I236" s="36">
        <v>425.4500000000001</v>
      </c>
      <c r="J236" s="36">
        <v>430.90000000000009</v>
      </c>
      <c r="K236" s="31">
        <v>420</v>
      </c>
      <c r="L236" s="31">
        <v>409.7</v>
      </c>
      <c r="M236" s="31">
        <v>42.058549999999997</v>
      </c>
      <c r="N236" s="1"/>
      <c r="O236" s="1"/>
    </row>
    <row r="237" spans="1:15" ht="12.75" customHeight="1">
      <c r="A237" s="33">
        <v>227</v>
      </c>
      <c r="B237" s="53" t="s">
        <v>144</v>
      </c>
      <c r="C237" s="31">
        <v>154.75</v>
      </c>
      <c r="D237" s="36">
        <v>155.86666666666667</v>
      </c>
      <c r="E237" s="36">
        <v>152.23333333333335</v>
      </c>
      <c r="F237" s="36">
        <v>149.71666666666667</v>
      </c>
      <c r="G237" s="36">
        <v>146.08333333333334</v>
      </c>
      <c r="H237" s="36">
        <v>158.38333333333335</v>
      </c>
      <c r="I237" s="36">
        <v>162.01666666666668</v>
      </c>
      <c r="J237" s="36">
        <v>164.53333333333336</v>
      </c>
      <c r="K237" s="31">
        <v>159.5</v>
      </c>
      <c r="L237" s="31">
        <v>153.35</v>
      </c>
      <c r="M237" s="31">
        <v>117.06004</v>
      </c>
      <c r="N237" s="1"/>
      <c r="O237" s="1"/>
    </row>
    <row r="238" spans="1:15" ht="12.75" customHeight="1">
      <c r="A238" s="33">
        <v>228</v>
      </c>
      <c r="B238" s="53" t="s">
        <v>146</v>
      </c>
      <c r="C238" s="31">
        <v>436.85</v>
      </c>
      <c r="D238" s="36">
        <v>437.83333333333331</v>
      </c>
      <c r="E238" s="36">
        <v>433.46666666666664</v>
      </c>
      <c r="F238" s="36">
        <v>430.08333333333331</v>
      </c>
      <c r="G238" s="36">
        <v>425.71666666666664</v>
      </c>
      <c r="H238" s="36">
        <v>441.21666666666664</v>
      </c>
      <c r="I238" s="36">
        <v>445.58333333333331</v>
      </c>
      <c r="J238" s="36">
        <v>448.96666666666664</v>
      </c>
      <c r="K238" s="31">
        <v>442.2</v>
      </c>
      <c r="L238" s="31">
        <v>434.45</v>
      </c>
      <c r="M238" s="31">
        <v>18.156079999999999</v>
      </c>
      <c r="N238" s="1"/>
      <c r="O238" s="1"/>
    </row>
    <row r="239" spans="1:15" ht="12.75" customHeight="1">
      <c r="A239" s="33">
        <v>229</v>
      </c>
      <c r="B239" s="53" t="s">
        <v>154</v>
      </c>
      <c r="C239" s="31">
        <v>126.6</v>
      </c>
      <c r="D239" s="36">
        <v>126.98333333333333</v>
      </c>
      <c r="E239" s="36">
        <v>125.06666666666666</v>
      </c>
      <c r="F239" s="36">
        <v>123.53333333333333</v>
      </c>
      <c r="G239" s="36">
        <v>121.61666666666666</v>
      </c>
      <c r="H239" s="36">
        <v>128.51666666666665</v>
      </c>
      <c r="I239" s="36">
        <v>130.43333333333334</v>
      </c>
      <c r="J239" s="36">
        <v>131.96666666666667</v>
      </c>
      <c r="K239" s="31">
        <v>128.9</v>
      </c>
      <c r="L239" s="31">
        <v>125.45</v>
      </c>
      <c r="M239" s="31">
        <v>164.55933999999999</v>
      </c>
      <c r="N239" s="1"/>
      <c r="O239" s="1"/>
    </row>
    <row r="240" spans="1:15" ht="12.75" customHeight="1">
      <c r="A240" s="33">
        <v>230</v>
      </c>
      <c r="B240" s="53" t="s">
        <v>420</v>
      </c>
      <c r="C240" s="31">
        <v>43.3</v>
      </c>
      <c r="D240" s="36">
        <v>43.366666666666667</v>
      </c>
      <c r="E240" s="36">
        <v>42.833333333333336</v>
      </c>
      <c r="F240" s="36">
        <v>42.366666666666667</v>
      </c>
      <c r="G240" s="36">
        <v>41.833333333333336</v>
      </c>
      <c r="H240" s="36">
        <v>43.833333333333336</v>
      </c>
      <c r="I240" s="36">
        <v>44.366666666666667</v>
      </c>
      <c r="J240" s="36">
        <v>44.833333333333336</v>
      </c>
      <c r="K240" s="31">
        <v>43.9</v>
      </c>
      <c r="L240" s="31">
        <v>42.9</v>
      </c>
      <c r="M240" s="31">
        <v>163.51485</v>
      </c>
      <c r="N240" s="1"/>
      <c r="O240" s="1"/>
    </row>
    <row r="241" spans="1:15" ht="12.75" customHeight="1">
      <c r="A241" s="33">
        <v>231</v>
      </c>
      <c r="B241" s="53" t="s">
        <v>156</v>
      </c>
      <c r="C241" s="31">
        <v>867.5</v>
      </c>
      <c r="D241" s="36">
        <v>870.38333333333333</v>
      </c>
      <c r="E241" s="36">
        <v>856.06666666666661</v>
      </c>
      <c r="F241" s="36">
        <v>844.63333333333333</v>
      </c>
      <c r="G241" s="36">
        <v>830.31666666666661</v>
      </c>
      <c r="H241" s="36">
        <v>881.81666666666661</v>
      </c>
      <c r="I241" s="36">
        <v>896.13333333333344</v>
      </c>
      <c r="J241" s="36">
        <v>907.56666666666661</v>
      </c>
      <c r="K241" s="31">
        <v>884.7</v>
      </c>
      <c r="L241" s="31">
        <v>858.95</v>
      </c>
      <c r="M241" s="31">
        <v>50.286949999999997</v>
      </c>
      <c r="N241" s="1"/>
      <c r="O241" s="1"/>
    </row>
    <row r="242" spans="1:15" ht="12.75" customHeight="1">
      <c r="A242" s="33">
        <v>232</v>
      </c>
      <c r="B242" s="53" t="s">
        <v>421</v>
      </c>
      <c r="C242" s="31">
        <v>96.7</v>
      </c>
      <c r="D242" s="36">
        <v>97.266666666666666</v>
      </c>
      <c r="E242" s="36">
        <v>95.633333333333326</v>
      </c>
      <c r="F242" s="36">
        <v>94.566666666666663</v>
      </c>
      <c r="G242" s="36">
        <v>92.933333333333323</v>
      </c>
      <c r="H242" s="36">
        <v>98.333333333333329</v>
      </c>
      <c r="I242" s="36">
        <v>99.966666666666683</v>
      </c>
      <c r="J242" s="36">
        <v>101.03333333333333</v>
      </c>
      <c r="K242" s="31">
        <v>98.9</v>
      </c>
      <c r="L242" s="31">
        <v>96.2</v>
      </c>
      <c r="M242" s="31">
        <v>484.28318999999999</v>
      </c>
      <c r="N242" s="1"/>
      <c r="O242" s="1"/>
    </row>
    <row r="243" spans="1:15" ht="12.75" customHeight="1">
      <c r="A243" s="33">
        <v>233</v>
      </c>
      <c r="B243" s="53" t="s">
        <v>422</v>
      </c>
      <c r="C243" s="31">
        <v>1498.4</v>
      </c>
      <c r="D243" s="36">
        <v>1489.0166666666667</v>
      </c>
      <c r="E243" s="36">
        <v>1473.5833333333333</v>
      </c>
      <c r="F243" s="36">
        <v>1448.7666666666667</v>
      </c>
      <c r="G243" s="36">
        <v>1433.3333333333333</v>
      </c>
      <c r="H243" s="36">
        <v>1513.8333333333333</v>
      </c>
      <c r="I243" s="36">
        <v>1529.2666666666667</v>
      </c>
      <c r="J243" s="36">
        <v>1554.0833333333333</v>
      </c>
      <c r="K243" s="31">
        <v>1504.45</v>
      </c>
      <c r="L243" s="31">
        <v>1464.2</v>
      </c>
      <c r="M243" s="31">
        <v>0.96797999999999995</v>
      </c>
      <c r="N243" s="1"/>
      <c r="O243" s="1"/>
    </row>
    <row r="244" spans="1:15" ht="12.75" customHeight="1">
      <c r="A244" s="33">
        <v>234</v>
      </c>
      <c r="B244" s="53" t="s">
        <v>145</v>
      </c>
      <c r="C244" s="31">
        <v>410.75</v>
      </c>
      <c r="D244" s="36">
        <v>410.9666666666667</v>
      </c>
      <c r="E244" s="36">
        <v>408.23333333333341</v>
      </c>
      <c r="F244" s="36">
        <v>405.7166666666667</v>
      </c>
      <c r="G244" s="36">
        <v>402.98333333333341</v>
      </c>
      <c r="H244" s="36">
        <v>413.48333333333341</v>
      </c>
      <c r="I244" s="36">
        <v>416.21666666666675</v>
      </c>
      <c r="J244" s="36">
        <v>418.73333333333341</v>
      </c>
      <c r="K244" s="31">
        <v>413.7</v>
      </c>
      <c r="L244" s="31">
        <v>408.45</v>
      </c>
      <c r="M244" s="31">
        <v>20.499849999999999</v>
      </c>
      <c r="N244" s="1"/>
      <c r="O244" s="1"/>
    </row>
    <row r="245" spans="1:15" ht="12.75" customHeight="1">
      <c r="A245" s="33">
        <v>235</v>
      </c>
      <c r="B245" s="53" t="s">
        <v>151</v>
      </c>
      <c r="C245" s="31">
        <v>186.45</v>
      </c>
      <c r="D245" s="36">
        <v>185.48333333333335</v>
      </c>
      <c r="E245" s="36">
        <v>183.4666666666667</v>
      </c>
      <c r="F245" s="36">
        <v>180.48333333333335</v>
      </c>
      <c r="G245" s="36">
        <v>178.4666666666667</v>
      </c>
      <c r="H245" s="36">
        <v>188.4666666666667</v>
      </c>
      <c r="I245" s="36">
        <v>190.48333333333335</v>
      </c>
      <c r="J245" s="36">
        <v>193.4666666666667</v>
      </c>
      <c r="K245" s="31">
        <v>187.5</v>
      </c>
      <c r="L245" s="31">
        <v>182.5</v>
      </c>
      <c r="M245" s="31">
        <v>59.68253</v>
      </c>
      <c r="N245" s="1"/>
      <c r="O245" s="1"/>
    </row>
    <row r="246" spans="1:15" ht="12.75" customHeight="1">
      <c r="A246" s="33">
        <v>236</v>
      </c>
      <c r="B246" s="53" t="s">
        <v>150</v>
      </c>
      <c r="C246" s="31">
        <v>1597.45</v>
      </c>
      <c r="D246" s="36">
        <v>1588.25</v>
      </c>
      <c r="E246" s="36">
        <v>1576.5</v>
      </c>
      <c r="F246" s="36">
        <v>1555.55</v>
      </c>
      <c r="G246" s="36">
        <v>1543.8</v>
      </c>
      <c r="H246" s="36">
        <v>1609.2</v>
      </c>
      <c r="I246" s="36">
        <v>1620.95</v>
      </c>
      <c r="J246" s="36">
        <v>1641.9</v>
      </c>
      <c r="K246" s="31">
        <v>1600</v>
      </c>
      <c r="L246" s="31">
        <v>1567.3</v>
      </c>
      <c r="M246" s="31">
        <v>18.878270000000001</v>
      </c>
      <c r="N246" s="1"/>
      <c r="O246" s="1"/>
    </row>
    <row r="247" spans="1:15" ht="12.75" customHeight="1">
      <c r="A247" s="33">
        <v>237</v>
      </c>
      <c r="B247" s="53" t="s">
        <v>423</v>
      </c>
      <c r="C247" s="31">
        <v>21.75</v>
      </c>
      <c r="D247" s="36">
        <v>21.966666666666669</v>
      </c>
      <c r="E247" s="36">
        <v>21.383333333333336</v>
      </c>
      <c r="F247" s="36">
        <v>21.016666666666669</v>
      </c>
      <c r="G247" s="36">
        <v>20.433333333333337</v>
      </c>
      <c r="H247" s="36">
        <v>22.333333333333336</v>
      </c>
      <c r="I247" s="36">
        <v>22.916666666666664</v>
      </c>
      <c r="J247" s="36">
        <v>23.283333333333335</v>
      </c>
      <c r="K247" s="31">
        <v>22.55</v>
      </c>
      <c r="L247" s="31">
        <v>21.6</v>
      </c>
      <c r="M247" s="31">
        <v>234.51132000000001</v>
      </c>
      <c r="N247" s="1"/>
      <c r="O247" s="1"/>
    </row>
    <row r="248" spans="1:15" ht="12.75" customHeight="1">
      <c r="A248" s="33">
        <v>238</v>
      </c>
      <c r="B248" s="53" t="s">
        <v>186</v>
      </c>
      <c r="C248" s="31">
        <v>5154.3</v>
      </c>
      <c r="D248" s="36">
        <v>5139.1333333333332</v>
      </c>
      <c r="E248" s="36">
        <v>5100.2666666666664</v>
      </c>
      <c r="F248" s="36">
        <v>5046.2333333333336</v>
      </c>
      <c r="G248" s="36">
        <v>5007.3666666666668</v>
      </c>
      <c r="H248" s="36">
        <v>5193.1666666666661</v>
      </c>
      <c r="I248" s="36">
        <v>5232.0333333333328</v>
      </c>
      <c r="J248" s="36">
        <v>5286.0666666666657</v>
      </c>
      <c r="K248" s="31">
        <v>5178</v>
      </c>
      <c r="L248" s="31">
        <v>5085.1000000000004</v>
      </c>
      <c r="M248" s="31">
        <v>2.2125300000000001</v>
      </c>
      <c r="N248" s="1"/>
      <c r="O248" s="1"/>
    </row>
    <row r="249" spans="1:15" ht="12.75" customHeight="1">
      <c r="A249" s="33">
        <v>239</v>
      </c>
      <c r="B249" s="53" t="s">
        <v>152</v>
      </c>
      <c r="C249" s="31">
        <v>1567.1</v>
      </c>
      <c r="D249" s="36">
        <v>1560.3666666666668</v>
      </c>
      <c r="E249" s="36">
        <v>1550.7333333333336</v>
      </c>
      <c r="F249" s="36">
        <v>1534.3666666666668</v>
      </c>
      <c r="G249" s="36">
        <v>1524.7333333333336</v>
      </c>
      <c r="H249" s="36">
        <v>1576.7333333333336</v>
      </c>
      <c r="I249" s="36">
        <v>1586.3666666666668</v>
      </c>
      <c r="J249" s="36">
        <v>1602.7333333333336</v>
      </c>
      <c r="K249" s="31">
        <v>1570</v>
      </c>
      <c r="L249" s="31">
        <v>1544</v>
      </c>
      <c r="M249" s="31">
        <v>42.258490000000002</v>
      </c>
      <c r="N249" s="1"/>
      <c r="O249" s="1"/>
    </row>
    <row r="250" spans="1:15" ht="12.75" customHeight="1">
      <c r="A250" s="33">
        <v>240</v>
      </c>
      <c r="B250" s="53" t="s">
        <v>851</v>
      </c>
      <c r="C250" s="31">
        <v>3117.1</v>
      </c>
      <c r="D250" s="36">
        <v>3108.35</v>
      </c>
      <c r="E250" s="36">
        <v>3088.75</v>
      </c>
      <c r="F250" s="36">
        <v>3060.4</v>
      </c>
      <c r="G250" s="36">
        <v>3040.8</v>
      </c>
      <c r="H250" s="36">
        <v>3136.7</v>
      </c>
      <c r="I250" s="36">
        <v>3156.2999999999993</v>
      </c>
      <c r="J250" s="36">
        <v>3184.6499999999996</v>
      </c>
      <c r="K250" s="31">
        <v>3127.95</v>
      </c>
      <c r="L250" s="31">
        <v>3080</v>
      </c>
      <c r="M250" s="31">
        <v>0.30152000000000001</v>
      </c>
      <c r="N250" s="1"/>
      <c r="O250" s="1"/>
    </row>
    <row r="251" spans="1:15" ht="12.75" customHeight="1">
      <c r="A251" s="33">
        <v>241</v>
      </c>
      <c r="B251" s="53" t="s">
        <v>153</v>
      </c>
      <c r="C251" s="31">
        <v>834.35</v>
      </c>
      <c r="D251" s="36">
        <v>832.63333333333321</v>
      </c>
      <c r="E251" s="36">
        <v>823.26666666666642</v>
      </c>
      <c r="F251" s="36">
        <v>812.18333333333317</v>
      </c>
      <c r="G251" s="36">
        <v>802.81666666666638</v>
      </c>
      <c r="H251" s="36">
        <v>843.71666666666647</v>
      </c>
      <c r="I251" s="36">
        <v>853.08333333333326</v>
      </c>
      <c r="J251" s="36">
        <v>864.16666666666652</v>
      </c>
      <c r="K251" s="31">
        <v>842</v>
      </c>
      <c r="L251" s="31">
        <v>821.55</v>
      </c>
      <c r="M251" s="31">
        <v>4.3557199999999998</v>
      </c>
      <c r="N251" s="1"/>
      <c r="O251" s="1"/>
    </row>
    <row r="252" spans="1:15" ht="12.75" customHeight="1">
      <c r="A252" s="33">
        <v>242</v>
      </c>
      <c r="B252" s="53" t="s">
        <v>149</v>
      </c>
      <c r="C252" s="31">
        <v>2927.5</v>
      </c>
      <c r="D252" s="36">
        <v>2929.7833333333333</v>
      </c>
      <c r="E252" s="36">
        <v>2911.3666666666668</v>
      </c>
      <c r="F252" s="36">
        <v>2895.2333333333336</v>
      </c>
      <c r="G252" s="36">
        <v>2876.8166666666671</v>
      </c>
      <c r="H252" s="36">
        <v>2945.9166666666665</v>
      </c>
      <c r="I252" s="36">
        <v>2964.3333333333335</v>
      </c>
      <c r="J252" s="36">
        <v>2980.4666666666662</v>
      </c>
      <c r="K252" s="31">
        <v>2948.2</v>
      </c>
      <c r="L252" s="31">
        <v>2913.65</v>
      </c>
      <c r="M252" s="31">
        <v>5.1648199999999997</v>
      </c>
      <c r="N252" s="1"/>
      <c r="O252" s="1"/>
    </row>
    <row r="253" spans="1:15" ht="12.75" customHeight="1">
      <c r="A253" s="33">
        <v>243</v>
      </c>
      <c r="B253" s="53" t="s">
        <v>155</v>
      </c>
      <c r="C253" s="31">
        <v>1059.05</v>
      </c>
      <c r="D253" s="36">
        <v>1059.9166666666667</v>
      </c>
      <c r="E253" s="36">
        <v>1052.8833333333334</v>
      </c>
      <c r="F253" s="36">
        <v>1046.7166666666667</v>
      </c>
      <c r="G253" s="36">
        <v>1039.6833333333334</v>
      </c>
      <c r="H253" s="36">
        <v>1066.0833333333335</v>
      </c>
      <c r="I253" s="36">
        <v>1073.1166666666668</v>
      </c>
      <c r="J253" s="36">
        <v>1079.2833333333335</v>
      </c>
      <c r="K253" s="31">
        <v>1066.95</v>
      </c>
      <c r="L253" s="31">
        <v>1053.75</v>
      </c>
      <c r="M253" s="31">
        <v>3.3377599999999998</v>
      </c>
      <c r="N253" s="1"/>
      <c r="O253" s="1"/>
    </row>
    <row r="254" spans="1:15" ht="12.75" customHeight="1">
      <c r="A254" s="33">
        <v>244</v>
      </c>
      <c r="B254" s="53" t="s">
        <v>417</v>
      </c>
      <c r="C254" s="31">
        <v>41.75</v>
      </c>
      <c r="D254" s="36">
        <v>41.566666666666663</v>
      </c>
      <c r="E254" s="36">
        <v>41.033333333333324</v>
      </c>
      <c r="F254" s="36">
        <v>40.316666666666663</v>
      </c>
      <c r="G254" s="36">
        <v>39.783333333333324</v>
      </c>
      <c r="H254" s="36">
        <v>42.283333333333324</v>
      </c>
      <c r="I254" s="36">
        <v>42.816666666666656</v>
      </c>
      <c r="J254" s="36">
        <v>43.533333333333324</v>
      </c>
      <c r="K254" s="31">
        <v>42.1</v>
      </c>
      <c r="L254" s="31">
        <v>40.85</v>
      </c>
      <c r="M254" s="31">
        <v>161.19184000000001</v>
      </c>
      <c r="N254" s="1"/>
      <c r="O254" s="1"/>
    </row>
    <row r="255" spans="1:15" ht="12.75" customHeight="1">
      <c r="A255" s="33">
        <v>245</v>
      </c>
      <c r="B255" s="53" t="s">
        <v>157</v>
      </c>
      <c r="C255" s="31">
        <v>457.1</v>
      </c>
      <c r="D255" s="36">
        <v>456.45</v>
      </c>
      <c r="E255" s="36">
        <v>454.4</v>
      </c>
      <c r="F255" s="36">
        <v>451.7</v>
      </c>
      <c r="G255" s="36">
        <v>449.65</v>
      </c>
      <c r="H255" s="36">
        <v>459.15</v>
      </c>
      <c r="I255" s="36">
        <v>461.20000000000005</v>
      </c>
      <c r="J255" s="36">
        <v>463.9</v>
      </c>
      <c r="K255" s="31">
        <v>458.5</v>
      </c>
      <c r="L255" s="31">
        <v>453.75</v>
      </c>
      <c r="M255" s="31">
        <v>75.43383</v>
      </c>
      <c r="N255" s="1"/>
      <c r="O255" s="1"/>
    </row>
    <row r="256" spans="1:15" ht="12.75" customHeight="1">
      <c r="A256" s="33">
        <v>246</v>
      </c>
      <c r="B256" s="53" t="s">
        <v>418</v>
      </c>
      <c r="C256" s="31">
        <v>300.8</v>
      </c>
      <c r="D256" s="36">
        <v>302.61666666666662</v>
      </c>
      <c r="E256" s="36">
        <v>296.48333333333323</v>
      </c>
      <c r="F256" s="36">
        <v>292.16666666666663</v>
      </c>
      <c r="G256" s="36">
        <v>286.03333333333325</v>
      </c>
      <c r="H256" s="36">
        <v>306.93333333333322</v>
      </c>
      <c r="I256" s="36">
        <v>313.06666666666655</v>
      </c>
      <c r="J256" s="36">
        <v>317.38333333333321</v>
      </c>
      <c r="K256" s="31">
        <v>308.75</v>
      </c>
      <c r="L256" s="31">
        <v>298.3</v>
      </c>
      <c r="M256" s="31">
        <v>12.3954</v>
      </c>
      <c r="N256" s="1"/>
      <c r="O256" s="1"/>
    </row>
    <row r="257" spans="1:15" ht="12.75" customHeight="1">
      <c r="A257" s="33">
        <v>247</v>
      </c>
      <c r="B257" s="53" t="s">
        <v>424</v>
      </c>
      <c r="C257" s="31">
        <v>1624.65</v>
      </c>
      <c r="D257" s="36">
        <v>1625.4333333333334</v>
      </c>
      <c r="E257" s="36">
        <v>1614.7666666666669</v>
      </c>
      <c r="F257" s="36">
        <v>1604.8833333333334</v>
      </c>
      <c r="G257" s="36">
        <v>1594.2166666666669</v>
      </c>
      <c r="H257" s="36">
        <v>1635.3166666666668</v>
      </c>
      <c r="I257" s="36">
        <v>1645.9833333333333</v>
      </c>
      <c r="J257" s="36">
        <v>1655.8666666666668</v>
      </c>
      <c r="K257" s="31">
        <v>1636.1</v>
      </c>
      <c r="L257" s="31">
        <v>1615.55</v>
      </c>
      <c r="M257" s="31">
        <v>2.0804100000000001</v>
      </c>
      <c r="N257" s="1"/>
      <c r="O257" s="1"/>
    </row>
    <row r="258" spans="1:15" ht="12.75" customHeight="1">
      <c r="A258" s="33">
        <v>248</v>
      </c>
      <c r="B258" s="53" t="s">
        <v>159</v>
      </c>
      <c r="C258" s="31">
        <v>3777.05</v>
      </c>
      <c r="D258" s="36">
        <v>3815.4333333333329</v>
      </c>
      <c r="E258" s="36">
        <v>3724.1166666666659</v>
      </c>
      <c r="F258" s="36">
        <v>3671.1833333333329</v>
      </c>
      <c r="G258" s="36">
        <v>3579.8666666666659</v>
      </c>
      <c r="H258" s="36">
        <v>3868.3666666666659</v>
      </c>
      <c r="I258" s="36">
        <v>3959.6833333333325</v>
      </c>
      <c r="J258" s="36">
        <v>4012.6166666666659</v>
      </c>
      <c r="K258" s="31">
        <v>3906.75</v>
      </c>
      <c r="L258" s="31">
        <v>3762.5</v>
      </c>
      <c r="M258" s="31">
        <v>2.0199199999999999</v>
      </c>
      <c r="N258" s="1"/>
      <c r="O258" s="1"/>
    </row>
    <row r="259" spans="1:15" ht="12.75" customHeight="1">
      <c r="A259" s="33">
        <v>249</v>
      </c>
      <c r="B259" s="53" t="s">
        <v>429</v>
      </c>
      <c r="C259" s="31">
        <v>109.5</v>
      </c>
      <c r="D259" s="36">
        <v>109.96666666666665</v>
      </c>
      <c r="E259" s="36">
        <v>108.33333333333331</v>
      </c>
      <c r="F259" s="36">
        <v>107.16666666666666</v>
      </c>
      <c r="G259" s="36">
        <v>105.53333333333332</v>
      </c>
      <c r="H259" s="36">
        <v>111.13333333333331</v>
      </c>
      <c r="I259" s="36">
        <v>112.76666666666667</v>
      </c>
      <c r="J259" s="36">
        <v>113.93333333333331</v>
      </c>
      <c r="K259" s="31">
        <v>111.6</v>
      </c>
      <c r="L259" s="31">
        <v>108.8</v>
      </c>
      <c r="M259" s="31">
        <v>21.901599999999998</v>
      </c>
      <c r="N259" s="1"/>
      <c r="O259" s="1"/>
    </row>
    <row r="260" spans="1:15" ht="12.75" customHeight="1">
      <c r="A260" s="33">
        <v>250</v>
      </c>
      <c r="B260" s="53" t="s">
        <v>425</v>
      </c>
      <c r="C260" s="31">
        <v>1419.85</v>
      </c>
      <c r="D260" s="36">
        <v>1430.95</v>
      </c>
      <c r="E260" s="36">
        <v>1401.9</v>
      </c>
      <c r="F260" s="36">
        <v>1383.95</v>
      </c>
      <c r="G260" s="36">
        <v>1354.9</v>
      </c>
      <c r="H260" s="36">
        <v>1448.9</v>
      </c>
      <c r="I260" s="36">
        <v>1477.9499999999998</v>
      </c>
      <c r="J260" s="36">
        <v>1495.9</v>
      </c>
      <c r="K260" s="31">
        <v>1460</v>
      </c>
      <c r="L260" s="31">
        <v>1413</v>
      </c>
      <c r="M260" s="31">
        <v>0.46426000000000001</v>
      </c>
      <c r="N260" s="1"/>
      <c r="O260" s="1"/>
    </row>
    <row r="261" spans="1:15" ht="12.75" customHeight="1">
      <c r="A261" s="33">
        <v>251</v>
      </c>
      <c r="B261" s="53" t="s">
        <v>430</v>
      </c>
      <c r="C261" s="31">
        <v>559.29999999999995</v>
      </c>
      <c r="D261" s="36">
        <v>558.13333333333333</v>
      </c>
      <c r="E261" s="36">
        <v>551.26666666666665</v>
      </c>
      <c r="F261" s="36">
        <v>543.23333333333335</v>
      </c>
      <c r="G261" s="36">
        <v>536.36666666666667</v>
      </c>
      <c r="H261" s="36">
        <v>566.16666666666663</v>
      </c>
      <c r="I261" s="36">
        <v>573.03333333333319</v>
      </c>
      <c r="J261" s="36">
        <v>581.06666666666661</v>
      </c>
      <c r="K261" s="31">
        <v>565</v>
      </c>
      <c r="L261" s="31">
        <v>550.1</v>
      </c>
      <c r="M261" s="31">
        <v>11.800649999999999</v>
      </c>
      <c r="N261" s="1"/>
      <c r="O261" s="1"/>
    </row>
    <row r="262" spans="1:15" ht="12.75" customHeight="1">
      <c r="A262" s="33">
        <v>252</v>
      </c>
      <c r="B262" s="53" t="s">
        <v>158</v>
      </c>
      <c r="C262" s="31">
        <v>733.7</v>
      </c>
      <c r="D262" s="36">
        <v>732.85</v>
      </c>
      <c r="E262" s="36">
        <v>727.85</v>
      </c>
      <c r="F262" s="36">
        <v>722</v>
      </c>
      <c r="G262" s="36">
        <v>717</v>
      </c>
      <c r="H262" s="36">
        <v>738.7</v>
      </c>
      <c r="I262" s="36">
        <v>743.7</v>
      </c>
      <c r="J262" s="36">
        <v>749.55000000000007</v>
      </c>
      <c r="K262" s="31">
        <v>737.85</v>
      </c>
      <c r="L262" s="31">
        <v>727</v>
      </c>
      <c r="M262" s="31">
        <v>11.80034</v>
      </c>
      <c r="N262" s="1"/>
      <c r="O262" s="1"/>
    </row>
    <row r="263" spans="1:15" ht="12.75" customHeight="1">
      <c r="A263" s="33">
        <v>253</v>
      </c>
      <c r="B263" s="53" t="s">
        <v>852</v>
      </c>
      <c r="C263" s="31">
        <v>302.35000000000002</v>
      </c>
      <c r="D263" s="36">
        <v>302.93333333333334</v>
      </c>
      <c r="E263" s="36">
        <v>298.9666666666667</v>
      </c>
      <c r="F263" s="36">
        <v>295.58333333333337</v>
      </c>
      <c r="G263" s="36">
        <v>291.61666666666673</v>
      </c>
      <c r="H263" s="36">
        <v>306.31666666666666</v>
      </c>
      <c r="I263" s="36">
        <v>310.28333333333325</v>
      </c>
      <c r="J263" s="36">
        <v>313.66666666666663</v>
      </c>
      <c r="K263" s="31">
        <v>306.89999999999998</v>
      </c>
      <c r="L263" s="31">
        <v>299.55</v>
      </c>
      <c r="M263" s="31">
        <v>0.92410000000000003</v>
      </c>
      <c r="N263" s="1"/>
      <c r="O263" s="1"/>
    </row>
    <row r="264" spans="1:15" ht="12.75" customHeight="1">
      <c r="A264" s="33">
        <v>254</v>
      </c>
      <c r="B264" s="53" t="s">
        <v>426</v>
      </c>
      <c r="C264" s="31">
        <v>900</v>
      </c>
      <c r="D264" s="36">
        <v>893.33333333333337</v>
      </c>
      <c r="E264" s="36">
        <v>883.66666666666674</v>
      </c>
      <c r="F264" s="36">
        <v>867.33333333333337</v>
      </c>
      <c r="G264" s="36">
        <v>857.66666666666674</v>
      </c>
      <c r="H264" s="36">
        <v>909.66666666666674</v>
      </c>
      <c r="I264" s="36">
        <v>919.33333333333348</v>
      </c>
      <c r="J264" s="36">
        <v>935.66666666666674</v>
      </c>
      <c r="K264" s="31">
        <v>903</v>
      </c>
      <c r="L264" s="31">
        <v>877</v>
      </c>
      <c r="M264" s="31">
        <v>2.3391899999999999</v>
      </c>
      <c r="N264" s="1"/>
      <c r="O264" s="1"/>
    </row>
    <row r="265" spans="1:15" ht="12.75" customHeight="1">
      <c r="A265" s="33">
        <v>255</v>
      </c>
      <c r="B265" s="53" t="s">
        <v>427</v>
      </c>
      <c r="C265" s="31">
        <v>412.25</v>
      </c>
      <c r="D265" s="36">
        <v>408.18333333333334</v>
      </c>
      <c r="E265" s="36">
        <v>399.56666666666666</v>
      </c>
      <c r="F265" s="36">
        <v>386.88333333333333</v>
      </c>
      <c r="G265" s="36">
        <v>378.26666666666665</v>
      </c>
      <c r="H265" s="36">
        <v>420.86666666666667</v>
      </c>
      <c r="I265" s="36">
        <v>429.48333333333335</v>
      </c>
      <c r="J265" s="36">
        <v>442.16666666666669</v>
      </c>
      <c r="K265" s="31">
        <v>416.8</v>
      </c>
      <c r="L265" s="31">
        <v>395.5</v>
      </c>
      <c r="M265" s="31">
        <v>55.505629999999996</v>
      </c>
      <c r="N265" s="1"/>
      <c r="O265" s="1"/>
    </row>
    <row r="266" spans="1:15" ht="12.75" customHeight="1">
      <c r="A266" s="33">
        <v>256</v>
      </c>
      <c r="B266" s="53" t="s">
        <v>428</v>
      </c>
      <c r="C266" s="31">
        <v>99.95</v>
      </c>
      <c r="D266" s="36">
        <v>100.08333333333333</v>
      </c>
      <c r="E266" s="36">
        <v>96.916666666666657</v>
      </c>
      <c r="F266" s="36">
        <v>93.883333333333326</v>
      </c>
      <c r="G266" s="36">
        <v>90.716666666666654</v>
      </c>
      <c r="H266" s="36">
        <v>103.11666666666666</v>
      </c>
      <c r="I266" s="36">
        <v>106.28333333333332</v>
      </c>
      <c r="J266" s="36">
        <v>109.31666666666666</v>
      </c>
      <c r="K266" s="31">
        <v>103.25</v>
      </c>
      <c r="L266" s="31">
        <v>97.05</v>
      </c>
      <c r="M266" s="31">
        <v>214.6566</v>
      </c>
      <c r="N266" s="1"/>
      <c r="O266" s="1"/>
    </row>
    <row r="267" spans="1:15" ht="12.75" customHeight="1">
      <c r="A267" s="33">
        <v>257</v>
      </c>
      <c r="B267" s="53" t="s">
        <v>283</v>
      </c>
      <c r="C267" s="31">
        <v>410.85</v>
      </c>
      <c r="D267" s="36">
        <v>413.38333333333338</v>
      </c>
      <c r="E267" s="36">
        <v>406.26666666666677</v>
      </c>
      <c r="F267" s="36">
        <v>401.68333333333339</v>
      </c>
      <c r="G267" s="36">
        <v>394.56666666666678</v>
      </c>
      <c r="H267" s="36">
        <v>417.96666666666675</v>
      </c>
      <c r="I267" s="36">
        <v>425.08333333333343</v>
      </c>
      <c r="J267" s="36">
        <v>429.66666666666674</v>
      </c>
      <c r="K267" s="31">
        <v>420.5</v>
      </c>
      <c r="L267" s="31">
        <v>408.8</v>
      </c>
      <c r="M267" s="31">
        <v>19.365410000000001</v>
      </c>
      <c r="N267" s="1"/>
      <c r="O267" s="1"/>
    </row>
    <row r="268" spans="1:15" ht="12.75" customHeight="1">
      <c r="A268" s="33">
        <v>258</v>
      </c>
      <c r="B268" s="53" t="s">
        <v>160</v>
      </c>
      <c r="C268" s="31">
        <v>875.9</v>
      </c>
      <c r="D268" s="36">
        <v>871.01666666666677</v>
      </c>
      <c r="E268" s="36">
        <v>860.53333333333353</v>
      </c>
      <c r="F268" s="36">
        <v>845.16666666666674</v>
      </c>
      <c r="G268" s="36">
        <v>834.68333333333351</v>
      </c>
      <c r="H268" s="36">
        <v>886.38333333333355</v>
      </c>
      <c r="I268" s="36">
        <v>896.8666666666669</v>
      </c>
      <c r="J268" s="36">
        <v>912.23333333333358</v>
      </c>
      <c r="K268" s="31">
        <v>881.5</v>
      </c>
      <c r="L268" s="31">
        <v>855.65</v>
      </c>
      <c r="M268" s="31">
        <v>24.663589999999999</v>
      </c>
      <c r="N268" s="1"/>
      <c r="O268" s="1"/>
    </row>
    <row r="269" spans="1:15" ht="12.75" customHeight="1">
      <c r="A269" s="33">
        <v>259</v>
      </c>
      <c r="B269" s="53" t="s">
        <v>161</v>
      </c>
      <c r="C269" s="31">
        <v>567.5</v>
      </c>
      <c r="D269" s="36">
        <v>570</v>
      </c>
      <c r="E269" s="36">
        <v>563.5</v>
      </c>
      <c r="F269" s="36">
        <v>559.5</v>
      </c>
      <c r="G269" s="36">
        <v>553</v>
      </c>
      <c r="H269" s="36">
        <v>574</v>
      </c>
      <c r="I269" s="36">
        <v>580.5</v>
      </c>
      <c r="J269" s="36">
        <v>584.5</v>
      </c>
      <c r="K269" s="31">
        <v>576.5</v>
      </c>
      <c r="L269" s="31">
        <v>566</v>
      </c>
      <c r="M269" s="31">
        <v>17.81474</v>
      </c>
      <c r="N269" s="1"/>
      <c r="O269" s="1"/>
    </row>
    <row r="270" spans="1:15" ht="12.75" customHeight="1">
      <c r="A270" s="33">
        <v>260</v>
      </c>
      <c r="B270" s="53" t="s">
        <v>431</v>
      </c>
      <c r="C270" s="31">
        <v>512.15</v>
      </c>
      <c r="D270" s="36">
        <v>507.5333333333333</v>
      </c>
      <c r="E270" s="36">
        <v>497.61666666666656</v>
      </c>
      <c r="F270" s="36">
        <v>483.08333333333326</v>
      </c>
      <c r="G270" s="36">
        <v>473.16666666666652</v>
      </c>
      <c r="H270" s="36">
        <v>522.06666666666661</v>
      </c>
      <c r="I270" s="36">
        <v>531.98333333333335</v>
      </c>
      <c r="J270" s="36">
        <v>546.51666666666665</v>
      </c>
      <c r="K270" s="31">
        <v>517.45000000000005</v>
      </c>
      <c r="L270" s="31">
        <v>493</v>
      </c>
      <c r="M270" s="31">
        <v>5.5590900000000003</v>
      </c>
      <c r="N270" s="1"/>
      <c r="O270" s="1"/>
    </row>
    <row r="271" spans="1:15" ht="12.75" customHeight="1">
      <c r="A271" s="33">
        <v>261</v>
      </c>
      <c r="B271" s="53" t="s">
        <v>432</v>
      </c>
      <c r="C271" s="31">
        <v>539.25</v>
      </c>
      <c r="D271" s="36">
        <v>541.33333333333337</v>
      </c>
      <c r="E271" s="36">
        <v>533.4666666666667</v>
      </c>
      <c r="F271" s="36">
        <v>527.68333333333328</v>
      </c>
      <c r="G271" s="36">
        <v>519.81666666666661</v>
      </c>
      <c r="H271" s="36">
        <v>547.11666666666679</v>
      </c>
      <c r="I271" s="36">
        <v>554.98333333333335</v>
      </c>
      <c r="J271" s="36">
        <v>560.76666666666688</v>
      </c>
      <c r="K271" s="31">
        <v>549.20000000000005</v>
      </c>
      <c r="L271" s="31">
        <v>535.54999999999995</v>
      </c>
      <c r="M271" s="31">
        <v>5.6956199999999999</v>
      </c>
      <c r="N271" s="1"/>
      <c r="O271" s="1"/>
    </row>
    <row r="272" spans="1:15" ht="12.75" customHeight="1">
      <c r="A272" s="33">
        <v>262</v>
      </c>
      <c r="B272" s="53" t="s">
        <v>433</v>
      </c>
      <c r="C272" s="31">
        <v>788</v>
      </c>
      <c r="D272" s="36">
        <v>791.66666666666663</v>
      </c>
      <c r="E272" s="36">
        <v>781.68333333333328</v>
      </c>
      <c r="F272" s="36">
        <v>775.36666666666667</v>
      </c>
      <c r="G272" s="36">
        <v>765.38333333333333</v>
      </c>
      <c r="H272" s="36">
        <v>797.98333333333323</v>
      </c>
      <c r="I272" s="36">
        <v>807.96666666666658</v>
      </c>
      <c r="J272" s="36">
        <v>814.28333333333319</v>
      </c>
      <c r="K272" s="31">
        <v>801.65</v>
      </c>
      <c r="L272" s="31">
        <v>785.35</v>
      </c>
      <c r="M272" s="31">
        <v>1.03847</v>
      </c>
      <c r="N272" s="1"/>
      <c r="O272" s="1"/>
    </row>
    <row r="273" spans="1:15" ht="12.75" customHeight="1">
      <c r="A273" s="33">
        <v>263</v>
      </c>
      <c r="B273" s="53" t="s">
        <v>434</v>
      </c>
      <c r="C273" s="31">
        <v>485.15</v>
      </c>
      <c r="D273" s="36">
        <v>487.5333333333333</v>
      </c>
      <c r="E273" s="36">
        <v>477.66666666666663</v>
      </c>
      <c r="F273" s="36">
        <v>470.18333333333334</v>
      </c>
      <c r="G273" s="36">
        <v>460.31666666666666</v>
      </c>
      <c r="H273" s="36">
        <v>495.01666666666659</v>
      </c>
      <c r="I273" s="36">
        <v>504.88333333333327</v>
      </c>
      <c r="J273" s="36">
        <v>512.36666666666656</v>
      </c>
      <c r="K273" s="31">
        <v>497.4</v>
      </c>
      <c r="L273" s="31">
        <v>480.05</v>
      </c>
      <c r="M273" s="31">
        <v>8.4739400000000007</v>
      </c>
      <c r="N273" s="1"/>
      <c r="O273" s="1"/>
    </row>
    <row r="274" spans="1:15" ht="12.75" customHeight="1">
      <c r="A274" s="33">
        <v>264</v>
      </c>
      <c r="B274" s="53" t="s">
        <v>435</v>
      </c>
      <c r="C274" s="31">
        <v>820.25</v>
      </c>
      <c r="D274" s="36">
        <v>822.1</v>
      </c>
      <c r="E274" s="36">
        <v>814.40000000000009</v>
      </c>
      <c r="F274" s="36">
        <v>808.55000000000007</v>
      </c>
      <c r="G274" s="36">
        <v>800.85000000000014</v>
      </c>
      <c r="H274" s="36">
        <v>827.95</v>
      </c>
      <c r="I274" s="36">
        <v>835.65000000000009</v>
      </c>
      <c r="J274" s="36">
        <v>841.5</v>
      </c>
      <c r="K274" s="31">
        <v>829.8</v>
      </c>
      <c r="L274" s="31">
        <v>816.25</v>
      </c>
      <c r="M274" s="31">
        <v>1.3924300000000001</v>
      </c>
      <c r="N274" s="1"/>
      <c r="O274" s="1"/>
    </row>
    <row r="275" spans="1:15" ht="12.75" customHeight="1">
      <c r="A275" s="33">
        <v>265</v>
      </c>
      <c r="B275" s="53" t="s">
        <v>440</v>
      </c>
      <c r="C275" s="31">
        <v>1348.4</v>
      </c>
      <c r="D275" s="36">
        <v>1357.4666666666667</v>
      </c>
      <c r="E275" s="36">
        <v>1335.9333333333334</v>
      </c>
      <c r="F275" s="36">
        <v>1323.4666666666667</v>
      </c>
      <c r="G275" s="36">
        <v>1301.9333333333334</v>
      </c>
      <c r="H275" s="36">
        <v>1369.9333333333334</v>
      </c>
      <c r="I275" s="36">
        <v>1391.4666666666667</v>
      </c>
      <c r="J275" s="36">
        <v>1403.9333333333334</v>
      </c>
      <c r="K275" s="31">
        <v>1379</v>
      </c>
      <c r="L275" s="31">
        <v>1345</v>
      </c>
      <c r="M275" s="31">
        <v>1.5517300000000001</v>
      </c>
      <c r="N275" s="1"/>
      <c r="O275" s="1"/>
    </row>
    <row r="276" spans="1:15" ht="12.75" customHeight="1">
      <c r="A276" s="33">
        <v>266</v>
      </c>
      <c r="B276" s="53" t="s">
        <v>840</v>
      </c>
      <c r="C276" s="31">
        <v>649.15</v>
      </c>
      <c r="D276" s="36">
        <v>648.04999999999995</v>
      </c>
      <c r="E276" s="36">
        <v>643.14999999999986</v>
      </c>
      <c r="F276" s="36">
        <v>637.14999999999986</v>
      </c>
      <c r="G276" s="36">
        <v>632.24999999999977</v>
      </c>
      <c r="H276" s="36">
        <v>654.04999999999995</v>
      </c>
      <c r="I276" s="36">
        <v>658.95</v>
      </c>
      <c r="J276" s="36">
        <v>664.95</v>
      </c>
      <c r="K276" s="31">
        <v>652.95000000000005</v>
      </c>
      <c r="L276" s="31">
        <v>642.04999999999995</v>
      </c>
      <c r="M276" s="31">
        <v>1.3103499999999999</v>
      </c>
      <c r="N276" s="1"/>
      <c r="O276" s="1"/>
    </row>
    <row r="277" spans="1:15" ht="12.75" customHeight="1">
      <c r="A277" s="33">
        <v>267</v>
      </c>
      <c r="B277" s="53" t="s">
        <v>441</v>
      </c>
      <c r="C277" s="31">
        <v>352.15</v>
      </c>
      <c r="D277" s="36">
        <v>347.95</v>
      </c>
      <c r="E277" s="36">
        <v>338.9</v>
      </c>
      <c r="F277" s="36">
        <v>325.64999999999998</v>
      </c>
      <c r="G277" s="36">
        <v>316.59999999999997</v>
      </c>
      <c r="H277" s="36">
        <v>361.2</v>
      </c>
      <c r="I277" s="36">
        <v>370.25000000000006</v>
      </c>
      <c r="J277" s="36">
        <v>383.5</v>
      </c>
      <c r="K277" s="31">
        <v>357</v>
      </c>
      <c r="L277" s="31">
        <v>334.7</v>
      </c>
      <c r="M277" s="31">
        <v>39.929400000000001</v>
      </c>
      <c r="N277" s="1"/>
      <c r="O277" s="1"/>
    </row>
    <row r="278" spans="1:15" ht="12.75" customHeight="1">
      <c r="A278" s="33">
        <v>268</v>
      </c>
      <c r="B278" s="53" t="s">
        <v>442</v>
      </c>
      <c r="C278" s="31">
        <v>337.55</v>
      </c>
      <c r="D278" s="36">
        <v>343.61666666666662</v>
      </c>
      <c r="E278" s="36">
        <v>329.93333333333322</v>
      </c>
      <c r="F278" s="36">
        <v>322.31666666666661</v>
      </c>
      <c r="G278" s="36">
        <v>308.63333333333321</v>
      </c>
      <c r="H278" s="36">
        <v>351.23333333333323</v>
      </c>
      <c r="I278" s="36">
        <v>364.91666666666663</v>
      </c>
      <c r="J278" s="36">
        <v>372.53333333333325</v>
      </c>
      <c r="K278" s="31">
        <v>357.3</v>
      </c>
      <c r="L278" s="31">
        <v>336</v>
      </c>
      <c r="M278" s="31">
        <v>43.989420000000003</v>
      </c>
      <c r="N278" s="1"/>
      <c r="O278" s="1"/>
    </row>
    <row r="279" spans="1:15" ht="12.75" customHeight="1">
      <c r="A279" s="33">
        <v>269</v>
      </c>
      <c r="B279" s="53" t="s">
        <v>443</v>
      </c>
      <c r="C279" s="31">
        <v>164.5</v>
      </c>
      <c r="D279" s="36">
        <v>164.51666666666665</v>
      </c>
      <c r="E279" s="36">
        <v>162.58333333333331</v>
      </c>
      <c r="F279" s="36">
        <v>160.66666666666666</v>
      </c>
      <c r="G279" s="36">
        <v>158.73333333333332</v>
      </c>
      <c r="H279" s="36">
        <v>166.43333333333331</v>
      </c>
      <c r="I279" s="36">
        <v>168.36666666666665</v>
      </c>
      <c r="J279" s="36">
        <v>170.2833333333333</v>
      </c>
      <c r="K279" s="31">
        <v>166.45</v>
      </c>
      <c r="L279" s="31">
        <v>162.6</v>
      </c>
      <c r="M279" s="31">
        <v>27.462039999999998</v>
      </c>
      <c r="N279" s="1"/>
      <c r="O279" s="1"/>
    </row>
    <row r="280" spans="1:15" ht="12.75" customHeight="1">
      <c r="A280" s="33">
        <v>270</v>
      </c>
      <c r="B280" s="53" t="s">
        <v>444</v>
      </c>
      <c r="C280" s="31">
        <v>590.04999999999995</v>
      </c>
      <c r="D280" s="36">
        <v>591.4666666666667</v>
      </c>
      <c r="E280" s="36">
        <v>587.23333333333335</v>
      </c>
      <c r="F280" s="36">
        <v>584.41666666666663</v>
      </c>
      <c r="G280" s="36">
        <v>580.18333333333328</v>
      </c>
      <c r="H280" s="36">
        <v>594.28333333333342</v>
      </c>
      <c r="I280" s="36">
        <v>598.51666666666677</v>
      </c>
      <c r="J280" s="36">
        <v>601.33333333333348</v>
      </c>
      <c r="K280" s="31">
        <v>595.70000000000005</v>
      </c>
      <c r="L280" s="31">
        <v>588.65</v>
      </c>
      <c r="M280" s="31">
        <v>1.20963</v>
      </c>
      <c r="N280" s="1"/>
      <c r="O280" s="1"/>
    </row>
    <row r="281" spans="1:15" ht="12.75" customHeight="1">
      <c r="A281" s="33">
        <v>271</v>
      </c>
      <c r="B281" s="53" t="s">
        <v>436</v>
      </c>
      <c r="C281" s="31">
        <v>3123.3</v>
      </c>
      <c r="D281" s="36">
        <v>3129.8833333333332</v>
      </c>
      <c r="E281" s="36">
        <v>3060.7666666666664</v>
      </c>
      <c r="F281" s="36">
        <v>2998.2333333333331</v>
      </c>
      <c r="G281" s="36">
        <v>2929.1166666666663</v>
      </c>
      <c r="H281" s="36">
        <v>3192.4166666666665</v>
      </c>
      <c r="I281" s="36">
        <v>3261.5333333333333</v>
      </c>
      <c r="J281" s="36">
        <v>3324.0666666666666</v>
      </c>
      <c r="K281" s="31">
        <v>3199</v>
      </c>
      <c r="L281" s="31">
        <v>3067.35</v>
      </c>
      <c r="M281" s="31">
        <v>2.8812000000000002</v>
      </c>
      <c r="N281" s="1"/>
      <c r="O281" s="1"/>
    </row>
    <row r="282" spans="1:15" ht="12.75" customHeight="1">
      <c r="A282" s="33">
        <v>272</v>
      </c>
      <c r="B282" s="53" t="s">
        <v>857</v>
      </c>
      <c r="C282" s="31">
        <v>616.45000000000005</v>
      </c>
      <c r="D282" s="36">
        <v>614.48333333333323</v>
      </c>
      <c r="E282" s="36">
        <v>609.56666666666649</v>
      </c>
      <c r="F282" s="36">
        <v>602.68333333333328</v>
      </c>
      <c r="G282" s="36">
        <v>597.76666666666654</v>
      </c>
      <c r="H282" s="36">
        <v>621.36666666666645</v>
      </c>
      <c r="I282" s="36">
        <v>626.28333333333319</v>
      </c>
      <c r="J282" s="36">
        <v>633.1666666666664</v>
      </c>
      <c r="K282" s="31">
        <v>619.4</v>
      </c>
      <c r="L282" s="31">
        <v>607.6</v>
      </c>
      <c r="M282" s="31">
        <v>0.38028000000000001</v>
      </c>
      <c r="N282" s="1"/>
      <c r="O282" s="1"/>
    </row>
    <row r="283" spans="1:15" ht="12.75" customHeight="1">
      <c r="A283" s="33">
        <v>273</v>
      </c>
      <c r="B283" s="53" t="s">
        <v>853</v>
      </c>
      <c r="C283" s="31">
        <v>503.15</v>
      </c>
      <c r="D283" s="36">
        <v>503.18333333333334</v>
      </c>
      <c r="E283" s="36">
        <v>498.76666666666665</v>
      </c>
      <c r="F283" s="36">
        <v>494.38333333333333</v>
      </c>
      <c r="G283" s="36">
        <v>489.96666666666664</v>
      </c>
      <c r="H283" s="36">
        <v>507.56666666666666</v>
      </c>
      <c r="I283" s="36">
        <v>511.98333333333329</v>
      </c>
      <c r="J283" s="36">
        <v>516.36666666666667</v>
      </c>
      <c r="K283" s="31">
        <v>507.6</v>
      </c>
      <c r="L283" s="31">
        <v>498.8</v>
      </c>
      <c r="M283" s="31">
        <v>3.0110999999999999</v>
      </c>
      <c r="N283" s="1"/>
      <c r="O283" s="1"/>
    </row>
    <row r="284" spans="1:15" ht="12.75" customHeight="1">
      <c r="A284" s="33">
        <v>274</v>
      </c>
      <c r="B284" s="53" t="s">
        <v>437</v>
      </c>
      <c r="C284" s="31">
        <v>260.14999999999998</v>
      </c>
      <c r="D284" s="36">
        <v>262.8</v>
      </c>
      <c r="E284" s="36">
        <v>257.10000000000002</v>
      </c>
      <c r="F284" s="36">
        <v>254.05</v>
      </c>
      <c r="G284" s="36">
        <v>248.35000000000002</v>
      </c>
      <c r="H284" s="36">
        <v>265.85000000000002</v>
      </c>
      <c r="I284" s="36">
        <v>271.54999999999995</v>
      </c>
      <c r="J284" s="36">
        <v>274.60000000000002</v>
      </c>
      <c r="K284" s="31">
        <v>268.5</v>
      </c>
      <c r="L284" s="31">
        <v>259.75</v>
      </c>
      <c r="M284" s="31">
        <v>13.12134</v>
      </c>
      <c r="N284" s="1"/>
      <c r="O284" s="1"/>
    </row>
    <row r="285" spans="1:15" ht="12.75" customHeight="1">
      <c r="A285" s="33">
        <v>275</v>
      </c>
      <c r="B285" s="53" t="s">
        <v>162</v>
      </c>
      <c r="C285" s="31">
        <v>1902.35</v>
      </c>
      <c r="D285" s="36">
        <v>1898.5</v>
      </c>
      <c r="E285" s="36">
        <v>1887</v>
      </c>
      <c r="F285" s="36">
        <v>1871.65</v>
      </c>
      <c r="G285" s="36">
        <v>1860.15</v>
      </c>
      <c r="H285" s="36">
        <v>1913.85</v>
      </c>
      <c r="I285" s="36">
        <v>1925.35</v>
      </c>
      <c r="J285" s="36">
        <v>1940.6999999999998</v>
      </c>
      <c r="K285" s="31">
        <v>1910</v>
      </c>
      <c r="L285" s="31">
        <v>1883.15</v>
      </c>
      <c r="M285" s="31">
        <v>34.072429999999997</v>
      </c>
      <c r="N285" s="1"/>
      <c r="O285" s="1"/>
    </row>
    <row r="286" spans="1:15" ht="12.75" customHeight="1">
      <c r="A286" s="33">
        <v>276</v>
      </c>
      <c r="B286" s="53" t="s">
        <v>438</v>
      </c>
      <c r="C286" s="31">
        <v>1517.85</v>
      </c>
      <c r="D286" s="36">
        <v>1518.3333333333333</v>
      </c>
      <c r="E286" s="36">
        <v>1495.6666666666665</v>
      </c>
      <c r="F286" s="36">
        <v>1473.4833333333333</v>
      </c>
      <c r="G286" s="36">
        <v>1450.8166666666666</v>
      </c>
      <c r="H286" s="36">
        <v>1540.5166666666664</v>
      </c>
      <c r="I286" s="36">
        <v>1563.1833333333329</v>
      </c>
      <c r="J286" s="36">
        <v>1585.3666666666663</v>
      </c>
      <c r="K286" s="31">
        <v>1541</v>
      </c>
      <c r="L286" s="31">
        <v>1496.15</v>
      </c>
      <c r="M286" s="31">
        <v>13.474539999999999</v>
      </c>
      <c r="N286" s="1"/>
      <c r="O286" s="1"/>
    </row>
    <row r="287" spans="1:15" ht="12.75" customHeight="1">
      <c r="A287" s="33">
        <v>277</v>
      </c>
      <c r="B287" s="53" t="s">
        <v>439</v>
      </c>
      <c r="C287" s="31">
        <v>362.6</v>
      </c>
      <c r="D287" s="36">
        <v>362.2833333333333</v>
      </c>
      <c r="E287" s="36">
        <v>360.11666666666662</v>
      </c>
      <c r="F287" s="36">
        <v>357.63333333333333</v>
      </c>
      <c r="G287" s="36">
        <v>355.46666666666664</v>
      </c>
      <c r="H287" s="36">
        <v>364.76666666666659</v>
      </c>
      <c r="I287" s="36">
        <v>366.93333333333334</v>
      </c>
      <c r="J287" s="36">
        <v>369.41666666666657</v>
      </c>
      <c r="K287" s="31">
        <v>364.45</v>
      </c>
      <c r="L287" s="31">
        <v>359.8</v>
      </c>
      <c r="M287" s="31">
        <v>2.89202</v>
      </c>
      <c r="N287" s="1"/>
      <c r="O287" s="1"/>
    </row>
    <row r="288" spans="1:15" ht="12.75" customHeight="1">
      <c r="A288" s="33">
        <v>278</v>
      </c>
      <c r="B288" s="53" t="s">
        <v>445</v>
      </c>
      <c r="C288" s="31">
        <v>1999.95</v>
      </c>
      <c r="D288" s="36">
        <v>2002.8666666666668</v>
      </c>
      <c r="E288" s="36">
        <v>1986.1333333333337</v>
      </c>
      <c r="F288" s="36">
        <v>1972.3166666666668</v>
      </c>
      <c r="G288" s="36">
        <v>1955.5833333333337</v>
      </c>
      <c r="H288" s="36">
        <v>2016.6833333333336</v>
      </c>
      <c r="I288" s="36">
        <v>2033.4166666666667</v>
      </c>
      <c r="J288" s="36">
        <v>2047.2333333333336</v>
      </c>
      <c r="K288" s="31">
        <v>2019.6</v>
      </c>
      <c r="L288" s="31">
        <v>1989.05</v>
      </c>
      <c r="M288" s="31">
        <v>1.56091</v>
      </c>
      <c r="N288" s="1"/>
      <c r="O288" s="1"/>
    </row>
    <row r="289" spans="1:15" ht="12.75" customHeight="1">
      <c r="A289" s="33">
        <v>279</v>
      </c>
      <c r="B289" s="53" t="s">
        <v>854</v>
      </c>
      <c r="C289" s="31">
        <v>3427.25</v>
      </c>
      <c r="D289" s="36">
        <v>3433.25</v>
      </c>
      <c r="E289" s="36">
        <v>3395.9</v>
      </c>
      <c r="F289" s="36">
        <v>3364.55</v>
      </c>
      <c r="G289" s="36">
        <v>3327.2000000000003</v>
      </c>
      <c r="H289" s="36">
        <v>3464.6</v>
      </c>
      <c r="I289" s="36">
        <v>3501.9500000000003</v>
      </c>
      <c r="J289" s="36">
        <v>3533.2999999999997</v>
      </c>
      <c r="K289" s="31">
        <v>3470.6</v>
      </c>
      <c r="L289" s="31">
        <v>3401.9</v>
      </c>
      <c r="M289" s="31">
        <v>8.6709999999999995E-2</v>
      </c>
      <c r="N289" s="1"/>
      <c r="O289" s="1"/>
    </row>
    <row r="290" spans="1:15" ht="12.75" customHeight="1">
      <c r="A290" s="33">
        <v>280</v>
      </c>
      <c r="B290" s="53" t="s">
        <v>163</v>
      </c>
      <c r="C290" s="31">
        <v>156.05000000000001</v>
      </c>
      <c r="D290" s="36">
        <v>155.23333333333335</v>
      </c>
      <c r="E290" s="36">
        <v>154.16666666666669</v>
      </c>
      <c r="F290" s="36">
        <v>152.28333333333333</v>
      </c>
      <c r="G290" s="36">
        <v>151.21666666666667</v>
      </c>
      <c r="H290" s="36">
        <v>157.1166666666667</v>
      </c>
      <c r="I290" s="36">
        <v>158.18333333333337</v>
      </c>
      <c r="J290" s="36">
        <v>160.06666666666672</v>
      </c>
      <c r="K290" s="31">
        <v>156.30000000000001</v>
      </c>
      <c r="L290" s="31">
        <v>153.35</v>
      </c>
      <c r="M290" s="31">
        <v>64.332099999999997</v>
      </c>
      <c r="N290" s="1"/>
      <c r="O290" s="1"/>
    </row>
    <row r="291" spans="1:15" ht="12.75" customHeight="1">
      <c r="A291" s="33">
        <v>281</v>
      </c>
      <c r="B291" s="53" t="s">
        <v>169</v>
      </c>
      <c r="C291" s="31">
        <v>5206.6000000000004</v>
      </c>
      <c r="D291" s="36">
        <v>5207.7666666666673</v>
      </c>
      <c r="E291" s="36">
        <v>5171.9333333333343</v>
      </c>
      <c r="F291" s="36">
        <v>5137.2666666666673</v>
      </c>
      <c r="G291" s="36">
        <v>5101.4333333333343</v>
      </c>
      <c r="H291" s="36">
        <v>5242.4333333333343</v>
      </c>
      <c r="I291" s="36">
        <v>5278.2666666666682</v>
      </c>
      <c r="J291" s="36">
        <v>5312.9333333333343</v>
      </c>
      <c r="K291" s="31">
        <v>5243.6</v>
      </c>
      <c r="L291" s="31">
        <v>5173.1000000000004</v>
      </c>
      <c r="M291" s="31">
        <v>0.95294000000000001</v>
      </c>
      <c r="N291" s="1"/>
      <c r="O291" s="1"/>
    </row>
    <row r="292" spans="1:15" ht="12.75" customHeight="1">
      <c r="A292" s="33">
        <v>282</v>
      </c>
      <c r="B292" s="53" t="s">
        <v>446</v>
      </c>
      <c r="C292" s="31">
        <v>13338</v>
      </c>
      <c r="D292" s="36">
        <v>13318.783333333333</v>
      </c>
      <c r="E292" s="36">
        <v>13219.116666666665</v>
      </c>
      <c r="F292" s="36">
        <v>13100.233333333332</v>
      </c>
      <c r="G292" s="36">
        <v>13000.566666666664</v>
      </c>
      <c r="H292" s="36">
        <v>13437.666666666666</v>
      </c>
      <c r="I292" s="36">
        <v>13537.333333333334</v>
      </c>
      <c r="J292" s="36">
        <v>13656.216666666667</v>
      </c>
      <c r="K292" s="31">
        <v>13418.45</v>
      </c>
      <c r="L292" s="31">
        <v>13199.9</v>
      </c>
      <c r="M292" s="31">
        <v>1.8499999999999999E-2</v>
      </c>
      <c r="N292" s="1"/>
      <c r="O292" s="1"/>
    </row>
    <row r="293" spans="1:15" ht="12.75" customHeight="1">
      <c r="A293" s="33">
        <v>283</v>
      </c>
      <c r="B293" s="53" t="s">
        <v>167</v>
      </c>
      <c r="C293" s="31">
        <v>3544</v>
      </c>
      <c r="D293" s="36">
        <v>3532.3833333333332</v>
      </c>
      <c r="E293" s="36">
        <v>3515.7666666666664</v>
      </c>
      <c r="F293" s="36">
        <v>3487.5333333333333</v>
      </c>
      <c r="G293" s="36">
        <v>3470.9166666666665</v>
      </c>
      <c r="H293" s="36">
        <v>3560.6166666666663</v>
      </c>
      <c r="I293" s="36">
        <v>3577.2333333333331</v>
      </c>
      <c r="J293" s="36">
        <v>3605.4666666666662</v>
      </c>
      <c r="K293" s="31">
        <v>3549</v>
      </c>
      <c r="L293" s="31">
        <v>3504.15</v>
      </c>
      <c r="M293" s="31">
        <v>13.892659999999999</v>
      </c>
      <c r="N293" s="1"/>
      <c r="O293" s="1"/>
    </row>
    <row r="294" spans="1:15" ht="12.75" customHeight="1">
      <c r="A294" s="33">
        <v>284</v>
      </c>
      <c r="B294" s="53" t="s">
        <v>447</v>
      </c>
      <c r="C294" s="31">
        <v>453.1</v>
      </c>
      <c r="D294" s="36">
        <v>455.66666666666669</v>
      </c>
      <c r="E294" s="36">
        <v>448.13333333333338</v>
      </c>
      <c r="F294" s="36">
        <v>443.16666666666669</v>
      </c>
      <c r="G294" s="36">
        <v>435.63333333333338</v>
      </c>
      <c r="H294" s="36">
        <v>460.63333333333338</v>
      </c>
      <c r="I294" s="36">
        <v>468.16666666666669</v>
      </c>
      <c r="J294" s="36">
        <v>473.13333333333338</v>
      </c>
      <c r="K294" s="31">
        <v>463.2</v>
      </c>
      <c r="L294" s="31">
        <v>450.7</v>
      </c>
      <c r="M294" s="31">
        <v>7.0792200000000003</v>
      </c>
      <c r="N294" s="1"/>
      <c r="O294" s="1"/>
    </row>
    <row r="295" spans="1:15" ht="12.75" customHeight="1">
      <c r="A295" s="33">
        <v>285</v>
      </c>
      <c r="B295" s="53" t="s">
        <v>165</v>
      </c>
      <c r="C295" s="31">
        <v>432.3</v>
      </c>
      <c r="D295" s="36">
        <v>432.4666666666667</v>
      </c>
      <c r="E295" s="36">
        <v>426.18333333333339</v>
      </c>
      <c r="F295" s="36">
        <v>420.06666666666672</v>
      </c>
      <c r="G295" s="36">
        <v>413.78333333333342</v>
      </c>
      <c r="H295" s="36">
        <v>438.58333333333337</v>
      </c>
      <c r="I295" s="36">
        <v>444.86666666666667</v>
      </c>
      <c r="J295" s="36">
        <v>450.98333333333335</v>
      </c>
      <c r="K295" s="31">
        <v>438.75</v>
      </c>
      <c r="L295" s="31">
        <v>426.35</v>
      </c>
      <c r="M295" s="31">
        <v>32.149529999999999</v>
      </c>
      <c r="N295" s="1"/>
      <c r="O295" s="1"/>
    </row>
    <row r="296" spans="1:15" ht="12.75" customHeight="1">
      <c r="A296" s="33">
        <v>286</v>
      </c>
      <c r="B296" s="53" t="s">
        <v>448</v>
      </c>
      <c r="C296" s="31">
        <v>294.3</v>
      </c>
      <c r="D296" s="36">
        <v>296.21666666666664</v>
      </c>
      <c r="E296" s="36">
        <v>289.73333333333329</v>
      </c>
      <c r="F296" s="36">
        <v>285.16666666666663</v>
      </c>
      <c r="G296" s="36">
        <v>278.68333333333328</v>
      </c>
      <c r="H296" s="36">
        <v>300.7833333333333</v>
      </c>
      <c r="I296" s="36">
        <v>307.26666666666665</v>
      </c>
      <c r="J296" s="36">
        <v>311.83333333333331</v>
      </c>
      <c r="K296" s="31">
        <v>302.7</v>
      </c>
      <c r="L296" s="31">
        <v>291.64999999999998</v>
      </c>
      <c r="M296" s="31">
        <v>64.754670000000004</v>
      </c>
      <c r="N296" s="1"/>
      <c r="O296" s="1"/>
    </row>
    <row r="297" spans="1:15" ht="12.75" customHeight="1">
      <c r="A297" s="33">
        <v>287</v>
      </c>
      <c r="B297" s="53" t="s">
        <v>449</v>
      </c>
      <c r="C297" s="31">
        <v>118.3</v>
      </c>
      <c r="D297" s="36">
        <v>119.08333333333333</v>
      </c>
      <c r="E297" s="36">
        <v>116.71666666666665</v>
      </c>
      <c r="F297" s="36">
        <v>115.13333333333333</v>
      </c>
      <c r="G297" s="36">
        <v>112.76666666666665</v>
      </c>
      <c r="H297" s="36">
        <v>120.66666666666666</v>
      </c>
      <c r="I297" s="36">
        <v>123.03333333333333</v>
      </c>
      <c r="J297" s="36">
        <v>124.61666666666666</v>
      </c>
      <c r="K297" s="31">
        <v>121.45</v>
      </c>
      <c r="L297" s="31">
        <v>117.5</v>
      </c>
      <c r="M297" s="31">
        <v>41.751730000000002</v>
      </c>
      <c r="N297" s="1"/>
      <c r="O297" s="1"/>
    </row>
    <row r="298" spans="1:15" ht="12.75" customHeight="1">
      <c r="A298" s="33">
        <v>288</v>
      </c>
      <c r="B298" s="53" t="s">
        <v>166</v>
      </c>
      <c r="C298" s="31">
        <v>523.95000000000005</v>
      </c>
      <c r="D298" s="36">
        <v>521.4666666666667</v>
      </c>
      <c r="E298" s="36">
        <v>517.93333333333339</v>
      </c>
      <c r="F298" s="36">
        <v>511.91666666666674</v>
      </c>
      <c r="G298" s="36">
        <v>508.38333333333344</v>
      </c>
      <c r="H298" s="36">
        <v>527.48333333333335</v>
      </c>
      <c r="I298" s="36">
        <v>531.01666666666665</v>
      </c>
      <c r="J298" s="36">
        <v>537.0333333333333</v>
      </c>
      <c r="K298" s="31">
        <v>525</v>
      </c>
      <c r="L298" s="31">
        <v>515.45000000000005</v>
      </c>
      <c r="M298" s="31">
        <v>11.24441</v>
      </c>
      <c r="N298" s="1"/>
      <c r="O298" s="1"/>
    </row>
    <row r="299" spans="1:15" ht="12.75" customHeight="1">
      <c r="A299" s="33">
        <v>289</v>
      </c>
      <c r="B299" s="53" t="s">
        <v>284</v>
      </c>
      <c r="C299" s="31">
        <v>821.4</v>
      </c>
      <c r="D299" s="36">
        <v>810.46666666666658</v>
      </c>
      <c r="E299" s="36">
        <v>794.98333333333312</v>
      </c>
      <c r="F299" s="36">
        <v>768.56666666666649</v>
      </c>
      <c r="G299" s="36">
        <v>753.08333333333303</v>
      </c>
      <c r="H299" s="36">
        <v>836.88333333333321</v>
      </c>
      <c r="I299" s="36">
        <v>852.36666666666656</v>
      </c>
      <c r="J299" s="36">
        <v>878.7833333333333</v>
      </c>
      <c r="K299" s="31">
        <v>825.95</v>
      </c>
      <c r="L299" s="31">
        <v>784.05</v>
      </c>
      <c r="M299" s="31">
        <v>106.56807999999999</v>
      </c>
      <c r="N299" s="1"/>
      <c r="O299" s="1"/>
    </row>
    <row r="300" spans="1:15" ht="12.75" customHeight="1">
      <c r="A300" s="33">
        <v>290</v>
      </c>
      <c r="B300" s="53" t="s">
        <v>285</v>
      </c>
      <c r="C300" s="31">
        <v>5573.9</v>
      </c>
      <c r="D300" s="36">
        <v>5618.3166666666657</v>
      </c>
      <c r="E300" s="36">
        <v>5517.6833333333316</v>
      </c>
      <c r="F300" s="36">
        <v>5461.4666666666662</v>
      </c>
      <c r="G300" s="36">
        <v>5360.8333333333321</v>
      </c>
      <c r="H300" s="36">
        <v>5674.533333333331</v>
      </c>
      <c r="I300" s="36">
        <v>5775.1666666666661</v>
      </c>
      <c r="J300" s="36">
        <v>5831.3833333333305</v>
      </c>
      <c r="K300" s="31">
        <v>5718.95</v>
      </c>
      <c r="L300" s="31">
        <v>5562.1</v>
      </c>
      <c r="M300" s="31">
        <v>0.71992</v>
      </c>
      <c r="N300" s="1"/>
      <c r="O300" s="1"/>
    </row>
    <row r="301" spans="1:15" ht="12.75" customHeight="1">
      <c r="A301" s="33">
        <v>291</v>
      </c>
      <c r="B301" s="53" t="s">
        <v>168</v>
      </c>
      <c r="C301" s="31">
        <v>6287.2</v>
      </c>
      <c r="D301" s="36">
        <v>6299.4000000000005</v>
      </c>
      <c r="E301" s="36">
        <v>6242.8000000000011</v>
      </c>
      <c r="F301" s="36">
        <v>6198.4000000000005</v>
      </c>
      <c r="G301" s="36">
        <v>6141.8000000000011</v>
      </c>
      <c r="H301" s="36">
        <v>6343.8000000000011</v>
      </c>
      <c r="I301" s="36">
        <v>6400.4000000000015</v>
      </c>
      <c r="J301" s="36">
        <v>6444.8000000000011</v>
      </c>
      <c r="K301" s="31">
        <v>6356</v>
      </c>
      <c r="L301" s="31">
        <v>6255</v>
      </c>
      <c r="M301" s="31">
        <v>3.5717099999999999</v>
      </c>
      <c r="N301" s="1"/>
      <c r="O301" s="1"/>
    </row>
    <row r="302" spans="1:15" ht="12.75" customHeight="1">
      <c r="A302" s="33">
        <v>292</v>
      </c>
      <c r="B302" s="53" t="s">
        <v>170</v>
      </c>
      <c r="C302" s="31">
        <v>1288</v>
      </c>
      <c r="D302" s="36">
        <v>1289.5666666666666</v>
      </c>
      <c r="E302" s="36">
        <v>1279.1333333333332</v>
      </c>
      <c r="F302" s="36">
        <v>1270.2666666666667</v>
      </c>
      <c r="G302" s="36">
        <v>1259.8333333333333</v>
      </c>
      <c r="H302" s="36">
        <v>1298.4333333333332</v>
      </c>
      <c r="I302" s="36">
        <v>1308.8666666666666</v>
      </c>
      <c r="J302" s="36">
        <v>1317.7333333333331</v>
      </c>
      <c r="K302" s="31">
        <v>1300</v>
      </c>
      <c r="L302" s="31">
        <v>1280.7</v>
      </c>
      <c r="M302" s="31">
        <v>10.049239999999999</v>
      </c>
      <c r="N302" s="1"/>
      <c r="O302" s="1"/>
    </row>
    <row r="303" spans="1:15" ht="12.75" customHeight="1">
      <c r="A303" s="33">
        <v>293</v>
      </c>
      <c r="B303" s="53" t="s">
        <v>450</v>
      </c>
      <c r="C303" s="31">
        <v>1312.7</v>
      </c>
      <c r="D303" s="36">
        <v>1321.8</v>
      </c>
      <c r="E303" s="36">
        <v>1299.8999999999999</v>
      </c>
      <c r="F303" s="36">
        <v>1287.0999999999999</v>
      </c>
      <c r="G303" s="36">
        <v>1265.1999999999998</v>
      </c>
      <c r="H303" s="36">
        <v>1334.6</v>
      </c>
      <c r="I303" s="36">
        <v>1356.5</v>
      </c>
      <c r="J303" s="36">
        <v>1369.3</v>
      </c>
      <c r="K303" s="31">
        <v>1343.7</v>
      </c>
      <c r="L303" s="31">
        <v>1309</v>
      </c>
      <c r="M303" s="31">
        <v>0.80496999999999996</v>
      </c>
      <c r="N303" s="1"/>
      <c r="O303" s="1"/>
    </row>
    <row r="304" spans="1:15" ht="12.75" customHeight="1">
      <c r="A304" s="33">
        <v>294</v>
      </c>
      <c r="B304" s="53" t="s">
        <v>453</v>
      </c>
      <c r="C304" s="31">
        <v>968.05</v>
      </c>
      <c r="D304" s="36">
        <v>964.2833333333333</v>
      </c>
      <c r="E304" s="36">
        <v>956.56666666666661</v>
      </c>
      <c r="F304" s="36">
        <v>945.08333333333326</v>
      </c>
      <c r="G304" s="36">
        <v>937.36666666666656</v>
      </c>
      <c r="H304" s="36">
        <v>975.76666666666665</v>
      </c>
      <c r="I304" s="36">
        <v>983.48333333333335</v>
      </c>
      <c r="J304" s="36">
        <v>994.9666666666667</v>
      </c>
      <c r="K304" s="31">
        <v>972</v>
      </c>
      <c r="L304" s="31">
        <v>952.8</v>
      </c>
      <c r="M304" s="31">
        <v>9.0098000000000003</v>
      </c>
      <c r="N304" s="1"/>
      <c r="O304" s="1"/>
    </row>
    <row r="305" spans="1:15" ht="12.75" customHeight="1">
      <c r="A305" s="33">
        <v>295</v>
      </c>
      <c r="B305" s="53" t="s">
        <v>180</v>
      </c>
      <c r="C305" s="31">
        <v>1183.05</v>
      </c>
      <c r="D305" s="36">
        <v>1185.2333333333333</v>
      </c>
      <c r="E305" s="36">
        <v>1171.8166666666666</v>
      </c>
      <c r="F305" s="36">
        <v>1160.5833333333333</v>
      </c>
      <c r="G305" s="36">
        <v>1147.1666666666665</v>
      </c>
      <c r="H305" s="36">
        <v>1196.4666666666667</v>
      </c>
      <c r="I305" s="36">
        <v>1209.8833333333332</v>
      </c>
      <c r="J305" s="36">
        <v>1221.1166666666668</v>
      </c>
      <c r="K305" s="31">
        <v>1198.6500000000001</v>
      </c>
      <c r="L305" s="31">
        <v>1174</v>
      </c>
      <c r="M305" s="31">
        <v>2.4077999999999999</v>
      </c>
      <c r="N305" s="1"/>
      <c r="O305" s="1"/>
    </row>
    <row r="306" spans="1:15" ht="12.75" customHeight="1">
      <c r="A306" s="33">
        <v>296</v>
      </c>
      <c r="B306" s="53" t="s">
        <v>172</v>
      </c>
      <c r="C306" s="31">
        <v>276.8</v>
      </c>
      <c r="D306" s="36">
        <v>275.76666666666665</v>
      </c>
      <c r="E306" s="36">
        <v>272.0333333333333</v>
      </c>
      <c r="F306" s="36">
        <v>267.26666666666665</v>
      </c>
      <c r="G306" s="36">
        <v>263.5333333333333</v>
      </c>
      <c r="H306" s="36">
        <v>280.5333333333333</v>
      </c>
      <c r="I306" s="36">
        <v>284.26666666666665</v>
      </c>
      <c r="J306" s="36">
        <v>289.0333333333333</v>
      </c>
      <c r="K306" s="31">
        <v>279.5</v>
      </c>
      <c r="L306" s="31">
        <v>271</v>
      </c>
      <c r="M306" s="31">
        <v>40.771659999999997</v>
      </c>
      <c r="N306" s="1"/>
      <c r="O306" s="1"/>
    </row>
    <row r="307" spans="1:15" ht="12.75" customHeight="1">
      <c r="A307" s="33">
        <v>297</v>
      </c>
      <c r="B307" s="53" t="s">
        <v>171</v>
      </c>
      <c r="C307" s="31">
        <v>1687.95</v>
      </c>
      <c r="D307" s="36">
        <v>1680</v>
      </c>
      <c r="E307" s="36">
        <v>1668.2</v>
      </c>
      <c r="F307" s="36">
        <v>1648.45</v>
      </c>
      <c r="G307" s="36">
        <v>1636.65</v>
      </c>
      <c r="H307" s="36">
        <v>1699.75</v>
      </c>
      <c r="I307" s="36">
        <v>1711.5500000000002</v>
      </c>
      <c r="J307" s="36">
        <v>1731.3</v>
      </c>
      <c r="K307" s="31">
        <v>1691.8</v>
      </c>
      <c r="L307" s="31">
        <v>1660.25</v>
      </c>
      <c r="M307" s="31">
        <v>17.93638</v>
      </c>
      <c r="N307" s="1"/>
      <c r="O307" s="1"/>
    </row>
    <row r="308" spans="1:15" ht="12.75" customHeight="1">
      <c r="A308" s="33">
        <v>298</v>
      </c>
      <c r="B308" s="53" t="s">
        <v>454</v>
      </c>
      <c r="C308" s="31">
        <v>375.8</v>
      </c>
      <c r="D308" s="36">
        <v>374.26666666666665</v>
      </c>
      <c r="E308" s="36">
        <v>370.5333333333333</v>
      </c>
      <c r="F308" s="36">
        <v>365.26666666666665</v>
      </c>
      <c r="G308" s="36">
        <v>361.5333333333333</v>
      </c>
      <c r="H308" s="36">
        <v>379.5333333333333</v>
      </c>
      <c r="I308" s="36">
        <v>383.26666666666665</v>
      </c>
      <c r="J308" s="36">
        <v>388.5333333333333</v>
      </c>
      <c r="K308" s="31">
        <v>378</v>
      </c>
      <c r="L308" s="31">
        <v>369</v>
      </c>
      <c r="M308" s="31">
        <v>4.69658</v>
      </c>
      <c r="N308" s="1"/>
      <c r="O308" s="1"/>
    </row>
    <row r="309" spans="1:15" ht="12.75" customHeight="1">
      <c r="A309" s="33">
        <v>299</v>
      </c>
      <c r="B309" s="53" t="s">
        <v>455</v>
      </c>
      <c r="C309" s="31">
        <v>538.5</v>
      </c>
      <c r="D309" s="36">
        <v>541.05000000000007</v>
      </c>
      <c r="E309" s="36">
        <v>533.45000000000016</v>
      </c>
      <c r="F309" s="36">
        <v>528.40000000000009</v>
      </c>
      <c r="G309" s="36">
        <v>520.80000000000018</v>
      </c>
      <c r="H309" s="36">
        <v>546.10000000000014</v>
      </c>
      <c r="I309" s="36">
        <v>553.70000000000005</v>
      </c>
      <c r="J309" s="36">
        <v>558.75000000000011</v>
      </c>
      <c r="K309" s="31">
        <v>548.65</v>
      </c>
      <c r="L309" s="31">
        <v>536</v>
      </c>
      <c r="M309" s="31">
        <v>2.1908799999999999</v>
      </c>
      <c r="N309" s="1"/>
      <c r="O309" s="1"/>
    </row>
    <row r="310" spans="1:15" ht="12.75" customHeight="1">
      <c r="A310" s="33">
        <v>300</v>
      </c>
      <c r="B310" s="53" t="s">
        <v>456</v>
      </c>
      <c r="C310" s="31">
        <v>382.85</v>
      </c>
      <c r="D310" s="36">
        <v>384.75</v>
      </c>
      <c r="E310" s="36">
        <v>380.05</v>
      </c>
      <c r="F310" s="36">
        <v>377.25</v>
      </c>
      <c r="G310" s="36">
        <v>372.55</v>
      </c>
      <c r="H310" s="36">
        <v>387.55</v>
      </c>
      <c r="I310" s="36">
        <v>392.25000000000006</v>
      </c>
      <c r="J310" s="36">
        <v>395.05</v>
      </c>
      <c r="K310" s="31">
        <v>389.45</v>
      </c>
      <c r="L310" s="31">
        <v>381.95</v>
      </c>
      <c r="M310" s="31">
        <v>1.6671100000000001</v>
      </c>
      <c r="N310" s="1"/>
      <c r="O310" s="1"/>
    </row>
    <row r="311" spans="1:15" ht="12.75" customHeight="1">
      <c r="A311" s="33">
        <v>301</v>
      </c>
      <c r="B311" s="53" t="s">
        <v>173</v>
      </c>
      <c r="C311" s="31">
        <v>171.6</v>
      </c>
      <c r="D311" s="36">
        <v>172.08333333333334</v>
      </c>
      <c r="E311" s="36">
        <v>169.56666666666669</v>
      </c>
      <c r="F311" s="36">
        <v>167.53333333333336</v>
      </c>
      <c r="G311" s="36">
        <v>165.01666666666671</v>
      </c>
      <c r="H311" s="36">
        <v>174.11666666666667</v>
      </c>
      <c r="I311" s="36">
        <v>176.63333333333333</v>
      </c>
      <c r="J311" s="36">
        <v>178.66666666666666</v>
      </c>
      <c r="K311" s="31">
        <v>174.6</v>
      </c>
      <c r="L311" s="31">
        <v>170.05</v>
      </c>
      <c r="M311" s="31">
        <v>82.047049999999999</v>
      </c>
      <c r="N311" s="1"/>
      <c r="O311" s="1"/>
    </row>
    <row r="312" spans="1:15" ht="12.75" customHeight="1">
      <c r="A312" s="33">
        <v>302</v>
      </c>
      <c r="B312" s="53" t="s">
        <v>457</v>
      </c>
      <c r="C312" s="31">
        <v>131.1</v>
      </c>
      <c r="D312" s="36">
        <v>130.98333333333332</v>
      </c>
      <c r="E312" s="36">
        <v>129.61666666666665</v>
      </c>
      <c r="F312" s="36">
        <v>128.13333333333333</v>
      </c>
      <c r="G312" s="36">
        <v>126.76666666666665</v>
      </c>
      <c r="H312" s="36">
        <v>132.46666666666664</v>
      </c>
      <c r="I312" s="36">
        <v>133.83333333333331</v>
      </c>
      <c r="J312" s="36">
        <v>135.31666666666663</v>
      </c>
      <c r="K312" s="31">
        <v>132.35</v>
      </c>
      <c r="L312" s="31">
        <v>129.5</v>
      </c>
      <c r="M312" s="31">
        <v>34.440779999999997</v>
      </c>
      <c r="N312" s="1"/>
      <c r="O312" s="1"/>
    </row>
    <row r="313" spans="1:15" ht="12.75" customHeight="1">
      <c r="A313" s="33">
        <v>303</v>
      </c>
      <c r="B313" s="53" t="s">
        <v>861</v>
      </c>
      <c r="C313" s="31">
        <v>2002.3</v>
      </c>
      <c r="D313" s="36">
        <v>1987.75</v>
      </c>
      <c r="E313" s="36">
        <v>1944.55</v>
      </c>
      <c r="F313" s="36">
        <v>1886.8</v>
      </c>
      <c r="G313" s="36">
        <v>1843.6</v>
      </c>
      <c r="H313" s="36">
        <v>2045.5</v>
      </c>
      <c r="I313" s="36">
        <v>2088.6999999999998</v>
      </c>
      <c r="J313" s="36">
        <v>2146.4499999999998</v>
      </c>
      <c r="K313" s="31">
        <v>2030.95</v>
      </c>
      <c r="L313" s="31">
        <v>1930</v>
      </c>
      <c r="M313" s="31">
        <v>4.7664400000000002</v>
      </c>
      <c r="N313" s="1"/>
      <c r="O313" s="1"/>
    </row>
    <row r="314" spans="1:15" ht="12.75" customHeight="1">
      <c r="A314" s="33">
        <v>304</v>
      </c>
      <c r="B314" s="53" t="s">
        <v>174</v>
      </c>
      <c r="C314" s="31">
        <v>534.1</v>
      </c>
      <c r="D314" s="36">
        <v>532.6</v>
      </c>
      <c r="E314" s="36">
        <v>530.15000000000009</v>
      </c>
      <c r="F314" s="36">
        <v>526.20000000000005</v>
      </c>
      <c r="G314" s="36">
        <v>523.75000000000011</v>
      </c>
      <c r="H314" s="36">
        <v>536.55000000000007</v>
      </c>
      <c r="I314" s="36">
        <v>539.00000000000011</v>
      </c>
      <c r="J314" s="36">
        <v>542.95000000000005</v>
      </c>
      <c r="K314" s="31">
        <v>535.04999999999995</v>
      </c>
      <c r="L314" s="31">
        <v>528.65</v>
      </c>
      <c r="M314" s="31">
        <v>18.01493</v>
      </c>
      <c r="N314" s="1"/>
      <c r="O314" s="1"/>
    </row>
    <row r="315" spans="1:15" ht="12.75" customHeight="1">
      <c r="A315" s="33">
        <v>305</v>
      </c>
      <c r="B315" s="53" t="s">
        <v>175</v>
      </c>
      <c r="C315" s="31">
        <v>10288.5</v>
      </c>
      <c r="D315" s="36">
        <v>10274.616666666667</v>
      </c>
      <c r="E315" s="36">
        <v>10243.883333333333</v>
      </c>
      <c r="F315" s="36">
        <v>10199.266666666666</v>
      </c>
      <c r="G315" s="36">
        <v>10168.533333333333</v>
      </c>
      <c r="H315" s="36">
        <v>10319.233333333334</v>
      </c>
      <c r="I315" s="36">
        <v>10349.966666666667</v>
      </c>
      <c r="J315" s="36">
        <v>10394.583333333334</v>
      </c>
      <c r="K315" s="31">
        <v>10305.35</v>
      </c>
      <c r="L315" s="31">
        <v>10230</v>
      </c>
      <c r="M315" s="31">
        <v>3.97675</v>
      </c>
      <c r="N315" s="1"/>
      <c r="O315" s="1"/>
    </row>
    <row r="316" spans="1:15" ht="12.75" customHeight="1">
      <c r="A316" s="33">
        <v>306</v>
      </c>
      <c r="B316" s="53" t="s">
        <v>458</v>
      </c>
      <c r="C316" s="31">
        <v>2808.2</v>
      </c>
      <c r="D316" s="36">
        <v>2813.4333333333329</v>
      </c>
      <c r="E316" s="36">
        <v>2766.8166666666657</v>
      </c>
      <c r="F316" s="36">
        <v>2725.4333333333329</v>
      </c>
      <c r="G316" s="36">
        <v>2678.8166666666657</v>
      </c>
      <c r="H316" s="36">
        <v>2854.8166666666657</v>
      </c>
      <c r="I316" s="36">
        <v>2901.4333333333334</v>
      </c>
      <c r="J316" s="36">
        <v>2942.8166666666657</v>
      </c>
      <c r="K316" s="31">
        <v>2860.05</v>
      </c>
      <c r="L316" s="31">
        <v>2772.05</v>
      </c>
      <c r="M316" s="31">
        <v>0.88314000000000004</v>
      </c>
      <c r="N316" s="1"/>
      <c r="O316" s="1"/>
    </row>
    <row r="317" spans="1:15" ht="12.75" customHeight="1">
      <c r="A317" s="33">
        <v>307</v>
      </c>
      <c r="B317" s="53" t="s">
        <v>179</v>
      </c>
      <c r="C317" s="31">
        <v>955.7</v>
      </c>
      <c r="D317" s="36">
        <v>949.7833333333333</v>
      </c>
      <c r="E317" s="36">
        <v>939.91666666666663</v>
      </c>
      <c r="F317" s="36">
        <v>924.13333333333333</v>
      </c>
      <c r="G317" s="36">
        <v>914.26666666666665</v>
      </c>
      <c r="H317" s="36">
        <v>965.56666666666661</v>
      </c>
      <c r="I317" s="36">
        <v>975.43333333333339</v>
      </c>
      <c r="J317" s="36">
        <v>991.21666666666658</v>
      </c>
      <c r="K317" s="31">
        <v>959.65</v>
      </c>
      <c r="L317" s="31">
        <v>934</v>
      </c>
      <c r="M317" s="31">
        <v>4.8836599999999999</v>
      </c>
      <c r="N317" s="1"/>
      <c r="O317" s="1"/>
    </row>
    <row r="318" spans="1:15" ht="12.75" customHeight="1">
      <c r="A318" s="33">
        <v>308</v>
      </c>
      <c r="B318" s="53" t="s">
        <v>286</v>
      </c>
      <c r="C318" s="31">
        <v>677.9</v>
      </c>
      <c r="D318" s="36">
        <v>676.5333333333333</v>
      </c>
      <c r="E318" s="36">
        <v>670.01666666666665</v>
      </c>
      <c r="F318" s="36">
        <v>662.13333333333333</v>
      </c>
      <c r="G318" s="36">
        <v>655.61666666666667</v>
      </c>
      <c r="H318" s="36">
        <v>684.41666666666663</v>
      </c>
      <c r="I318" s="36">
        <v>690.93333333333328</v>
      </c>
      <c r="J318" s="36">
        <v>698.81666666666661</v>
      </c>
      <c r="K318" s="31">
        <v>683.05</v>
      </c>
      <c r="L318" s="31">
        <v>668.65</v>
      </c>
      <c r="M318" s="31">
        <v>7.1285699999999999</v>
      </c>
      <c r="N318" s="1"/>
      <c r="O318" s="1"/>
    </row>
    <row r="319" spans="1:15" ht="12.75" customHeight="1">
      <c r="A319" s="33">
        <v>309</v>
      </c>
      <c r="B319" s="53" t="s">
        <v>459</v>
      </c>
      <c r="C319" s="31">
        <v>2342.35</v>
      </c>
      <c r="D319" s="36">
        <v>2327.7833333333333</v>
      </c>
      <c r="E319" s="36">
        <v>2272.5666666666666</v>
      </c>
      <c r="F319" s="36">
        <v>2202.7833333333333</v>
      </c>
      <c r="G319" s="36">
        <v>2147.5666666666666</v>
      </c>
      <c r="H319" s="36">
        <v>2397.5666666666666</v>
      </c>
      <c r="I319" s="36">
        <v>2452.7833333333328</v>
      </c>
      <c r="J319" s="36">
        <v>2522.5666666666666</v>
      </c>
      <c r="K319" s="31">
        <v>2383</v>
      </c>
      <c r="L319" s="31">
        <v>2258</v>
      </c>
      <c r="M319" s="31">
        <v>45.643239999999999</v>
      </c>
      <c r="N319" s="1"/>
      <c r="O319" s="1"/>
    </row>
    <row r="320" spans="1:15" ht="12.75" customHeight="1">
      <c r="A320" s="33">
        <v>310</v>
      </c>
      <c r="B320" s="53" t="s">
        <v>460</v>
      </c>
      <c r="C320" s="31">
        <v>725.05</v>
      </c>
      <c r="D320" s="36">
        <v>727.33333333333337</v>
      </c>
      <c r="E320" s="36">
        <v>719.2166666666667</v>
      </c>
      <c r="F320" s="36">
        <v>713.38333333333333</v>
      </c>
      <c r="G320" s="36">
        <v>705.26666666666665</v>
      </c>
      <c r="H320" s="36">
        <v>733.16666666666674</v>
      </c>
      <c r="I320" s="36">
        <v>741.2833333333333</v>
      </c>
      <c r="J320" s="36">
        <v>747.11666666666679</v>
      </c>
      <c r="K320" s="31">
        <v>735.45</v>
      </c>
      <c r="L320" s="31">
        <v>721.5</v>
      </c>
      <c r="M320" s="31">
        <v>1.67492</v>
      </c>
      <c r="N320" s="1"/>
      <c r="O320" s="1"/>
    </row>
    <row r="321" spans="1:15" ht="12.75" customHeight="1">
      <c r="A321" s="33">
        <v>311</v>
      </c>
      <c r="B321" s="53" t="s">
        <v>870</v>
      </c>
      <c r="C321" s="31">
        <v>948.1</v>
      </c>
      <c r="D321" s="36">
        <v>943.19999999999993</v>
      </c>
      <c r="E321" s="36">
        <v>933.89999999999986</v>
      </c>
      <c r="F321" s="36">
        <v>919.69999999999993</v>
      </c>
      <c r="G321" s="36">
        <v>910.39999999999986</v>
      </c>
      <c r="H321" s="36">
        <v>957.39999999999986</v>
      </c>
      <c r="I321" s="36">
        <v>966.69999999999982</v>
      </c>
      <c r="J321" s="36">
        <v>980.89999999999986</v>
      </c>
      <c r="K321" s="31">
        <v>952.5</v>
      </c>
      <c r="L321" s="31">
        <v>929</v>
      </c>
      <c r="M321" s="31">
        <v>0.87914000000000003</v>
      </c>
      <c r="N321" s="1"/>
      <c r="O321" s="1"/>
    </row>
    <row r="322" spans="1:15" ht="12.75" customHeight="1">
      <c r="A322" s="33">
        <v>312</v>
      </c>
      <c r="B322" s="53" t="s">
        <v>461</v>
      </c>
      <c r="C322" s="31">
        <v>1276.3</v>
      </c>
      <c r="D322" s="36">
        <v>1286.1000000000001</v>
      </c>
      <c r="E322" s="36">
        <v>1263.2000000000003</v>
      </c>
      <c r="F322" s="36">
        <v>1250.1000000000001</v>
      </c>
      <c r="G322" s="36">
        <v>1227.2000000000003</v>
      </c>
      <c r="H322" s="36">
        <v>1299.2000000000003</v>
      </c>
      <c r="I322" s="36">
        <v>1322.1000000000004</v>
      </c>
      <c r="J322" s="36">
        <v>1335.2000000000003</v>
      </c>
      <c r="K322" s="31">
        <v>1309</v>
      </c>
      <c r="L322" s="31">
        <v>1273</v>
      </c>
      <c r="M322" s="31">
        <v>0.87422</v>
      </c>
      <c r="N322" s="1"/>
      <c r="O322" s="1"/>
    </row>
    <row r="323" spans="1:15" ht="12.75" customHeight="1">
      <c r="A323" s="33">
        <v>313</v>
      </c>
      <c r="B323" s="53" t="s">
        <v>178</v>
      </c>
      <c r="C323" s="31">
        <v>1666.55</v>
      </c>
      <c r="D323" s="36">
        <v>1675.3666666666668</v>
      </c>
      <c r="E323" s="36">
        <v>1641.7333333333336</v>
      </c>
      <c r="F323" s="36">
        <v>1616.9166666666667</v>
      </c>
      <c r="G323" s="36">
        <v>1583.2833333333335</v>
      </c>
      <c r="H323" s="36">
        <v>1700.1833333333336</v>
      </c>
      <c r="I323" s="36">
        <v>1733.8166666666668</v>
      </c>
      <c r="J323" s="36">
        <v>1758.6333333333337</v>
      </c>
      <c r="K323" s="31">
        <v>1709</v>
      </c>
      <c r="L323" s="31">
        <v>1650.55</v>
      </c>
      <c r="M323" s="31">
        <v>4.6378899999999996</v>
      </c>
      <c r="N323" s="1"/>
      <c r="O323" s="1"/>
    </row>
    <row r="324" spans="1:15" ht="12.75" customHeight="1">
      <c r="A324" s="33">
        <v>314</v>
      </c>
      <c r="B324" s="53" t="s">
        <v>451</v>
      </c>
      <c r="C324" s="31">
        <v>60.25</v>
      </c>
      <c r="D324" s="36">
        <v>60.066666666666663</v>
      </c>
      <c r="E324" s="36">
        <v>59.333333333333329</v>
      </c>
      <c r="F324" s="36">
        <v>58.416666666666664</v>
      </c>
      <c r="G324" s="36">
        <v>57.68333333333333</v>
      </c>
      <c r="H324" s="36">
        <v>60.983333333333327</v>
      </c>
      <c r="I324" s="36">
        <v>61.716666666666661</v>
      </c>
      <c r="J324" s="36">
        <v>62.633333333333326</v>
      </c>
      <c r="K324" s="31">
        <v>60.8</v>
      </c>
      <c r="L324" s="31">
        <v>59.15</v>
      </c>
      <c r="M324" s="31">
        <v>38.049230000000001</v>
      </c>
      <c r="N324" s="1"/>
      <c r="O324" s="1"/>
    </row>
    <row r="325" spans="1:15" ht="12.75" customHeight="1">
      <c r="A325" s="33">
        <v>315</v>
      </c>
      <c r="B325" s="53" t="s">
        <v>287</v>
      </c>
      <c r="C325" s="31">
        <v>61</v>
      </c>
      <c r="D325" s="36">
        <v>60.816666666666663</v>
      </c>
      <c r="E325" s="36">
        <v>60.183333333333323</v>
      </c>
      <c r="F325" s="36">
        <v>59.36666666666666</v>
      </c>
      <c r="G325" s="36">
        <v>58.73333333333332</v>
      </c>
      <c r="H325" s="36">
        <v>61.633333333333326</v>
      </c>
      <c r="I325" s="36">
        <v>62.266666666666666</v>
      </c>
      <c r="J325" s="36">
        <v>63.083333333333329</v>
      </c>
      <c r="K325" s="31">
        <v>61.45</v>
      </c>
      <c r="L325" s="31">
        <v>60</v>
      </c>
      <c r="M325" s="31">
        <v>55.120699999999999</v>
      </c>
      <c r="N325" s="1"/>
      <c r="O325" s="1"/>
    </row>
    <row r="326" spans="1:15" ht="12.75" customHeight="1">
      <c r="A326" s="33">
        <v>316</v>
      </c>
      <c r="B326" s="53" t="s">
        <v>462</v>
      </c>
      <c r="C326" s="31">
        <v>1210.8499999999999</v>
      </c>
      <c r="D326" s="36">
        <v>1223.6499999999999</v>
      </c>
      <c r="E326" s="36">
        <v>1177.7499999999998</v>
      </c>
      <c r="F326" s="36">
        <v>1144.6499999999999</v>
      </c>
      <c r="G326" s="36">
        <v>1098.7499999999998</v>
      </c>
      <c r="H326" s="36">
        <v>1256.7499999999998</v>
      </c>
      <c r="I326" s="36">
        <v>1302.6499999999999</v>
      </c>
      <c r="J326" s="36">
        <v>1335.7499999999998</v>
      </c>
      <c r="K326" s="31">
        <v>1269.55</v>
      </c>
      <c r="L326" s="31">
        <v>1190.55</v>
      </c>
      <c r="M326" s="31">
        <v>3.1532200000000001</v>
      </c>
      <c r="N326" s="1"/>
      <c r="O326" s="1"/>
    </row>
    <row r="327" spans="1:15" ht="12.75" customHeight="1">
      <c r="A327" s="33">
        <v>317</v>
      </c>
      <c r="B327" s="53" t="s">
        <v>182</v>
      </c>
      <c r="C327" s="31">
        <v>2739.7</v>
      </c>
      <c r="D327" s="36">
        <v>2732.4500000000003</v>
      </c>
      <c r="E327" s="36">
        <v>2706.6500000000005</v>
      </c>
      <c r="F327" s="36">
        <v>2673.6000000000004</v>
      </c>
      <c r="G327" s="36">
        <v>2647.8000000000006</v>
      </c>
      <c r="H327" s="36">
        <v>2765.5000000000005</v>
      </c>
      <c r="I327" s="36">
        <v>2791.3000000000006</v>
      </c>
      <c r="J327" s="36">
        <v>2824.3500000000004</v>
      </c>
      <c r="K327" s="31">
        <v>2758.25</v>
      </c>
      <c r="L327" s="31">
        <v>2699.4</v>
      </c>
      <c r="M327" s="31">
        <v>6.1783700000000001</v>
      </c>
      <c r="N327" s="1"/>
      <c r="O327" s="1"/>
    </row>
    <row r="328" spans="1:15" ht="12.75" customHeight="1">
      <c r="A328" s="33">
        <v>318</v>
      </c>
      <c r="B328" s="53" t="s">
        <v>183</v>
      </c>
      <c r="C328" s="31">
        <v>121038.55</v>
      </c>
      <c r="D328" s="36">
        <v>120794.15000000001</v>
      </c>
      <c r="E328" s="36">
        <v>120244.40000000002</v>
      </c>
      <c r="F328" s="36">
        <v>119450.25000000001</v>
      </c>
      <c r="G328" s="36">
        <v>118900.50000000003</v>
      </c>
      <c r="H328" s="36">
        <v>121588.30000000002</v>
      </c>
      <c r="I328" s="36">
        <v>122138.04999999999</v>
      </c>
      <c r="J328" s="36">
        <v>122932.20000000001</v>
      </c>
      <c r="K328" s="31">
        <v>121343.9</v>
      </c>
      <c r="L328" s="31">
        <v>120000</v>
      </c>
      <c r="M328" s="31">
        <v>4.444E-2</v>
      </c>
      <c r="N328" s="1"/>
      <c r="O328" s="1"/>
    </row>
    <row r="329" spans="1:15" ht="12.75" customHeight="1">
      <c r="A329" s="33">
        <v>319</v>
      </c>
      <c r="B329" s="53" t="s">
        <v>452</v>
      </c>
      <c r="C329" s="31">
        <v>2135.75</v>
      </c>
      <c r="D329" s="36">
        <v>2155.7666666666664</v>
      </c>
      <c r="E329" s="36">
        <v>2111.8833333333328</v>
      </c>
      <c r="F329" s="36">
        <v>2088.0166666666664</v>
      </c>
      <c r="G329" s="36">
        <v>2044.1333333333328</v>
      </c>
      <c r="H329" s="36">
        <v>2179.6333333333328</v>
      </c>
      <c r="I329" s="36">
        <v>2223.516666666666</v>
      </c>
      <c r="J329" s="36">
        <v>2247.3833333333328</v>
      </c>
      <c r="K329" s="31">
        <v>2199.65</v>
      </c>
      <c r="L329" s="31">
        <v>2131.9</v>
      </c>
      <c r="M329" s="31">
        <v>4.9276200000000001</v>
      </c>
      <c r="N329" s="1"/>
      <c r="O329" s="1"/>
    </row>
    <row r="330" spans="1:15" ht="12.75" customHeight="1">
      <c r="A330" s="33">
        <v>320</v>
      </c>
      <c r="B330" s="53" t="s">
        <v>177</v>
      </c>
      <c r="C330" s="31">
        <v>3188.3</v>
      </c>
      <c r="D330" s="36">
        <v>3188.75</v>
      </c>
      <c r="E330" s="36">
        <v>3143.55</v>
      </c>
      <c r="F330" s="36">
        <v>3098.8</v>
      </c>
      <c r="G330" s="36">
        <v>3053.6000000000004</v>
      </c>
      <c r="H330" s="36">
        <v>3233.5</v>
      </c>
      <c r="I330" s="36">
        <v>3278.7</v>
      </c>
      <c r="J330" s="36">
        <v>3323.45</v>
      </c>
      <c r="K330" s="31">
        <v>3233.95</v>
      </c>
      <c r="L330" s="31">
        <v>3144</v>
      </c>
      <c r="M330" s="31">
        <v>7.5579599999999996</v>
      </c>
      <c r="N330" s="1"/>
      <c r="O330" s="1"/>
    </row>
    <row r="331" spans="1:15" ht="12.75" customHeight="1">
      <c r="A331" s="33">
        <v>321</v>
      </c>
      <c r="B331" s="53" t="s">
        <v>184</v>
      </c>
      <c r="C331" s="31">
        <v>1477.2</v>
      </c>
      <c r="D331" s="36">
        <v>1470.3666666666668</v>
      </c>
      <c r="E331" s="36">
        <v>1460.7333333333336</v>
      </c>
      <c r="F331" s="36">
        <v>1444.2666666666669</v>
      </c>
      <c r="G331" s="36">
        <v>1434.6333333333337</v>
      </c>
      <c r="H331" s="36">
        <v>1486.8333333333335</v>
      </c>
      <c r="I331" s="36">
        <v>1496.4666666666667</v>
      </c>
      <c r="J331" s="36">
        <v>1512.9333333333334</v>
      </c>
      <c r="K331" s="31">
        <v>1480</v>
      </c>
      <c r="L331" s="31">
        <v>1453.9</v>
      </c>
      <c r="M331" s="31">
        <v>1.8121100000000001</v>
      </c>
      <c r="N331" s="1"/>
      <c r="O331" s="1"/>
    </row>
    <row r="332" spans="1:15" ht="12.75" customHeight="1">
      <c r="A332" s="33">
        <v>322</v>
      </c>
      <c r="B332" s="53" t="s">
        <v>469</v>
      </c>
      <c r="C332" s="31">
        <v>1186.5999999999999</v>
      </c>
      <c r="D332" s="36">
        <v>1189.1333333333332</v>
      </c>
      <c r="E332" s="36">
        <v>1181.2666666666664</v>
      </c>
      <c r="F332" s="36">
        <v>1175.9333333333332</v>
      </c>
      <c r="G332" s="36">
        <v>1168.0666666666664</v>
      </c>
      <c r="H332" s="36">
        <v>1194.4666666666665</v>
      </c>
      <c r="I332" s="36">
        <v>1202.3333333333333</v>
      </c>
      <c r="J332" s="36">
        <v>1207.6666666666665</v>
      </c>
      <c r="K332" s="31">
        <v>1197</v>
      </c>
      <c r="L332" s="31">
        <v>1183.8</v>
      </c>
      <c r="M332" s="31">
        <v>1.15977</v>
      </c>
      <c r="N332" s="1"/>
      <c r="O332" s="1"/>
    </row>
    <row r="333" spans="1:15" ht="12.75" customHeight="1">
      <c r="A333" s="33">
        <v>323</v>
      </c>
      <c r="B333" s="53" t="s">
        <v>463</v>
      </c>
      <c r="C333" s="31">
        <v>801.75</v>
      </c>
      <c r="D333" s="36">
        <v>806.69999999999993</v>
      </c>
      <c r="E333" s="36">
        <v>793.59999999999991</v>
      </c>
      <c r="F333" s="36">
        <v>785.44999999999993</v>
      </c>
      <c r="G333" s="36">
        <v>772.34999999999991</v>
      </c>
      <c r="H333" s="36">
        <v>814.84999999999991</v>
      </c>
      <c r="I333" s="36">
        <v>827.95</v>
      </c>
      <c r="J333" s="36">
        <v>836.09999999999991</v>
      </c>
      <c r="K333" s="31">
        <v>819.8</v>
      </c>
      <c r="L333" s="31">
        <v>798.55</v>
      </c>
      <c r="M333" s="31">
        <v>6.3027699999999998</v>
      </c>
      <c r="N333" s="1"/>
      <c r="O333" s="1"/>
    </row>
    <row r="334" spans="1:15" ht="12.75" customHeight="1">
      <c r="A334" s="33">
        <v>324</v>
      </c>
      <c r="B334" s="53" t="s">
        <v>185</v>
      </c>
      <c r="C334" s="31">
        <v>117.85</v>
      </c>
      <c r="D334" s="36">
        <v>117.44999999999999</v>
      </c>
      <c r="E334" s="36">
        <v>116.09999999999998</v>
      </c>
      <c r="F334" s="36">
        <v>114.35</v>
      </c>
      <c r="G334" s="36">
        <v>112.99999999999999</v>
      </c>
      <c r="H334" s="36">
        <v>119.19999999999997</v>
      </c>
      <c r="I334" s="36">
        <v>120.55</v>
      </c>
      <c r="J334" s="36">
        <v>122.29999999999997</v>
      </c>
      <c r="K334" s="31">
        <v>118.8</v>
      </c>
      <c r="L334" s="31">
        <v>115.7</v>
      </c>
      <c r="M334" s="31">
        <v>377.17475000000002</v>
      </c>
      <c r="N334" s="1"/>
      <c r="O334" s="1"/>
    </row>
    <row r="335" spans="1:15" ht="12.75" customHeight="1">
      <c r="A335" s="33">
        <v>325</v>
      </c>
      <c r="B335" s="53" t="s">
        <v>187</v>
      </c>
      <c r="C335" s="31">
        <v>3851</v>
      </c>
      <c r="D335" s="36">
        <v>3834.3333333333335</v>
      </c>
      <c r="E335" s="36">
        <v>3787.666666666667</v>
      </c>
      <c r="F335" s="36">
        <v>3724.3333333333335</v>
      </c>
      <c r="G335" s="36">
        <v>3677.666666666667</v>
      </c>
      <c r="H335" s="36">
        <v>3897.666666666667</v>
      </c>
      <c r="I335" s="36">
        <v>3944.3333333333339</v>
      </c>
      <c r="J335" s="36">
        <v>4007.666666666667</v>
      </c>
      <c r="K335" s="31">
        <v>3881</v>
      </c>
      <c r="L335" s="31">
        <v>3771</v>
      </c>
      <c r="M335" s="31">
        <v>1.9488000000000001</v>
      </c>
      <c r="N335" s="1"/>
      <c r="O335" s="1"/>
    </row>
    <row r="336" spans="1:15" ht="12.75" customHeight="1">
      <c r="A336" s="33">
        <v>326</v>
      </c>
      <c r="B336" s="53" t="s">
        <v>470</v>
      </c>
      <c r="C336" s="31">
        <v>860.75</v>
      </c>
      <c r="D336" s="36">
        <v>861.26666666666677</v>
      </c>
      <c r="E336" s="36">
        <v>849.58333333333348</v>
      </c>
      <c r="F336" s="36">
        <v>838.41666666666674</v>
      </c>
      <c r="G336" s="36">
        <v>826.73333333333346</v>
      </c>
      <c r="H336" s="36">
        <v>872.43333333333351</v>
      </c>
      <c r="I336" s="36">
        <v>884.11666666666667</v>
      </c>
      <c r="J336" s="36">
        <v>895.28333333333353</v>
      </c>
      <c r="K336" s="31">
        <v>872.95</v>
      </c>
      <c r="L336" s="31">
        <v>850.1</v>
      </c>
      <c r="M336" s="31">
        <v>2.5258600000000002</v>
      </c>
      <c r="N336" s="1"/>
      <c r="O336" s="1"/>
    </row>
    <row r="337" spans="1:15" ht="12.75" customHeight="1">
      <c r="A337" s="33">
        <v>327</v>
      </c>
      <c r="B337" s="53" t="s">
        <v>464</v>
      </c>
      <c r="C337" s="31">
        <v>79.95</v>
      </c>
      <c r="D337" s="36">
        <v>80.016666666666666</v>
      </c>
      <c r="E337" s="36">
        <v>78.633333333333326</v>
      </c>
      <c r="F337" s="36">
        <v>77.316666666666663</v>
      </c>
      <c r="G337" s="36">
        <v>75.933333333333323</v>
      </c>
      <c r="H337" s="36">
        <v>81.333333333333329</v>
      </c>
      <c r="I337" s="36">
        <v>82.716666666666683</v>
      </c>
      <c r="J337" s="36">
        <v>84.033333333333331</v>
      </c>
      <c r="K337" s="31">
        <v>81.400000000000006</v>
      </c>
      <c r="L337" s="31">
        <v>78.7</v>
      </c>
      <c r="M337" s="31">
        <v>257.53924000000001</v>
      </c>
      <c r="N337" s="1"/>
      <c r="O337" s="1"/>
    </row>
    <row r="338" spans="1:15" ht="12.75" customHeight="1">
      <c r="A338" s="33">
        <v>328</v>
      </c>
      <c r="B338" s="53" t="s">
        <v>465</v>
      </c>
      <c r="C338" s="31">
        <v>168.4</v>
      </c>
      <c r="D338" s="36">
        <v>169.36666666666667</v>
      </c>
      <c r="E338" s="36">
        <v>166.63333333333335</v>
      </c>
      <c r="F338" s="36">
        <v>164.86666666666667</v>
      </c>
      <c r="G338" s="36">
        <v>162.13333333333335</v>
      </c>
      <c r="H338" s="36">
        <v>171.13333333333335</v>
      </c>
      <c r="I338" s="36">
        <v>173.8666666666667</v>
      </c>
      <c r="J338" s="36">
        <v>175.63333333333335</v>
      </c>
      <c r="K338" s="31">
        <v>172.1</v>
      </c>
      <c r="L338" s="31">
        <v>167.6</v>
      </c>
      <c r="M338" s="31">
        <v>41.276609999999998</v>
      </c>
      <c r="N338" s="1"/>
      <c r="O338" s="1"/>
    </row>
    <row r="339" spans="1:15" ht="12.75" customHeight="1">
      <c r="A339" s="33">
        <v>329</v>
      </c>
      <c r="B339" s="53" t="s">
        <v>188</v>
      </c>
      <c r="C339" s="31">
        <v>25720.45</v>
      </c>
      <c r="D339" s="36">
        <v>25689.633333333331</v>
      </c>
      <c r="E339" s="36">
        <v>25611.316666666662</v>
      </c>
      <c r="F339" s="36">
        <v>25502.183333333331</v>
      </c>
      <c r="G339" s="36">
        <v>25423.866666666661</v>
      </c>
      <c r="H339" s="36">
        <v>25798.766666666663</v>
      </c>
      <c r="I339" s="36">
        <v>25877.083333333328</v>
      </c>
      <c r="J339" s="36">
        <v>25986.216666666664</v>
      </c>
      <c r="K339" s="31">
        <v>25767.95</v>
      </c>
      <c r="L339" s="31">
        <v>25580.5</v>
      </c>
      <c r="M339" s="31">
        <v>0.71416000000000002</v>
      </c>
      <c r="N339" s="1"/>
      <c r="O339" s="1"/>
    </row>
    <row r="340" spans="1:15" ht="12.75" customHeight="1">
      <c r="A340" s="33">
        <v>330</v>
      </c>
      <c r="B340" s="53" t="s">
        <v>471</v>
      </c>
      <c r="C340" s="31">
        <v>88.9</v>
      </c>
      <c r="D340" s="36">
        <v>88.45</v>
      </c>
      <c r="E340" s="36">
        <v>87.45</v>
      </c>
      <c r="F340" s="36">
        <v>86</v>
      </c>
      <c r="G340" s="36">
        <v>85</v>
      </c>
      <c r="H340" s="36">
        <v>89.9</v>
      </c>
      <c r="I340" s="36">
        <v>90.9</v>
      </c>
      <c r="J340" s="36">
        <v>92.350000000000009</v>
      </c>
      <c r="K340" s="31">
        <v>89.45</v>
      </c>
      <c r="L340" s="31">
        <v>87</v>
      </c>
      <c r="M340" s="31">
        <v>36.104750000000003</v>
      </c>
      <c r="N340" s="1"/>
      <c r="O340" s="1"/>
    </row>
    <row r="341" spans="1:15" ht="12.75" customHeight="1">
      <c r="A341" s="33">
        <v>331</v>
      </c>
      <c r="B341" s="53" t="s">
        <v>466</v>
      </c>
      <c r="C341" s="31">
        <v>64.2</v>
      </c>
      <c r="D341" s="36">
        <v>64.38333333333334</v>
      </c>
      <c r="E341" s="36">
        <v>63.316666666666677</v>
      </c>
      <c r="F341" s="36">
        <v>62.433333333333337</v>
      </c>
      <c r="G341" s="36">
        <v>61.366666666666674</v>
      </c>
      <c r="H341" s="36">
        <v>65.26666666666668</v>
      </c>
      <c r="I341" s="36">
        <v>66.333333333333343</v>
      </c>
      <c r="J341" s="36">
        <v>67.216666666666683</v>
      </c>
      <c r="K341" s="31">
        <v>65.45</v>
      </c>
      <c r="L341" s="31">
        <v>63.5</v>
      </c>
      <c r="M341" s="31">
        <v>163.78713999999999</v>
      </c>
      <c r="N341" s="1"/>
      <c r="O341" s="1"/>
    </row>
    <row r="342" spans="1:15" ht="12.75" customHeight="1">
      <c r="A342" s="33">
        <v>332</v>
      </c>
      <c r="B342" s="53" t="s">
        <v>288</v>
      </c>
      <c r="C342" s="31">
        <v>438.6</v>
      </c>
      <c r="D342" s="36">
        <v>441.5333333333333</v>
      </c>
      <c r="E342" s="36">
        <v>434.06666666666661</v>
      </c>
      <c r="F342" s="36">
        <v>429.5333333333333</v>
      </c>
      <c r="G342" s="36">
        <v>422.06666666666661</v>
      </c>
      <c r="H342" s="36">
        <v>446.06666666666661</v>
      </c>
      <c r="I342" s="36">
        <v>453.5333333333333</v>
      </c>
      <c r="J342" s="36">
        <v>458.06666666666661</v>
      </c>
      <c r="K342" s="31">
        <v>449</v>
      </c>
      <c r="L342" s="31">
        <v>437</v>
      </c>
      <c r="M342" s="31">
        <v>4.8495999999999997</v>
      </c>
      <c r="N342" s="1"/>
      <c r="O342" s="1"/>
    </row>
    <row r="343" spans="1:15" ht="12.75" customHeight="1">
      <c r="A343" s="33">
        <v>333</v>
      </c>
      <c r="B343" s="53" t="s">
        <v>467</v>
      </c>
      <c r="C343" s="31">
        <v>251.65</v>
      </c>
      <c r="D343" s="36">
        <v>255.2166666666667</v>
      </c>
      <c r="E343" s="36">
        <v>243.73333333333341</v>
      </c>
      <c r="F343" s="36">
        <v>235.81666666666672</v>
      </c>
      <c r="G343" s="36">
        <v>224.33333333333343</v>
      </c>
      <c r="H343" s="36">
        <v>263.13333333333338</v>
      </c>
      <c r="I343" s="36">
        <v>274.61666666666673</v>
      </c>
      <c r="J343" s="36">
        <v>282.53333333333336</v>
      </c>
      <c r="K343" s="31">
        <v>266.7</v>
      </c>
      <c r="L343" s="31">
        <v>247.3</v>
      </c>
      <c r="M343" s="31">
        <v>227.51410999999999</v>
      </c>
      <c r="N343" s="1"/>
      <c r="O343" s="1"/>
    </row>
    <row r="344" spans="1:15" ht="12.75" customHeight="1">
      <c r="A344" s="33">
        <v>334</v>
      </c>
      <c r="B344" s="53" t="s">
        <v>189</v>
      </c>
      <c r="C344" s="31">
        <v>201.45</v>
      </c>
      <c r="D344" s="36">
        <v>201.25</v>
      </c>
      <c r="E344" s="36">
        <v>198.55</v>
      </c>
      <c r="F344" s="36">
        <v>195.65</v>
      </c>
      <c r="G344" s="36">
        <v>192.95000000000002</v>
      </c>
      <c r="H344" s="36">
        <v>204.15</v>
      </c>
      <c r="I344" s="36">
        <v>206.85</v>
      </c>
      <c r="J344" s="36">
        <v>209.75</v>
      </c>
      <c r="K344" s="31">
        <v>203.95</v>
      </c>
      <c r="L344" s="31">
        <v>198.35</v>
      </c>
      <c r="M344" s="31">
        <v>110.50354</v>
      </c>
      <c r="N344" s="1"/>
      <c r="O344" s="1"/>
    </row>
    <row r="345" spans="1:15" ht="12.75" customHeight="1">
      <c r="A345" s="33">
        <v>335</v>
      </c>
      <c r="B345" s="53" t="s">
        <v>856</v>
      </c>
      <c r="C345" s="31">
        <v>49.65</v>
      </c>
      <c r="D345" s="36">
        <v>50.016666666666673</v>
      </c>
      <c r="E345" s="36">
        <v>49.083333333333343</v>
      </c>
      <c r="F345" s="36">
        <v>48.516666666666673</v>
      </c>
      <c r="G345" s="36">
        <v>47.583333333333343</v>
      </c>
      <c r="H345" s="36">
        <v>50.583333333333343</v>
      </c>
      <c r="I345" s="36">
        <v>51.516666666666666</v>
      </c>
      <c r="J345" s="36">
        <v>52.083333333333343</v>
      </c>
      <c r="K345" s="31">
        <v>50.95</v>
      </c>
      <c r="L345" s="31">
        <v>49.45</v>
      </c>
      <c r="M345" s="31">
        <v>39.349339999999998</v>
      </c>
      <c r="N345" s="1"/>
      <c r="O345" s="1"/>
    </row>
    <row r="346" spans="1:15" ht="12.75" customHeight="1">
      <c r="A346" s="33">
        <v>336</v>
      </c>
      <c r="B346" s="53" t="s">
        <v>468</v>
      </c>
      <c r="C346" s="31">
        <v>276.3</v>
      </c>
      <c r="D346" s="36">
        <v>277.05</v>
      </c>
      <c r="E346" s="36">
        <v>272.8</v>
      </c>
      <c r="F346" s="36">
        <v>269.3</v>
      </c>
      <c r="G346" s="36">
        <v>265.05</v>
      </c>
      <c r="H346" s="36">
        <v>280.55</v>
      </c>
      <c r="I346" s="36">
        <v>284.8</v>
      </c>
      <c r="J346" s="36">
        <v>288.3</v>
      </c>
      <c r="K346" s="31">
        <v>281.3</v>
      </c>
      <c r="L346" s="31">
        <v>273.55</v>
      </c>
      <c r="M346" s="31">
        <v>30.17633</v>
      </c>
      <c r="N346" s="1"/>
      <c r="O346" s="1"/>
    </row>
    <row r="347" spans="1:15" ht="12.75" customHeight="1">
      <c r="A347" s="33">
        <v>337</v>
      </c>
      <c r="B347" s="53" t="s">
        <v>191</v>
      </c>
      <c r="C347" s="31">
        <v>306.05</v>
      </c>
      <c r="D347" s="36">
        <v>307.2833333333333</v>
      </c>
      <c r="E347" s="36">
        <v>302.31666666666661</v>
      </c>
      <c r="F347" s="36">
        <v>298.58333333333331</v>
      </c>
      <c r="G347" s="36">
        <v>293.61666666666662</v>
      </c>
      <c r="H347" s="36">
        <v>311.01666666666659</v>
      </c>
      <c r="I347" s="36">
        <v>315.98333333333329</v>
      </c>
      <c r="J347" s="36">
        <v>319.71666666666658</v>
      </c>
      <c r="K347" s="31">
        <v>312.25</v>
      </c>
      <c r="L347" s="31">
        <v>303.55</v>
      </c>
      <c r="M347" s="31">
        <v>126.30732</v>
      </c>
      <c r="N347" s="1"/>
      <c r="O347" s="1"/>
    </row>
    <row r="348" spans="1:15" ht="12.75" customHeight="1">
      <c r="A348" s="33">
        <v>338</v>
      </c>
      <c r="B348" s="53" t="s">
        <v>472</v>
      </c>
      <c r="C348" s="31">
        <v>388.75</v>
      </c>
      <c r="D348" s="36">
        <v>389.91666666666669</v>
      </c>
      <c r="E348" s="36">
        <v>381.83333333333337</v>
      </c>
      <c r="F348" s="36">
        <v>374.91666666666669</v>
      </c>
      <c r="G348" s="36">
        <v>366.83333333333337</v>
      </c>
      <c r="H348" s="36">
        <v>396.83333333333337</v>
      </c>
      <c r="I348" s="36">
        <v>404.91666666666674</v>
      </c>
      <c r="J348" s="36">
        <v>411.83333333333337</v>
      </c>
      <c r="K348" s="31">
        <v>398</v>
      </c>
      <c r="L348" s="31">
        <v>383</v>
      </c>
      <c r="M348" s="31">
        <v>18.19013</v>
      </c>
      <c r="N348" s="1"/>
      <c r="O348" s="1"/>
    </row>
    <row r="349" spans="1:15" ht="12.75" customHeight="1">
      <c r="A349" s="33">
        <v>339</v>
      </c>
      <c r="B349" s="53" t="s">
        <v>192</v>
      </c>
      <c r="C349" s="31">
        <v>1416.1</v>
      </c>
      <c r="D349" s="36">
        <v>1414.5666666666666</v>
      </c>
      <c r="E349" s="36">
        <v>1404.0833333333333</v>
      </c>
      <c r="F349" s="36">
        <v>1392.0666666666666</v>
      </c>
      <c r="G349" s="36">
        <v>1381.5833333333333</v>
      </c>
      <c r="H349" s="36">
        <v>1426.5833333333333</v>
      </c>
      <c r="I349" s="36">
        <v>1437.0666666666668</v>
      </c>
      <c r="J349" s="36">
        <v>1449.0833333333333</v>
      </c>
      <c r="K349" s="31">
        <v>1425.05</v>
      </c>
      <c r="L349" s="31">
        <v>1402.55</v>
      </c>
      <c r="M349" s="31">
        <v>6.00434</v>
      </c>
      <c r="N349" s="1"/>
      <c r="O349" s="1"/>
    </row>
    <row r="350" spans="1:15" ht="12.75" customHeight="1">
      <c r="A350" s="33">
        <v>340</v>
      </c>
      <c r="B350" s="53" t="s">
        <v>194</v>
      </c>
      <c r="C350" s="31">
        <v>205.55</v>
      </c>
      <c r="D350" s="36">
        <v>206.65</v>
      </c>
      <c r="E350" s="36">
        <v>203.4</v>
      </c>
      <c r="F350" s="36">
        <v>201.25</v>
      </c>
      <c r="G350" s="36">
        <v>198</v>
      </c>
      <c r="H350" s="36">
        <v>208.8</v>
      </c>
      <c r="I350" s="36">
        <v>212.05</v>
      </c>
      <c r="J350" s="36">
        <v>214.20000000000002</v>
      </c>
      <c r="K350" s="31">
        <v>209.9</v>
      </c>
      <c r="L350" s="31">
        <v>204.5</v>
      </c>
      <c r="M350" s="31">
        <v>203.61303000000001</v>
      </c>
      <c r="N350" s="1"/>
      <c r="O350" s="1"/>
    </row>
    <row r="351" spans="1:15" ht="12.75" customHeight="1">
      <c r="A351" s="33">
        <v>341</v>
      </c>
      <c r="B351" s="53" t="s">
        <v>289</v>
      </c>
      <c r="C351" s="31">
        <v>382.3</v>
      </c>
      <c r="D351" s="36">
        <v>383.76666666666665</v>
      </c>
      <c r="E351" s="36">
        <v>376.5333333333333</v>
      </c>
      <c r="F351" s="36">
        <v>370.76666666666665</v>
      </c>
      <c r="G351" s="36">
        <v>363.5333333333333</v>
      </c>
      <c r="H351" s="36">
        <v>389.5333333333333</v>
      </c>
      <c r="I351" s="36">
        <v>396.76666666666665</v>
      </c>
      <c r="J351" s="36">
        <v>402.5333333333333</v>
      </c>
      <c r="K351" s="31">
        <v>391</v>
      </c>
      <c r="L351" s="31">
        <v>378</v>
      </c>
      <c r="M351" s="31">
        <v>49.903799999999997</v>
      </c>
      <c r="N351" s="1"/>
      <c r="O351" s="1"/>
    </row>
    <row r="352" spans="1:15" ht="12.75" customHeight="1">
      <c r="A352" s="33">
        <v>342</v>
      </c>
      <c r="B352" s="53" t="s">
        <v>473</v>
      </c>
      <c r="C352" s="31">
        <v>1253</v>
      </c>
      <c r="D352" s="36">
        <v>1254.0333333333335</v>
      </c>
      <c r="E352" s="36">
        <v>1239.166666666667</v>
      </c>
      <c r="F352" s="36">
        <v>1225.3333333333335</v>
      </c>
      <c r="G352" s="36">
        <v>1210.4666666666669</v>
      </c>
      <c r="H352" s="36">
        <v>1267.866666666667</v>
      </c>
      <c r="I352" s="36">
        <v>1282.7333333333333</v>
      </c>
      <c r="J352" s="36">
        <v>1296.5666666666671</v>
      </c>
      <c r="K352" s="31">
        <v>1268.9000000000001</v>
      </c>
      <c r="L352" s="31">
        <v>1240.2</v>
      </c>
      <c r="M352" s="31">
        <v>4.0093399999999999</v>
      </c>
      <c r="N352" s="1"/>
      <c r="O352" s="1"/>
    </row>
    <row r="353" spans="1:15" ht="12.75" customHeight="1">
      <c r="A353" s="33">
        <v>343</v>
      </c>
      <c r="B353" s="53" t="s">
        <v>290</v>
      </c>
      <c r="C353" s="31">
        <v>634.85</v>
      </c>
      <c r="D353" s="36">
        <v>635.65000000000009</v>
      </c>
      <c r="E353" s="36">
        <v>629.35000000000014</v>
      </c>
      <c r="F353" s="36">
        <v>623.85</v>
      </c>
      <c r="G353" s="36">
        <v>617.55000000000007</v>
      </c>
      <c r="H353" s="36">
        <v>641.1500000000002</v>
      </c>
      <c r="I353" s="36">
        <v>647.45000000000016</v>
      </c>
      <c r="J353" s="36">
        <v>652.95000000000027</v>
      </c>
      <c r="K353" s="31">
        <v>641.95000000000005</v>
      </c>
      <c r="L353" s="31">
        <v>630.15</v>
      </c>
      <c r="M353" s="31">
        <v>20.9527</v>
      </c>
      <c r="N353" s="1"/>
      <c r="O353" s="1"/>
    </row>
    <row r="354" spans="1:15" ht="12.75" customHeight="1">
      <c r="A354" s="33">
        <v>344</v>
      </c>
      <c r="B354" s="53" t="s">
        <v>193</v>
      </c>
      <c r="C354" s="31">
        <v>4194.5</v>
      </c>
      <c r="D354" s="36">
        <v>4184</v>
      </c>
      <c r="E354" s="36">
        <v>4168</v>
      </c>
      <c r="F354" s="36">
        <v>4141.5</v>
      </c>
      <c r="G354" s="36">
        <v>4125.5</v>
      </c>
      <c r="H354" s="36">
        <v>4210.5</v>
      </c>
      <c r="I354" s="36">
        <v>4226.5</v>
      </c>
      <c r="J354" s="36">
        <v>4253</v>
      </c>
      <c r="K354" s="31">
        <v>4200</v>
      </c>
      <c r="L354" s="31">
        <v>4157.5</v>
      </c>
      <c r="M354" s="31">
        <v>1.25786</v>
      </c>
      <c r="N354" s="1"/>
      <c r="O354" s="1"/>
    </row>
    <row r="355" spans="1:15" ht="12.75" customHeight="1">
      <c r="A355" s="33">
        <v>345</v>
      </c>
      <c r="B355" s="53" t="s">
        <v>474</v>
      </c>
      <c r="C355" s="31">
        <v>229.85</v>
      </c>
      <c r="D355" s="36">
        <v>230.51666666666665</v>
      </c>
      <c r="E355" s="36">
        <v>227.0333333333333</v>
      </c>
      <c r="F355" s="36">
        <v>224.21666666666664</v>
      </c>
      <c r="G355" s="36">
        <v>220.73333333333329</v>
      </c>
      <c r="H355" s="36">
        <v>233.33333333333331</v>
      </c>
      <c r="I355" s="36">
        <v>236.81666666666666</v>
      </c>
      <c r="J355" s="36">
        <v>239.63333333333333</v>
      </c>
      <c r="K355" s="31">
        <v>234</v>
      </c>
      <c r="L355" s="31">
        <v>227.7</v>
      </c>
      <c r="M355" s="31">
        <v>3.39941</v>
      </c>
      <c r="N355" s="1"/>
      <c r="O355" s="1"/>
    </row>
    <row r="356" spans="1:15" ht="12.75" customHeight="1">
      <c r="A356" s="33">
        <v>346</v>
      </c>
      <c r="B356" s="53" t="s">
        <v>195</v>
      </c>
      <c r="C356" s="31">
        <v>37929.449999999997</v>
      </c>
      <c r="D356" s="36">
        <v>37764.716666666667</v>
      </c>
      <c r="E356" s="36">
        <v>37529.533333333333</v>
      </c>
      <c r="F356" s="36">
        <v>37129.616666666669</v>
      </c>
      <c r="G356" s="36">
        <v>36894.433333333334</v>
      </c>
      <c r="H356" s="36">
        <v>38164.633333333331</v>
      </c>
      <c r="I356" s="36">
        <v>38399.816666666666</v>
      </c>
      <c r="J356" s="36">
        <v>38799.73333333333</v>
      </c>
      <c r="K356" s="31">
        <v>37999.9</v>
      </c>
      <c r="L356" s="31">
        <v>37364.800000000003</v>
      </c>
      <c r="M356" s="31">
        <v>0.25789000000000001</v>
      </c>
      <c r="N356" s="1"/>
      <c r="O356" s="1"/>
    </row>
    <row r="357" spans="1:15" ht="12.75" customHeight="1">
      <c r="A357" s="33">
        <v>347</v>
      </c>
      <c r="B357" s="53" t="s">
        <v>292</v>
      </c>
      <c r="C357" s="31">
        <v>1591.1</v>
      </c>
      <c r="D357" s="36">
        <v>1600.3666666666668</v>
      </c>
      <c r="E357" s="36">
        <v>1575.7333333333336</v>
      </c>
      <c r="F357" s="36">
        <v>1560.3666666666668</v>
      </c>
      <c r="G357" s="36">
        <v>1535.7333333333336</v>
      </c>
      <c r="H357" s="36">
        <v>1615.7333333333336</v>
      </c>
      <c r="I357" s="36">
        <v>1640.3666666666668</v>
      </c>
      <c r="J357" s="36">
        <v>1655.7333333333336</v>
      </c>
      <c r="K357" s="31">
        <v>1625</v>
      </c>
      <c r="L357" s="31">
        <v>1585</v>
      </c>
      <c r="M357" s="31">
        <v>5.0853700000000002</v>
      </c>
      <c r="N357" s="1"/>
      <c r="O357" s="1"/>
    </row>
    <row r="358" spans="1:15" ht="12.75" customHeight="1">
      <c r="A358" s="33">
        <v>348</v>
      </c>
      <c r="B358" s="53" t="s">
        <v>291</v>
      </c>
      <c r="C358" s="31">
        <v>784.15</v>
      </c>
      <c r="D358" s="36">
        <v>790.6</v>
      </c>
      <c r="E358" s="36">
        <v>769.7</v>
      </c>
      <c r="F358" s="36">
        <v>755.25</v>
      </c>
      <c r="G358" s="36">
        <v>734.35</v>
      </c>
      <c r="H358" s="36">
        <v>805.05000000000007</v>
      </c>
      <c r="I358" s="36">
        <v>825.94999999999993</v>
      </c>
      <c r="J358" s="36">
        <v>840.40000000000009</v>
      </c>
      <c r="K358" s="31">
        <v>811.5</v>
      </c>
      <c r="L358" s="31">
        <v>776.15</v>
      </c>
      <c r="M358" s="31">
        <v>8.4378299999999999</v>
      </c>
      <c r="N358" s="1"/>
      <c r="O358" s="1"/>
    </row>
    <row r="359" spans="1:15" ht="12.75" customHeight="1">
      <c r="A359" s="33">
        <v>349</v>
      </c>
      <c r="B359" s="53" t="s">
        <v>475</v>
      </c>
      <c r="C359" s="31">
        <v>254.2</v>
      </c>
      <c r="D359" s="36">
        <v>254.85</v>
      </c>
      <c r="E359" s="36">
        <v>250.89999999999998</v>
      </c>
      <c r="F359" s="36">
        <v>247.6</v>
      </c>
      <c r="G359" s="36">
        <v>243.64999999999998</v>
      </c>
      <c r="H359" s="36">
        <v>258.14999999999998</v>
      </c>
      <c r="I359" s="36">
        <v>262.09999999999997</v>
      </c>
      <c r="J359" s="36">
        <v>265.39999999999998</v>
      </c>
      <c r="K359" s="31">
        <v>258.8</v>
      </c>
      <c r="L359" s="31">
        <v>251.55</v>
      </c>
      <c r="M359" s="31">
        <v>19.694769999999998</v>
      </c>
      <c r="N359" s="1"/>
      <c r="O359" s="1"/>
    </row>
    <row r="360" spans="1:15" ht="12.75" customHeight="1">
      <c r="A360" s="33">
        <v>350</v>
      </c>
      <c r="B360" s="53" t="s">
        <v>197</v>
      </c>
      <c r="C360" s="31">
        <v>7395.8</v>
      </c>
      <c r="D360" s="36">
        <v>7410.95</v>
      </c>
      <c r="E360" s="36">
        <v>7336.9</v>
      </c>
      <c r="F360" s="36">
        <v>7278</v>
      </c>
      <c r="G360" s="36">
        <v>7203.95</v>
      </c>
      <c r="H360" s="36">
        <v>7469.8499999999995</v>
      </c>
      <c r="I360" s="36">
        <v>7543.9000000000005</v>
      </c>
      <c r="J360" s="36">
        <v>7602.7999999999993</v>
      </c>
      <c r="K360" s="31">
        <v>7485</v>
      </c>
      <c r="L360" s="31">
        <v>7352.05</v>
      </c>
      <c r="M360" s="31">
        <v>3.0681099999999999</v>
      </c>
      <c r="N360" s="1"/>
      <c r="O360" s="1"/>
    </row>
    <row r="361" spans="1:15" ht="12.75" customHeight="1">
      <c r="A361" s="33">
        <v>351</v>
      </c>
      <c r="B361" s="53" t="s">
        <v>198</v>
      </c>
      <c r="C361" s="31">
        <v>216.3</v>
      </c>
      <c r="D361" s="36">
        <v>216.26666666666665</v>
      </c>
      <c r="E361" s="36">
        <v>215.0333333333333</v>
      </c>
      <c r="F361" s="36">
        <v>213.76666666666665</v>
      </c>
      <c r="G361" s="36">
        <v>212.5333333333333</v>
      </c>
      <c r="H361" s="36">
        <v>217.5333333333333</v>
      </c>
      <c r="I361" s="36">
        <v>218.76666666666665</v>
      </c>
      <c r="J361" s="36">
        <v>220.0333333333333</v>
      </c>
      <c r="K361" s="31">
        <v>217.5</v>
      </c>
      <c r="L361" s="31">
        <v>215</v>
      </c>
      <c r="M361" s="31">
        <v>42.36656</v>
      </c>
      <c r="N361" s="1"/>
      <c r="O361" s="1"/>
    </row>
    <row r="362" spans="1:15" ht="12.75" customHeight="1">
      <c r="A362" s="33">
        <v>352</v>
      </c>
      <c r="B362" s="53" t="s">
        <v>478</v>
      </c>
      <c r="C362" s="31">
        <v>4261.7</v>
      </c>
      <c r="D362" s="36">
        <v>4253.3</v>
      </c>
      <c r="E362" s="36">
        <v>4219.6000000000004</v>
      </c>
      <c r="F362" s="36">
        <v>4177.5</v>
      </c>
      <c r="G362" s="36">
        <v>4143.8</v>
      </c>
      <c r="H362" s="36">
        <v>4295.4000000000005</v>
      </c>
      <c r="I362" s="36">
        <v>4329.0999999999995</v>
      </c>
      <c r="J362" s="36">
        <v>4371.2000000000007</v>
      </c>
      <c r="K362" s="31">
        <v>4287</v>
      </c>
      <c r="L362" s="31">
        <v>4211.2</v>
      </c>
      <c r="M362" s="31">
        <v>0.16120999999999999</v>
      </c>
      <c r="N362" s="1"/>
      <c r="O362" s="1"/>
    </row>
    <row r="363" spans="1:15" ht="12.75" customHeight="1">
      <c r="A363" s="33">
        <v>353</v>
      </c>
      <c r="B363" s="53" t="s">
        <v>479</v>
      </c>
      <c r="C363" s="31">
        <v>2234.9499999999998</v>
      </c>
      <c r="D363" s="36">
        <v>2255.7833333333333</v>
      </c>
      <c r="E363" s="36">
        <v>2195.2166666666667</v>
      </c>
      <c r="F363" s="36">
        <v>2155.4833333333336</v>
      </c>
      <c r="G363" s="36">
        <v>2094.916666666667</v>
      </c>
      <c r="H363" s="36">
        <v>2295.5166666666664</v>
      </c>
      <c r="I363" s="36">
        <v>2356.083333333333</v>
      </c>
      <c r="J363" s="36">
        <v>2395.8166666666662</v>
      </c>
      <c r="K363" s="31">
        <v>2316.35</v>
      </c>
      <c r="L363" s="31">
        <v>2216.0500000000002</v>
      </c>
      <c r="M363" s="31">
        <v>3.4840800000000001</v>
      </c>
      <c r="N363" s="1"/>
      <c r="O363" s="1"/>
    </row>
    <row r="364" spans="1:15" ht="12.75" customHeight="1">
      <c r="A364" s="33">
        <v>354</v>
      </c>
      <c r="B364" s="53" t="s">
        <v>201</v>
      </c>
      <c r="C364" s="31">
        <v>3462.8</v>
      </c>
      <c r="D364" s="36">
        <v>3458.6</v>
      </c>
      <c r="E364" s="36">
        <v>3437.2</v>
      </c>
      <c r="F364" s="36">
        <v>3411.6</v>
      </c>
      <c r="G364" s="36">
        <v>3390.2</v>
      </c>
      <c r="H364" s="36">
        <v>3484.2</v>
      </c>
      <c r="I364" s="36">
        <v>3505.6000000000004</v>
      </c>
      <c r="J364" s="36">
        <v>3531.2</v>
      </c>
      <c r="K364" s="31">
        <v>3480</v>
      </c>
      <c r="L364" s="31">
        <v>3433</v>
      </c>
      <c r="M364" s="31">
        <v>2.93268</v>
      </c>
      <c r="N364" s="1"/>
      <c r="O364" s="1"/>
    </row>
    <row r="365" spans="1:15" ht="12.75" customHeight="1">
      <c r="A365" s="33">
        <v>355</v>
      </c>
      <c r="B365" s="53" t="s">
        <v>200</v>
      </c>
      <c r="C365" s="31">
        <v>2699.1</v>
      </c>
      <c r="D365" s="36">
        <v>2694.7</v>
      </c>
      <c r="E365" s="36">
        <v>2672.3499999999995</v>
      </c>
      <c r="F365" s="36">
        <v>2645.5999999999995</v>
      </c>
      <c r="G365" s="36">
        <v>2623.2499999999991</v>
      </c>
      <c r="H365" s="36">
        <v>2721.45</v>
      </c>
      <c r="I365" s="36">
        <v>2743.8</v>
      </c>
      <c r="J365" s="36">
        <v>2770.55</v>
      </c>
      <c r="K365" s="31">
        <v>2717.05</v>
      </c>
      <c r="L365" s="31">
        <v>2667.95</v>
      </c>
      <c r="M365" s="31">
        <v>4.8753900000000003</v>
      </c>
      <c r="N365" s="1"/>
      <c r="O365" s="1"/>
    </row>
    <row r="366" spans="1:15" ht="12.75" customHeight="1">
      <c r="A366" s="33">
        <v>356</v>
      </c>
      <c r="B366" s="53" t="s">
        <v>196</v>
      </c>
      <c r="C366" s="31">
        <v>912.2</v>
      </c>
      <c r="D366" s="36">
        <v>913.30000000000007</v>
      </c>
      <c r="E366" s="36">
        <v>903.90000000000009</v>
      </c>
      <c r="F366" s="36">
        <v>895.6</v>
      </c>
      <c r="G366" s="36">
        <v>886.2</v>
      </c>
      <c r="H366" s="36">
        <v>921.60000000000014</v>
      </c>
      <c r="I366" s="36">
        <v>931</v>
      </c>
      <c r="J366" s="36">
        <v>939.30000000000018</v>
      </c>
      <c r="K366" s="31">
        <v>922.7</v>
      </c>
      <c r="L366" s="31">
        <v>905</v>
      </c>
      <c r="M366" s="31">
        <v>13.06166</v>
      </c>
      <c r="N366" s="1"/>
      <c r="O366" s="1"/>
    </row>
    <row r="367" spans="1:15" ht="12.75" customHeight="1">
      <c r="A367" s="33">
        <v>357</v>
      </c>
      <c r="B367" s="53" t="s">
        <v>480</v>
      </c>
      <c r="C367" s="31">
        <v>138.19999999999999</v>
      </c>
      <c r="D367" s="36">
        <v>139.56666666666666</v>
      </c>
      <c r="E367" s="36">
        <v>136.63333333333333</v>
      </c>
      <c r="F367" s="36">
        <v>135.06666666666666</v>
      </c>
      <c r="G367" s="36">
        <v>132.13333333333333</v>
      </c>
      <c r="H367" s="36">
        <v>141.13333333333333</v>
      </c>
      <c r="I367" s="36">
        <v>144.06666666666666</v>
      </c>
      <c r="J367" s="36">
        <v>145.63333333333333</v>
      </c>
      <c r="K367" s="31">
        <v>142.5</v>
      </c>
      <c r="L367" s="31">
        <v>138</v>
      </c>
      <c r="M367" s="31">
        <v>51.873699999999999</v>
      </c>
      <c r="N367" s="1"/>
      <c r="O367" s="1"/>
    </row>
    <row r="368" spans="1:15" ht="12.75" customHeight="1">
      <c r="A368" s="33">
        <v>358</v>
      </c>
      <c r="B368" s="53" t="s">
        <v>476</v>
      </c>
      <c r="C368" s="31">
        <v>785.85</v>
      </c>
      <c r="D368" s="36">
        <v>787.15</v>
      </c>
      <c r="E368" s="36">
        <v>779.69999999999993</v>
      </c>
      <c r="F368" s="36">
        <v>773.55</v>
      </c>
      <c r="G368" s="36">
        <v>766.09999999999991</v>
      </c>
      <c r="H368" s="36">
        <v>793.3</v>
      </c>
      <c r="I368" s="36">
        <v>800.75</v>
      </c>
      <c r="J368" s="36">
        <v>806.9</v>
      </c>
      <c r="K368" s="31">
        <v>794.6</v>
      </c>
      <c r="L368" s="31">
        <v>781</v>
      </c>
      <c r="M368" s="31">
        <v>1.3724000000000001</v>
      </c>
      <c r="N368" s="1"/>
      <c r="O368" s="1"/>
    </row>
    <row r="369" spans="1:15" ht="12.75" customHeight="1">
      <c r="A369" s="33">
        <v>359</v>
      </c>
      <c r="B369" s="53" t="s">
        <v>477</v>
      </c>
      <c r="C369" s="31">
        <v>350.55</v>
      </c>
      <c r="D369" s="36">
        <v>351.91666666666669</v>
      </c>
      <c r="E369" s="36">
        <v>348.13333333333338</v>
      </c>
      <c r="F369" s="36">
        <v>345.7166666666667</v>
      </c>
      <c r="G369" s="36">
        <v>341.93333333333339</v>
      </c>
      <c r="H369" s="36">
        <v>354.33333333333337</v>
      </c>
      <c r="I369" s="36">
        <v>358.11666666666667</v>
      </c>
      <c r="J369" s="36">
        <v>360.53333333333336</v>
      </c>
      <c r="K369" s="31">
        <v>355.7</v>
      </c>
      <c r="L369" s="31">
        <v>349.5</v>
      </c>
      <c r="M369" s="31">
        <v>2.7491500000000002</v>
      </c>
      <c r="N369" s="1"/>
      <c r="O369" s="1"/>
    </row>
    <row r="370" spans="1:15" ht="12.75" customHeight="1">
      <c r="A370" s="33">
        <v>360</v>
      </c>
      <c r="B370" s="53" t="s">
        <v>481</v>
      </c>
      <c r="C370" s="31">
        <v>1522.75</v>
      </c>
      <c r="D370" s="36">
        <v>1505.7166666666665</v>
      </c>
      <c r="E370" s="36">
        <v>1461.4333333333329</v>
      </c>
      <c r="F370" s="36">
        <v>1400.1166666666666</v>
      </c>
      <c r="G370" s="36">
        <v>1355.833333333333</v>
      </c>
      <c r="H370" s="36">
        <v>1567.0333333333328</v>
      </c>
      <c r="I370" s="36">
        <v>1611.3166666666662</v>
      </c>
      <c r="J370" s="36">
        <v>1672.6333333333328</v>
      </c>
      <c r="K370" s="31">
        <v>1550</v>
      </c>
      <c r="L370" s="31">
        <v>1444.4</v>
      </c>
      <c r="M370" s="31">
        <v>4.2137799999999999</v>
      </c>
      <c r="N370" s="1"/>
      <c r="O370" s="1"/>
    </row>
    <row r="371" spans="1:15" ht="12.75" customHeight="1">
      <c r="A371" s="33">
        <v>361</v>
      </c>
      <c r="B371" s="53" t="s">
        <v>203</v>
      </c>
      <c r="C371" s="31">
        <v>5436.65</v>
      </c>
      <c r="D371" s="36">
        <v>5426.5666666666666</v>
      </c>
      <c r="E371" s="36">
        <v>5395.1333333333332</v>
      </c>
      <c r="F371" s="36">
        <v>5353.6166666666668</v>
      </c>
      <c r="G371" s="36">
        <v>5322.1833333333334</v>
      </c>
      <c r="H371" s="36">
        <v>5468.083333333333</v>
      </c>
      <c r="I371" s="36">
        <v>5499.5166666666655</v>
      </c>
      <c r="J371" s="36">
        <v>5541.0333333333328</v>
      </c>
      <c r="K371" s="31">
        <v>5458</v>
      </c>
      <c r="L371" s="31">
        <v>5385.05</v>
      </c>
      <c r="M371" s="31">
        <v>3.57111</v>
      </c>
      <c r="N371" s="1"/>
      <c r="O371" s="1"/>
    </row>
    <row r="372" spans="1:15" ht="12.75" customHeight="1">
      <c r="A372" s="33">
        <v>362</v>
      </c>
      <c r="B372" s="53" t="s">
        <v>482</v>
      </c>
      <c r="C372" s="31">
        <v>1066.05</v>
      </c>
      <c r="D372" s="36">
        <v>1058.6833333333334</v>
      </c>
      <c r="E372" s="36">
        <v>1022.3666666666668</v>
      </c>
      <c r="F372" s="36">
        <v>978.68333333333339</v>
      </c>
      <c r="G372" s="36">
        <v>942.36666666666679</v>
      </c>
      <c r="H372" s="36">
        <v>1102.3666666666668</v>
      </c>
      <c r="I372" s="36">
        <v>1138.6833333333334</v>
      </c>
      <c r="J372" s="36">
        <v>1182.3666666666668</v>
      </c>
      <c r="K372" s="31">
        <v>1095</v>
      </c>
      <c r="L372" s="31">
        <v>1015</v>
      </c>
      <c r="M372" s="31">
        <v>9.1137200000000007</v>
      </c>
      <c r="N372" s="1"/>
      <c r="O372" s="1"/>
    </row>
    <row r="373" spans="1:15" ht="12.75" customHeight="1">
      <c r="A373" s="33">
        <v>363</v>
      </c>
      <c r="B373" s="53" t="s">
        <v>293</v>
      </c>
      <c r="C373" s="31">
        <v>434.1</v>
      </c>
      <c r="D373" s="36">
        <v>436.13333333333338</v>
      </c>
      <c r="E373" s="36">
        <v>428.26666666666677</v>
      </c>
      <c r="F373" s="36">
        <v>422.43333333333339</v>
      </c>
      <c r="G373" s="36">
        <v>414.56666666666678</v>
      </c>
      <c r="H373" s="36">
        <v>441.96666666666675</v>
      </c>
      <c r="I373" s="36">
        <v>449.83333333333343</v>
      </c>
      <c r="J373" s="36">
        <v>455.66666666666674</v>
      </c>
      <c r="K373" s="31">
        <v>444</v>
      </c>
      <c r="L373" s="31">
        <v>430.3</v>
      </c>
      <c r="M373" s="31">
        <v>15.228719999999999</v>
      </c>
      <c r="N373" s="1"/>
      <c r="O373" s="1"/>
    </row>
    <row r="374" spans="1:15" ht="12.75" customHeight="1">
      <c r="A374" s="33">
        <v>364</v>
      </c>
      <c r="B374" s="53" t="s">
        <v>199</v>
      </c>
      <c r="C374" s="31">
        <v>384.8</v>
      </c>
      <c r="D374" s="36">
        <v>387.66666666666669</v>
      </c>
      <c r="E374" s="36">
        <v>379.68333333333339</v>
      </c>
      <c r="F374" s="36">
        <v>374.56666666666672</v>
      </c>
      <c r="G374" s="36">
        <v>366.58333333333343</v>
      </c>
      <c r="H374" s="36">
        <v>392.78333333333336</v>
      </c>
      <c r="I374" s="36">
        <v>400.76666666666659</v>
      </c>
      <c r="J374" s="36">
        <v>405.88333333333333</v>
      </c>
      <c r="K374" s="31">
        <v>395.65</v>
      </c>
      <c r="L374" s="31">
        <v>382.55</v>
      </c>
      <c r="M374" s="31">
        <v>112.69286</v>
      </c>
      <c r="N374" s="1"/>
      <c r="O374" s="1"/>
    </row>
    <row r="375" spans="1:15" ht="12.75" customHeight="1">
      <c r="A375" s="33">
        <v>365</v>
      </c>
      <c r="B375" s="53" t="s">
        <v>204</v>
      </c>
      <c r="C375" s="31">
        <v>234.05</v>
      </c>
      <c r="D375" s="36">
        <v>234.13333333333333</v>
      </c>
      <c r="E375" s="36">
        <v>232.41666666666666</v>
      </c>
      <c r="F375" s="36">
        <v>230.78333333333333</v>
      </c>
      <c r="G375" s="36">
        <v>229.06666666666666</v>
      </c>
      <c r="H375" s="36">
        <v>235.76666666666665</v>
      </c>
      <c r="I375" s="36">
        <v>237.48333333333335</v>
      </c>
      <c r="J375" s="36">
        <v>239.11666666666665</v>
      </c>
      <c r="K375" s="31">
        <v>235.85</v>
      </c>
      <c r="L375" s="31">
        <v>232.5</v>
      </c>
      <c r="M375" s="31">
        <v>102.31881</v>
      </c>
      <c r="N375" s="1"/>
      <c r="O375" s="1"/>
    </row>
    <row r="376" spans="1:15" ht="12.75" customHeight="1">
      <c r="A376" s="33">
        <v>366</v>
      </c>
      <c r="B376" s="53" t="s">
        <v>483</v>
      </c>
      <c r="C376" s="31">
        <v>546.6</v>
      </c>
      <c r="D376" s="36">
        <v>551.16666666666663</v>
      </c>
      <c r="E376" s="36">
        <v>540.43333333333328</v>
      </c>
      <c r="F376" s="36">
        <v>534.26666666666665</v>
      </c>
      <c r="G376" s="36">
        <v>523.5333333333333</v>
      </c>
      <c r="H376" s="36">
        <v>557.33333333333326</v>
      </c>
      <c r="I376" s="36">
        <v>568.06666666666661</v>
      </c>
      <c r="J376" s="36">
        <v>574.23333333333323</v>
      </c>
      <c r="K376" s="31">
        <v>561.9</v>
      </c>
      <c r="L376" s="31">
        <v>545</v>
      </c>
      <c r="M376" s="31">
        <v>6.3082799999999999</v>
      </c>
      <c r="N376" s="1"/>
      <c r="O376" s="1"/>
    </row>
    <row r="377" spans="1:15" ht="12.75" customHeight="1">
      <c r="A377" s="33">
        <v>367</v>
      </c>
      <c r="B377" s="53" t="s">
        <v>294</v>
      </c>
      <c r="C377" s="31">
        <v>1141.95</v>
      </c>
      <c r="D377" s="36">
        <v>1135.8333333333333</v>
      </c>
      <c r="E377" s="36">
        <v>1124.1166666666666</v>
      </c>
      <c r="F377" s="36">
        <v>1106.2833333333333</v>
      </c>
      <c r="G377" s="36">
        <v>1094.5666666666666</v>
      </c>
      <c r="H377" s="36">
        <v>1153.6666666666665</v>
      </c>
      <c r="I377" s="36">
        <v>1165.3833333333332</v>
      </c>
      <c r="J377" s="36">
        <v>1183.2166666666665</v>
      </c>
      <c r="K377" s="31">
        <v>1147.55</v>
      </c>
      <c r="L377" s="31">
        <v>1118</v>
      </c>
      <c r="M377" s="31">
        <v>4.9619799999999996</v>
      </c>
      <c r="N377" s="1"/>
      <c r="O377" s="1"/>
    </row>
    <row r="378" spans="1:15" ht="12.75" customHeight="1">
      <c r="A378" s="33">
        <v>368</v>
      </c>
      <c r="B378" s="53" t="s">
        <v>484</v>
      </c>
      <c r="C378" s="31">
        <v>731.95</v>
      </c>
      <c r="D378" s="36">
        <v>735.73333333333323</v>
      </c>
      <c r="E378" s="36">
        <v>724.51666666666642</v>
      </c>
      <c r="F378" s="36">
        <v>717.08333333333314</v>
      </c>
      <c r="G378" s="36">
        <v>705.86666666666633</v>
      </c>
      <c r="H378" s="36">
        <v>743.16666666666652</v>
      </c>
      <c r="I378" s="36">
        <v>754.38333333333344</v>
      </c>
      <c r="J378" s="36">
        <v>761.81666666666661</v>
      </c>
      <c r="K378" s="31">
        <v>746.95</v>
      </c>
      <c r="L378" s="31">
        <v>728.3</v>
      </c>
      <c r="M378" s="31">
        <v>1.3193900000000001</v>
      </c>
      <c r="N378" s="1"/>
      <c r="O378" s="1"/>
    </row>
    <row r="379" spans="1:15" ht="12.75" customHeight="1">
      <c r="A379" s="33">
        <v>369</v>
      </c>
      <c r="B379" s="53" t="s">
        <v>485</v>
      </c>
      <c r="C379" s="31">
        <v>182.3</v>
      </c>
      <c r="D379" s="36">
        <v>183.58333333333334</v>
      </c>
      <c r="E379" s="36">
        <v>179.36666666666667</v>
      </c>
      <c r="F379" s="36">
        <v>176.43333333333334</v>
      </c>
      <c r="G379" s="36">
        <v>172.21666666666667</v>
      </c>
      <c r="H379" s="36">
        <v>186.51666666666668</v>
      </c>
      <c r="I379" s="36">
        <v>190.73333333333332</v>
      </c>
      <c r="J379" s="36">
        <v>193.66666666666669</v>
      </c>
      <c r="K379" s="31">
        <v>187.8</v>
      </c>
      <c r="L379" s="31">
        <v>180.65</v>
      </c>
      <c r="M379" s="31">
        <v>4.7001900000000001</v>
      </c>
      <c r="N379" s="1"/>
      <c r="O379" s="1"/>
    </row>
    <row r="380" spans="1:15" ht="12.75" customHeight="1">
      <c r="A380" s="33">
        <v>370</v>
      </c>
      <c r="B380" s="53" t="s">
        <v>295</v>
      </c>
      <c r="C380" s="31">
        <v>17484.849999999999</v>
      </c>
      <c r="D380" s="36">
        <v>17399.283333333333</v>
      </c>
      <c r="E380" s="36">
        <v>17253.566666666666</v>
      </c>
      <c r="F380" s="36">
        <v>17022.283333333333</v>
      </c>
      <c r="G380" s="36">
        <v>16876.566666666666</v>
      </c>
      <c r="H380" s="36">
        <v>17630.566666666666</v>
      </c>
      <c r="I380" s="36">
        <v>17776.283333333333</v>
      </c>
      <c r="J380" s="36">
        <v>18007.566666666666</v>
      </c>
      <c r="K380" s="31">
        <v>17545</v>
      </c>
      <c r="L380" s="31">
        <v>17168</v>
      </c>
      <c r="M380" s="31">
        <v>4.4659999999999998E-2</v>
      </c>
      <c r="N380" s="1"/>
      <c r="O380" s="1"/>
    </row>
    <row r="381" spans="1:15" ht="12.75" customHeight="1">
      <c r="A381" s="33">
        <v>371</v>
      </c>
      <c r="B381" s="53" t="s">
        <v>202</v>
      </c>
      <c r="C381" s="31">
        <v>91.8</v>
      </c>
      <c r="D381" s="36">
        <v>91</v>
      </c>
      <c r="E381" s="36">
        <v>89.85</v>
      </c>
      <c r="F381" s="36">
        <v>87.899999999999991</v>
      </c>
      <c r="G381" s="36">
        <v>86.749999999999986</v>
      </c>
      <c r="H381" s="36">
        <v>92.95</v>
      </c>
      <c r="I381" s="36">
        <v>94.100000000000009</v>
      </c>
      <c r="J381" s="36">
        <v>96.050000000000011</v>
      </c>
      <c r="K381" s="31">
        <v>92.15</v>
      </c>
      <c r="L381" s="31">
        <v>89.05</v>
      </c>
      <c r="M381" s="31">
        <v>620.43155000000002</v>
      </c>
      <c r="N381" s="1"/>
      <c r="O381" s="1"/>
    </row>
    <row r="382" spans="1:15" ht="12.75" customHeight="1">
      <c r="A382" s="33">
        <v>372</v>
      </c>
      <c r="B382" s="53" t="s">
        <v>206</v>
      </c>
      <c r="C382" s="31">
        <v>1674.3</v>
      </c>
      <c r="D382" s="36">
        <v>1666.3166666666666</v>
      </c>
      <c r="E382" s="36">
        <v>1654.6833333333332</v>
      </c>
      <c r="F382" s="36">
        <v>1635.0666666666666</v>
      </c>
      <c r="G382" s="36">
        <v>1623.4333333333332</v>
      </c>
      <c r="H382" s="36">
        <v>1685.9333333333332</v>
      </c>
      <c r="I382" s="36">
        <v>1697.5666666666664</v>
      </c>
      <c r="J382" s="36">
        <v>1717.1833333333332</v>
      </c>
      <c r="K382" s="31">
        <v>1677.95</v>
      </c>
      <c r="L382" s="31">
        <v>1646.7</v>
      </c>
      <c r="M382" s="31">
        <v>5.5591200000000001</v>
      </c>
      <c r="N382" s="1"/>
      <c r="O382" s="1"/>
    </row>
    <row r="383" spans="1:15" ht="12.75" customHeight="1">
      <c r="A383" s="33">
        <v>373</v>
      </c>
      <c r="B383" s="53" t="s">
        <v>486</v>
      </c>
      <c r="C383" s="31">
        <v>503.6</v>
      </c>
      <c r="D383" s="36">
        <v>506.25</v>
      </c>
      <c r="E383" s="36">
        <v>496.1</v>
      </c>
      <c r="F383" s="36">
        <v>488.6</v>
      </c>
      <c r="G383" s="36">
        <v>478.45000000000005</v>
      </c>
      <c r="H383" s="36">
        <v>513.75</v>
      </c>
      <c r="I383" s="36">
        <v>523.9</v>
      </c>
      <c r="J383" s="36">
        <v>531.4</v>
      </c>
      <c r="K383" s="31">
        <v>516.4</v>
      </c>
      <c r="L383" s="31">
        <v>498.75</v>
      </c>
      <c r="M383" s="31">
        <v>4.9107399999999997</v>
      </c>
      <c r="N383" s="1"/>
      <c r="O383" s="1"/>
    </row>
    <row r="384" spans="1:15" ht="12.75" customHeight="1">
      <c r="A384" s="33">
        <v>374</v>
      </c>
      <c r="B384" s="53" t="s">
        <v>489</v>
      </c>
      <c r="C384" s="31">
        <v>1651.45</v>
      </c>
      <c r="D384" s="36">
        <v>1645.4666666666665</v>
      </c>
      <c r="E384" s="36">
        <v>1620.9833333333329</v>
      </c>
      <c r="F384" s="36">
        <v>1590.5166666666664</v>
      </c>
      <c r="G384" s="36">
        <v>1566.0333333333328</v>
      </c>
      <c r="H384" s="36">
        <v>1675.9333333333329</v>
      </c>
      <c r="I384" s="36">
        <v>1700.4166666666665</v>
      </c>
      <c r="J384" s="36">
        <v>1730.883333333333</v>
      </c>
      <c r="K384" s="31">
        <v>1669.95</v>
      </c>
      <c r="L384" s="31">
        <v>1615</v>
      </c>
      <c r="M384" s="31">
        <v>4.4347300000000001</v>
      </c>
      <c r="N384" s="1"/>
      <c r="O384" s="1"/>
    </row>
    <row r="385" spans="1:15" ht="12.75" customHeight="1">
      <c r="A385" s="33">
        <v>375</v>
      </c>
      <c r="B385" s="53" t="s">
        <v>490</v>
      </c>
      <c r="C385" s="31">
        <v>177.8</v>
      </c>
      <c r="D385" s="36">
        <v>178.38333333333335</v>
      </c>
      <c r="E385" s="36">
        <v>175.9666666666667</v>
      </c>
      <c r="F385" s="36">
        <v>174.13333333333335</v>
      </c>
      <c r="G385" s="36">
        <v>171.7166666666667</v>
      </c>
      <c r="H385" s="36">
        <v>180.2166666666667</v>
      </c>
      <c r="I385" s="36">
        <v>182.63333333333338</v>
      </c>
      <c r="J385" s="36">
        <v>184.4666666666667</v>
      </c>
      <c r="K385" s="31">
        <v>180.8</v>
      </c>
      <c r="L385" s="31">
        <v>176.55</v>
      </c>
      <c r="M385" s="31">
        <v>69.918469999999999</v>
      </c>
      <c r="N385" s="1"/>
      <c r="O385" s="1"/>
    </row>
    <row r="386" spans="1:15" ht="12.75" customHeight="1">
      <c r="A386" s="33">
        <v>376</v>
      </c>
      <c r="B386" s="53" t="s">
        <v>207</v>
      </c>
      <c r="C386" s="31">
        <v>152.9</v>
      </c>
      <c r="D386" s="36">
        <v>151.06666666666666</v>
      </c>
      <c r="E386" s="36">
        <v>148.13333333333333</v>
      </c>
      <c r="F386" s="36">
        <v>143.36666666666667</v>
      </c>
      <c r="G386" s="36">
        <v>140.43333333333334</v>
      </c>
      <c r="H386" s="36">
        <v>155.83333333333331</v>
      </c>
      <c r="I386" s="36">
        <v>158.76666666666665</v>
      </c>
      <c r="J386" s="36">
        <v>163.5333333333333</v>
      </c>
      <c r="K386" s="31">
        <v>154</v>
      </c>
      <c r="L386" s="31">
        <v>146.30000000000001</v>
      </c>
      <c r="M386" s="31">
        <v>82.284779999999998</v>
      </c>
      <c r="N386" s="1"/>
      <c r="O386" s="1"/>
    </row>
    <row r="387" spans="1:15" ht="12.75" customHeight="1">
      <c r="A387" s="33">
        <v>377</v>
      </c>
      <c r="B387" s="53" t="s">
        <v>491</v>
      </c>
      <c r="C387" s="31">
        <v>1135.3499999999999</v>
      </c>
      <c r="D387" s="36">
        <v>1135.6333333333332</v>
      </c>
      <c r="E387" s="36">
        <v>1122.4666666666665</v>
      </c>
      <c r="F387" s="36">
        <v>1109.5833333333333</v>
      </c>
      <c r="G387" s="36">
        <v>1096.4166666666665</v>
      </c>
      <c r="H387" s="36">
        <v>1148.5166666666664</v>
      </c>
      <c r="I387" s="36">
        <v>1161.6833333333334</v>
      </c>
      <c r="J387" s="36">
        <v>1174.5666666666664</v>
      </c>
      <c r="K387" s="31">
        <v>1148.8</v>
      </c>
      <c r="L387" s="31">
        <v>1122.75</v>
      </c>
      <c r="M387" s="31">
        <v>1.1374</v>
      </c>
      <c r="N387" s="1"/>
      <c r="O387" s="1"/>
    </row>
    <row r="388" spans="1:15" ht="12.75" customHeight="1">
      <c r="A388" s="33">
        <v>378</v>
      </c>
      <c r="B388" s="53" t="s">
        <v>492</v>
      </c>
      <c r="C388" s="31">
        <v>360.8</v>
      </c>
      <c r="D388" s="36">
        <v>361.40000000000003</v>
      </c>
      <c r="E388" s="36">
        <v>358.40000000000009</v>
      </c>
      <c r="F388" s="36">
        <v>356.00000000000006</v>
      </c>
      <c r="G388" s="36">
        <v>353.00000000000011</v>
      </c>
      <c r="H388" s="36">
        <v>363.80000000000007</v>
      </c>
      <c r="I388" s="36">
        <v>366.79999999999995</v>
      </c>
      <c r="J388" s="36">
        <v>369.20000000000005</v>
      </c>
      <c r="K388" s="31">
        <v>364.4</v>
      </c>
      <c r="L388" s="31">
        <v>359</v>
      </c>
      <c r="M388" s="31">
        <v>6.5957299999999996</v>
      </c>
      <c r="N388" s="1"/>
      <c r="O388" s="1"/>
    </row>
    <row r="389" spans="1:15" ht="12.75" customHeight="1">
      <c r="A389" s="33">
        <v>379</v>
      </c>
      <c r="B389" s="53" t="s">
        <v>493</v>
      </c>
      <c r="C389" s="31">
        <v>254.15</v>
      </c>
      <c r="D389" s="36">
        <v>254</v>
      </c>
      <c r="E389" s="36">
        <v>251.55</v>
      </c>
      <c r="F389" s="36">
        <v>248.95000000000002</v>
      </c>
      <c r="G389" s="36">
        <v>246.50000000000003</v>
      </c>
      <c r="H389" s="36">
        <v>256.60000000000002</v>
      </c>
      <c r="I389" s="36">
        <v>259.04999999999995</v>
      </c>
      <c r="J389" s="36">
        <v>261.64999999999998</v>
      </c>
      <c r="K389" s="31">
        <v>256.45</v>
      </c>
      <c r="L389" s="31">
        <v>251.4</v>
      </c>
      <c r="M389" s="31">
        <v>5.0508300000000004</v>
      </c>
      <c r="N389" s="1"/>
      <c r="O389" s="1"/>
    </row>
    <row r="390" spans="1:15" ht="12.75" customHeight="1">
      <c r="A390" s="33">
        <v>380</v>
      </c>
      <c r="B390" s="53" t="s">
        <v>494</v>
      </c>
      <c r="C390" s="31">
        <v>155.6</v>
      </c>
      <c r="D390" s="36">
        <v>155.63333333333333</v>
      </c>
      <c r="E390" s="36">
        <v>153.16666666666666</v>
      </c>
      <c r="F390" s="36">
        <v>150.73333333333332</v>
      </c>
      <c r="G390" s="36">
        <v>148.26666666666665</v>
      </c>
      <c r="H390" s="36">
        <v>158.06666666666666</v>
      </c>
      <c r="I390" s="36">
        <v>160.53333333333336</v>
      </c>
      <c r="J390" s="36">
        <v>162.96666666666667</v>
      </c>
      <c r="K390" s="31">
        <v>158.1</v>
      </c>
      <c r="L390" s="31">
        <v>153.19999999999999</v>
      </c>
      <c r="M390" s="31">
        <v>42.47766</v>
      </c>
      <c r="N390" s="1"/>
      <c r="O390" s="1"/>
    </row>
    <row r="391" spans="1:15" ht="12.75" customHeight="1">
      <c r="A391" s="33">
        <v>381</v>
      </c>
      <c r="B391" s="53" t="s">
        <v>495</v>
      </c>
      <c r="C391" s="31">
        <v>3389.2</v>
      </c>
      <c r="D391" s="36">
        <v>3413.4833333333336</v>
      </c>
      <c r="E391" s="36">
        <v>3352.2166666666672</v>
      </c>
      <c r="F391" s="36">
        <v>3315.2333333333336</v>
      </c>
      <c r="G391" s="36">
        <v>3253.9666666666672</v>
      </c>
      <c r="H391" s="36">
        <v>3450.4666666666672</v>
      </c>
      <c r="I391" s="36">
        <v>3511.7333333333336</v>
      </c>
      <c r="J391" s="36">
        <v>3548.7166666666672</v>
      </c>
      <c r="K391" s="31">
        <v>3474.75</v>
      </c>
      <c r="L391" s="31">
        <v>3376.5</v>
      </c>
      <c r="M391" s="31">
        <v>0.40282000000000001</v>
      </c>
      <c r="N391" s="1"/>
      <c r="O391" s="1"/>
    </row>
    <row r="392" spans="1:15" ht="12.75" customHeight="1">
      <c r="A392" s="33">
        <v>382</v>
      </c>
      <c r="B392" s="53" t="s">
        <v>496</v>
      </c>
      <c r="C392" s="31">
        <v>76.2</v>
      </c>
      <c r="D392" s="36">
        <v>76.63333333333334</v>
      </c>
      <c r="E392" s="36">
        <v>75.066666666666677</v>
      </c>
      <c r="F392" s="36">
        <v>73.933333333333337</v>
      </c>
      <c r="G392" s="36">
        <v>72.366666666666674</v>
      </c>
      <c r="H392" s="36">
        <v>77.76666666666668</v>
      </c>
      <c r="I392" s="36">
        <v>79.333333333333343</v>
      </c>
      <c r="J392" s="36">
        <v>80.466666666666683</v>
      </c>
      <c r="K392" s="31">
        <v>78.2</v>
      </c>
      <c r="L392" s="31">
        <v>75.5</v>
      </c>
      <c r="M392" s="31">
        <v>48.368699999999997</v>
      </c>
      <c r="N392" s="1"/>
      <c r="O392" s="1"/>
    </row>
    <row r="393" spans="1:15" ht="12.75" customHeight="1">
      <c r="A393" s="33">
        <v>383</v>
      </c>
      <c r="B393" s="53" t="s">
        <v>497</v>
      </c>
      <c r="C393" s="31">
        <v>1730.45</v>
      </c>
      <c r="D393" s="36">
        <v>1728.3166666666666</v>
      </c>
      <c r="E393" s="36">
        <v>1720.1833333333332</v>
      </c>
      <c r="F393" s="36">
        <v>1709.9166666666665</v>
      </c>
      <c r="G393" s="36">
        <v>1701.7833333333331</v>
      </c>
      <c r="H393" s="36">
        <v>1738.5833333333333</v>
      </c>
      <c r="I393" s="36">
        <v>1746.7166666666665</v>
      </c>
      <c r="J393" s="36">
        <v>1756.9833333333333</v>
      </c>
      <c r="K393" s="31">
        <v>1736.45</v>
      </c>
      <c r="L393" s="31">
        <v>1718.05</v>
      </c>
      <c r="M393" s="31">
        <v>1.1284799999999999</v>
      </c>
      <c r="N393" s="1"/>
      <c r="O393" s="1"/>
    </row>
    <row r="394" spans="1:15" ht="12.75" customHeight="1">
      <c r="A394" s="33">
        <v>384</v>
      </c>
      <c r="B394" s="53" t="s">
        <v>209</v>
      </c>
      <c r="C394" s="31">
        <v>262.75</v>
      </c>
      <c r="D394" s="36">
        <v>263.23333333333335</v>
      </c>
      <c r="E394" s="36">
        <v>261.51666666666671</v>
      </c>
      <c r="F394" s="36">
        <v>260.28333333333336</v>
      </c>
      <c r="G394" s="36">
        <v>258.56666666666672</v>
      </c>
      <c r="H394" s="36">
        <v>264.4666666666667</v>
      </c>
      <c r="I394" s="36">
        <v>266.18333333333339</v>
      </c>
      <c r="J394" s="36">
        <v>267.41666666666669</v>
      </c>
      <c r="K394" s="31">
        <v>264.95</v>
      </c>
      <c r="L394" s="31">
        <v>262</v>
      </c>
      <c r="M394" s="31">
        <v>103.86707</v>
      </c>
      <c r="N394" s="1"/>
      <c r="O394" s="1"/>
    </row>
    <row r="395" spans="1:15" ht="12.75" customHeight="1">
      <c r="A395" s="33">
        <v>385</v>
      </c>
      <c r="B395" s="53" t="s">
        <v>210</v>
      </c>
      <c r="C395" s="31">
        <v>410.5</v>
      </c>
      <c r="D395" s="36">
        <v>413.35000000000008</v>
      </c>
      <c r="E395" s="36">
        <v>405.25000000000017</v>
      </c>
      <c r="F395" s="36">
        <v>400.00000000000011</v>
      </c>
      <c r="G395" s="36">
        <v>391.9000000000002</v>
      </c>
      <c r="H395" s="36">
        <v>418.60000000000014</v>
      </c>
      <c r="I395" s="36">
        <v>426.70000000000005</v>
      </c>
      <c r="J395" s="36">
        <v>431.9500000000001</v>
      </c>
      <c r="K395" s="31">
        <v>421.45</v>
      </c>
      <c r="L395" s="31">
        <v>408.1</v>
      </c>
      <c r="M395" s="31">
        <v>91.494479999999996</v>
      </c>
      <c r="N395" s="1"/>
      <c r="O395" s="1"/>
    </row>
    <row r="396" spans="1:15" ht="12.75" customHeight="1">
      <c r="A396" s="33">
        <v>386</v>
      </c>
      <c r="B396" s="53" t="s">
        <v>498</v>
      </c>
      <c r="C396" s="31">
        <v>176</v>
      </c>
      <c r="D396" s="36">
        <v>175.81666666666669</v>
      </c>
      <c r="E396" s="36">
        <v>174.18333333333339</v>
      </c>
      <c r="F396" s="36">
        <v>172.3666666666667</v>
      </c>
      <c r="G396" s="36">
        <v>170.73333333333341</v>
      </c>
      <c r="H396" s="36">
        <v>177.63333333333338</v>
      </c>
      <c r="I396" s="36">
        <v>179.26666666666665</v>
      </c>
      <c r="J396" s="36">
        <v>181.08333333333337</v>
      </c>
      <c r="K396" s="31">
        <v>177.45</v>
      </c>
      <c r="L396" s="31">
        <v>174</v>
      </c>
      <c r="M396" s="31">
        <v>26.086580000000001</v>
      </c>
      <c r="N396" s="1"/>
      <c r="O396" s="1"/>
    </row>
    <row r="397" spans="1:15" ht="12.75" customHeight="1">
      <c r="A397" s="33">
        <v>387</v>
      </c>
      <c r="B397" s="53" t="s">
        <v>499</v>
      </c>
      <c r="C397" s="31">
        <v>896.5</v>
      </c>
      <c r="D397" s="36">
        <v>897.7166666666667</v>
      </c>
      <c r="E397" s="36">
        <v>892.63333333333344</v>
      </c>
      <c r="F397" s="36">
        <v>888.76666666666677</v>
      </c>
      <c r="G397" s="36">
        <v>883.68333333333351</v>
      </c>
      <c r="H397" s="36">
        <v>901.58333333333337</v>
      </c>
      <c r="I397" s="36">
        <v>906.66666666666663</v>
      </c>
      <c r="J397" s="36">
        <v>910.5333333333333</v>
      </c>
      <c r="K397" s="31">
        <v>902.8</v>
      </c>
      <c r="L397" s="31">
        <v>893.85</v>
      </c>
      <c r="M397" s="31">
        <v>0.61750000000000005</v>
      </c>
      <c r="N397" s="1"/>
      <c r="O397" s="1"/>
    </row>
    <row r="398" spans="1:15" ht="12.75" customHeight="1">
      <c r="A398" s="33">
        <v>388</v>
      </c>
      <c r="B398" s="53" t="s">
        <v>211</v>
      </c>
      <c r="C398" s="31">
        <v>2586.85</v>
      </c>
      <c r="D398" s="36">
        <v>2586.6166666666668</v>
      </c>
      <c r="E398" s="36">
        <v>2573.3333333333335</v>
      </c>
      <c r="F398" s="36">
        <v>2559.8166666666666</v>
      </c>
      <c r="G398" s="36">
        <v>2546.5333333333333</v>
      </c>
      <c r="H398" s="36">
        <v>2600.1333333333337</v>
      </c>
      <c r="I398" s="36">
        <v>2613.4166666666665</v>
      </c>
      <c r="J398" s="36">
        <v>2626.9333333333338</v>
      </c>
      <c r="K398" s="31">
        <v>2599.9</v>
      </c>
      <c r="L398" s="31">
        <v>2573.1</v>
      </c>
      <c r="M398" s="31">
        <v>46.020780000000002</v>
      </c>
      <c r="N398" s="1"/>
      <c r="O398" s="1"/>
    </row>
    <row r="399" spans="1:15" ht="12.75" customHeight="1">
      <c r="A399" s="33">
        <v>389</v>
      </c>
      <c r="B399" s="53" t="s">
        <v>500</v>
      </c>
      <c r="C399" s="31">
        <v>110.15</v>
      </c>
      <c r="D399" s="36">
        <v>110.76666666666667</v>
      </c>
      <c r="E399" s="36">
        <v>109.28333333333333</v>
      </c>
      <c r="F399" s="36">
        <v>108.41666666666667</v>
      </c>
      <c r="G399" s="36">
        <v>106.93333333333334</v>
      </c>
      <c r="H399" s="36">
        <v>111.63333333333333</v>
      </c>
      <c r="I399" s="36">
        <v>113.11666666666665</v>
      </c>
      <c r="J399" s="36">
        <v>113.98333333333332</v>
      </c>
      <c r="K399" s="31">
        <v>112.25</v>
      </c>
      <c r="L399" s="31">
        <v>109.9</v>
      </c>
      <c r="M399" s="31">
        <v>20.863769999999999</v>
      </c>
      <c r="N399" s="1"/>
      <c r="O399" s="1"/>
    </row>
    <row r="400" spans="1:15" ht="12.75" customHeight="1">
      <c r="A400" s="33">
        <v>390</v>
      </c>
      <c r="B400" s="53" t="s">
        <v>487</v>
      </c>
      <c r="C400" s="31">
        <v>807.95</v>
      </c>
      <c r="D400" s="36">
        <v>810.76666666666677</v>
      </c>
      <c r="E400" s="36">
        <v>798.28333333333353</v>
      </c>
      <c r="F400" s="36">
        <v>788.61666666666679</v>
      </c>
      <c r="G400" s="36">
        <v>776.13333333333355</v>
      </c>
      <c r="H400" s="36">
        <v>820.43333333333351</v>
      </c>
      <c r="I400" s="36">
        <v>832.91666666666686</v>
      </c>
      <c r="J400" s="36">
        <v>842.58333333333348</v>
      </c>
      <c r="K400" s="31">
        <v>823.25</v>
      </c>
      <c r="L400" s="31">
        <v>801.1</v>
      </c>
      <c r="M400" s="31">
        <v>3.6025499999999999</v>
      </c>
      <c r="N400" s="1"/>
      <c r="O400" s="1"/>
    </row>
    <row r="401" spans="1:15" ht="12.75" customHeight="1">
      <c r="A401" s="33">
        <v>391</v>
      </c>
      <c r="B401" s="53" t="s">
        <v>488</v>
      </c>
      <c r="C401" s="31">
        <v>505.05</v>
      </c>
      <c r="D401" s="36">
        <v>505.95000000000005</v>
      </c>
      <c r="E401" s="36">
        <v>499.30000000000007</v>
      </c>
      <c r="F401" s="36">
        <v>493.55</v>
      </c>
      <c r="G401" s="36">
        <v>486.90000000000003</v>
      </c>
      <c r="H401" s="36">
        <v>511.7000000000001</v>
      </c>
      <c r="I401" s="36">
        <v>518.35000000000014</v>
      </c>
      <c r="J401" s="36">
        <v>524.10000000000014</v>
      </c>
      <c r="K401" s="31">
        <v>512.6</v>
      </c>
      <c r="L401" s="31">
        <v>500.2</v>
      </c>
      <c r="M401" s="31">
        <v>7.2745499999999996</v>
      </c>
      <c r="N401" s="1"/>
      <c r="O401" s="1"/>
    </row>
    <row r="402" spans="1:15" ht="12.75" customHeight="1">
      <c r="A402" s="33">
        <v>392</v>
      </c>
      <c r="B402" s="53" t="s">
        <v>501</v>
      </c>
      <c r="C402" s="31">
        <v>800.2</v>
      </c>
      <c r="D402" s="36">
        <v>801.44999999999993</v>
      </c>
      <c r="E402" s="36">
        <v>789.89999999999986</v>
      </c>
      <c r="F402" s="36">
        <v>779.59999999999991</v>
      </c>
      <c r="G402" s="36">
        <v>768.04999999999984</v>
      </c>
      <c r="H402" s="36">
        <v>811.74999999999989</v>
      </c>
      <c r="I402" s="36">
        <v>823.29999999999984</v>
      </c>
      <c r="J402" s="36">
        <v>833.59999999999991</v>
      </c>
      <c r="K402" s="31">
        <v>813</v>
      </c>
      <c r="L402" s="31">
        <v>791.15</v>
      </c>
      <c r="M402" s="31">
        <v>0.62999000000000005</v>
      </c>
      <c r="N402" s="1"/>
      <c r="O402" s="1"/>
    </row>
    <row r="403" spans="1:15" ht="12.75" customHeight="1">
      <c r="A403" s="33">
        <v>393</v>
      </c>
      <c r="B403" s="53" t="s">
        <v>502</v>
      </c>
      <c r="C403" s="31">
        <v>1581.3</v>
      </c>
      <c r="D403" s="36">
        <v>1586.3999999999999</v>
      </c>
      <c r="E403" s="36">
        <v>1569.9499999999998</v>
      </c>
      <c r="F403" s="36">
        <v>1558.6</v>
      </c>
      <c r="G403" s="36">
        <v>1542.1499999999999</v>
      </c>
      <c r="H403" s="36">
        <v>1597.7499999999998</v>
      </c>
      <c r="I403" s="36">
        <v>1614.2</v>
      </c>
      <c r="J403" s="36">
        <v>1625.5499999999997</v>
      </c>
      <c r="K403" s="31">
        <v>1602.85</v>
      </c>
      <c r="L403" s="31">
        <v>1575.05</v>
      </c>
      <c r="M403" s="31">
        <v>0.56440000000000001</v>
      </c>
      <c r="N403" s="1"/>
      <c r="O403" s="1"/>
    </row>
    <row r="404" spans="1:15" ht="12.75" customHeight="1">
      <c r="A404" s="33">
        <v>394</v>
      </c>
      <c r="B404" s="53" t="s">
        <v>181</v>
      </c>
      <c r="C404" s="31">
        <v>96.4</v>
      </c>
      <c r="D404" s="36">
        <v>96.13333333333334</v>
      </c>
      <c r="E404" s="36">
        <v>95.566666666666677</v>
      </c>
      <c r="F404" s="36">
        <v>94.733333333333334</v>
      </c>
      <c r="G404" s="36">
        <v>94.166666666666671</v>
      </c>
      <c r="H404" s="36">
        <v>96.966666666666683</v>
      </c>
      <c r="I404" s="36">
        <v>97.533333333333346</v>
      </c>
      <c r="J404" s="36">
        <v>98.366666666666688</v>
      </c>
      <c r="K404" s="31">
        <v>96.7</v>
      </c>
      <c r="L404" s="31">
        <v>95.3</v>
      </c>
      <c r="M404" s="31">
        <v>102.87341000000001</v>
      </c>
      <c r="N404" s="1"/>
      <c r="O404" s="1"/>
    </row>
    <row r="405" spans="1:15" ht="12.75" customHeight="1">
      <c r="A405" s="33">
        <v>395</v>
      </c>
      <c r="B405" s="53" t="s">
        <v>505</v>
      </c>
      <c r="C405" s="31">
        <v>7998.7</v>
      </c>
      <c r="D405" s="36">
        <v>8011.2666666666664</v>
      </c>
      <c r="E405" s="36">
        <v>7968.6333333333332</v>
      </c>
      <c r="F405" s="36">
        <v>7938.5666666666666</v>
      </c>
      <c r="G405" s="36">
        <v>7895.9333333333334</v>
      </c>
      <c r="H405" s="36">
        <v>8041.333333333333</v>
      </c>
      <c r="I405" s="36">
        <v>8083.9666666666662</v>
      </c>
      <c r="J405" s="36">
        <v>8114.0333333333328</v>
      </c>
      <c r="K405" s="31">
        <v>8053.9</v>
      </c>
      <c r="L405" s="31">
        <v>7981.2</v>
      </c>
      <c r="M405" s="31">
        <v>0.25439000000000001</v>
      </c>
      <c r="N405" s="1"/>
      <c r="O405" s="1"/>
    </row>
    <row r="406" spans="1:15" ht="12.75" customHeight="1">
      <c r="A406" s="33">
        <v>396</v>
      </c>
      <c r="B406" s="53" t="s">
        <v>506</v>
      </c>
      <c r="C406" s="31">
        <v>1409.3</v>
      </c>
      <c r="D406" s="36">
        <v>1420.6166666666668</v>
      </c>
      <c r="E406" s="36">
        <v>1393.7333333333336</v>
      </c>
      <c r="F406" s="36">
        <v>1378.1666666666667</v>
      </c>
      <c r="G406" s="36">
        <v>1351.2833333333335</v>
      </c>
      <c r="H406" s="36">
        <v>1436.1833333333336</v>
      </c>
      <c r="I406" s="36">
        <v>1463.0666666666668</v>
      </c>
      <c r="J406" s="36">
        <v>1478.6333333333337</v>
      </c>
      <c r="K406" s="31">
        <v>1447.5</v>
      </c>
      <c r="L406" s="31">
        <v>1405.05</v>
      </c>
      <c r="M406" s="31">
        <v>0.32414999999999999</v>
      </c>
      <c r="N406" s="1"/>
      <c r="O406" s="1"/>
    </row>
    <row r="407" spans="1:15" ht="12.75" customHeight="1">
      <c r="A407" s="33">
        <v>397</v>
      </c>
      <c r="B407" s="53" t="s">
        <v>213</v>
      </c>
      <c r="C407" s="31">
        <v>764.75</v>
      </c>
      <c r="D407" s="36">
        <v>767.41666666666663</v>
      </c>
      <c r="E407" s="36">
        <v>760.0333333333333</v>
      </c>
      <c r="F407" s="36">
        <v>755.31666666666672</v>
      </c>
      <c r="G407" s="36">
        <v>747.93333333333339</v>
      </c>
      <c r="H407" s="36">
        <v>772.13333333333321</v>
      </c>
      <c r="I407" s="36">
        <v>779.51666666666665</v>
      </c>
      <c r="J407" s="36">
        <v>784.23333333333312</v>
      </c>
      <c r="K407" s="31">
        <v>774.8</v>
      </c>
      <c r="L407" s="31">
        <v>762.7</v>
      </c>
      <c r="M407" s="31">
        <v>15.910450000000001</v>
      </c>
      <c r="N407" s="1"/>
      <c r="O407" s="1"/>
    </row>
    <row r="408" spans="1:15" ht="12.75" customHeight="1">
      <c r="A408" s="33">
        <v>398</v>
      </c>
      <c r="B408" s="53" t="s">
        <v>214</v>
      </c>
      <c r="C408" s="31">
        <v>1421.35</v>
      </c>
      <c r="D408" s="36">
        <v>1414.8166666666666</v>
      </c>
      <c r="E408" s="36">
        <v>1405.6333333333332</v>
      </c>
      <c r="F408" s="36">
        <v>1389.9166666666665</v>
      </c>
      <c r="G408" s="36">
        <v>1380.7333333333331</v>
      </c>
      <c r="H408" s="36">
        <v>1430.5333333333333</v>
      </c>
      <c r="I408" s="36">
        <v>1439.7166666666667</v>
      </c>
      <c r="J408" s="36">
        <v>1455.4333333333334</v>
      </c>
      <c r="K408" s="31">
        <v>1424</v>
      </c>
      <c r="L408" s="31">
        <v>1399.1</v>
      </c>
      <c r="M408" s="31">
        <v>7.1836900000000004</v>
      </c>
      <c r="N408" s="1"/>
      <c r="O408" s="1"/>
    </row>
    <row r="409" spans="1:15" ht="12.75" customHeight="1">
      <c r="A409" s="33">
        <v>399</v>
      </c>
      <c r="B409" s="53" t="s">
        <v>507</v>
      </c>
      <c r="C409" s="31">
        <v>3220.2</v>
      </c>
      <c r="D409" s="36">
        <v>3214.15</v>
      </c>
      <c r="E409" s="36">
        <v>3192.8500000000004</v>
      </c>
      <c r="F409" s="36">
        <v>3165.5000000000005</v>
      </c>
      <c r="G409" s="36">
        <v>3144.2000000000007</v>
      </c>
      <c r="H409" s="36">
        <v>3241.5</v>
      </c>
      <c r="I409" s="36">
        <v>3262.8</v>
      </c>
      <c r="J409" s="36">
        <v>3290.1499999999996</v>
      </c>
      <c r="K409" s="31">
        <v>3235.45</v>
      </c>
      <c r="L409" s="31">
        <v>3186.8</v>
      </c>
      <c r="M409" s="31">
        <v>0.54793000000000003</v>
      </c>
      <c r="N409" s="1"/>
      <c r="O409" s="1"/>
    </row>
    <row r="410" spans="1:15" ht="12.75" customHeight="1">
      <c r="A410" s="33">
        <v>400</v>
      </c>
      <c r="B410" s="53" t="s">
        <v>508</v>
      </c>
      <c r="C410" s="31">
        <v>454.8</v>
      </c>
      <c r="D410" s="36">
        <v>448.3</v>
      </c>
      <c r="E410" s="36">
        <v>436.6</v>
      </c>
      <c r="F410" s="36">
        <v>418.40000000000003</v>
      </c>
      <c r="G410" s="36">
        <v>406.70000000000005</v>
      </c>
      <c r="H410" s="36">
        <v>466.5</v>
      </c>
      <c r="I410" s="36">
        <v>478.19999999999993</v>
      </c>
      <c r="J410" s="36">
        <v>496.4</v>
      </c>
      <c r="K410" s="31">
        <v>460</v>
      </c>
      <c r="L410" s="31">
        <v>430.1</v>
      </c>
      <c r="M410" s="31">
        <v>23.077459999999999</v>
      </c>
      <c r="N410" s="1"/>
      <c r="O410" s="1"/>
    </row>
    <row r="411" spans="1:15" ht="12.75" customHeight="1">
      <c r="A411" s="33">
        <v>401</v>
      </c>
      <c r="B411" s="53" t="s">
        <v>509</v>
      </c>
      <c r="C411" s="31">
        <v>683.55</v>
      </c>
      <c r="D411" s="36">
        <v>689.51666666666677</v>
      </c>
      <c r="E411" s="36">
        <v>676.03333333333353</v>
      </c>
      <c r="F411" s="36">
        <v>668.51666666666677</v>
      </c>
      <c r="G411" s="36">
        <v>655.03333333333353</v>
      </c>
      <c r="H411" s="36">
        <v>697.03333333333353</v>
      </c>
      <c r="I411" s="36">
        <v>710.51666666666688</v>
      </c>
      <c r="J411" s="36">
        <v>718.03333333333353</v>
      </c>
      <c r="K411" s="31">
        <v>703</v>
      </c>
      <c r="L411" s="31">
        <v>682</v>
      </c>
      <c r="M411" s="31">
        <v>0.45073000000000002</v>
      </c>
      <c r="N411" s="1"/>
      <c r="O411" s="1"/>
    </row>
    <row r="412" spans="1:15" ht="12.75" customHeight="1">
      <c r="A412" s="33">
        <v>402</v>
      </c>
      <c r="B412" t="s">
        <v>216</v>
      </c>
      <c r="C412" s="31">
        <v>28644.9</v>
      </c>
      <c r="D412" s="36">
        <v>28774.933333333334</v>
      </c>
      <c r="E412" s="36">
        <v>28299.866666666669</v>
      </c>
      <c r="F412" s="36">
        <v>27954.833333333336</v>
      </c>
      <c r="G412" s="36">
        <v>27479.76666666667</v>
      </c>
      <c r="H412" s="36">
        <v>29119.966666666667</v>
      </c>
      <c r="I412" s="36">
        <v>29595.033333333333</v>
      </c>
      <c r="J412" s="36">
        <v>29940.066666666666</v>
      </c>
      <c r="K412" s="31">
        <v>29250</v>
      </c>
      <c r="L412" s="31">
        <v>28429.9</v>
      </c>
      <c r="M412" s="31">
        <v>0.27057999999999999</v>
      </c>
      <c r="N412" s="1"/>
      <c r="O412" s="1"/>
    </row>
    <row r="413" spans="1:15" ht="12.75" customHeight="1">
      <c r="A413" s="33">
        <v>403</v>
      </c>
      <c r="B413" s="53" t="s">
        <v>510</v>
      </c>
      <c r="C413" s="31">
        <v>46.6</v>
      </c>
      <c r="D413" s="36">
        <v>46.75</v>
      </c>
      <c r="E413" s="36">
        <v>46.25</v>
      </c>
      <c r="F413" s="36">
        <v>45.9</v>
      </c>
      <c r="G413" s="36">
        <v>45.4</v>
      </c>
      <c r="H413" s="36">
        <v>47.1</v>
      </c>
      <c r="I413" s="36">
        <v>47.6</v>
      </c>
      <c r="J413" s="36">
        <v>47.95</v>
      </c>
      <c r="K413" s="31">
        <v>47.25</v>
      </c>
      <c r="L413" s="31">
        <v>46.4</v>
      </c>
      <c r="M413" s="31">
        <v>55.778790000000001</v>
      </c>
      <c r="N413" s="1"/>
      <c r="O413" s="1"/>
    </row>
    <row r="414" spans="1:15" ht="12.75" customHeight="1">
      <c r="A414" s="33">
        <v>404</v>
      </c>
      <c r="B414" s="53" t="s">
        <v>219</v>
      </c>
      <c r="C414" s="31">
        <v>2049.9</v>
      </c>
      <c r="D414" s="36">
        <v>2050.4</v>
      </c>
      <c r="E414" s="36">
        <v>2035.3000000000002</v>
      </c>
      <c r="F414" s="36">
        <v>2020.7</v>
      </c>
      <c r="G414" s="36">
        <v>2005.6000000000001</v>
      </c>
      <c r="H414" s="36">
        <v>2065</v>
      </c>
      <c r="I414" s="36">
        <v>2080.0999999999995</v>
      </c>
      <c r="J414" s="36">
        <v>2094.7000000000003</v>
      </c>
      <c r="K414" s="31">
        <v>2065.5</v>
      </c>
      <c r="L414" s="31">
        <v>2035.8</v>
      </c>
      <c r="M414" s="31">
        <v>7.5001899999999999</v>
      </c>
      <c r="N414" s="1"/>
      <c r="O414" s="1"/>
    </row>
    <row r="415" spans="1:15" ht="12.75" customHeight="1">
      <c r="A415" s="33">
        <v>405</v>
      </c>
      <c r="B415" s="53" t="s">
        <v>511</v>
      </c>
      <c r="C415" s="31">
        <v>623.35</v>
      </c>
      <c r="D415" s="36">
        <v>619.81666666666661</v>
      </c>
      <c r="E415" s="36">
        <v>613.63333333333321</v>
      </c>
      <c r="F415" s="36">
        <v>603.91666666666663</v>
      </c>
      <c r="G415" s="36">
        <v>597.73333333333323</v>
      </c>
      <c r="H415" s="36">
        <v>629.53333333333319</v>
      </c>
      <c r="I415" s="36">
        <v>635.71666666666658</v>
      </c>
      <c r="J415" s="36">
        <v>645.43333333333317</v>
      </c>
      <c r="K415" s="31">
        <v>626</v>
      </c>
      <c r="L415" s="31">
        <v>610.1</v>
      </c>
      <c r="M415" s="31">
        <v>12.948</v>
      </c>
      <c r="N415" s="1"/>
      <c r="O415" s="1"/>
    </row>
    <row r="416" spans="1:15" ht="12.75" customHeight="1">
      <c r="A416" s="33">
        <v>406</v>
      </c>
      <c r="B416" s="53" t="s">
        <v>217</v>
      </c>
      <c r="C416" s="31">
        <v>3977.65</v>
      </c>
      <c r="D416" s="36">
        <v>3998.35</v>
      </c>
      <c r="E416" s="36">
        <v>3943.85</v>
      </c>
      <c r="F416" s="36">
        <v>3910.05</v>
      </c>
      <c r="G416" s="36">
        <v>3855.55</v>
      </c>
      <c r="H416" s="36">
        <v>4032.1499999999996</v>
      </c>
      <c r="I416" s="36">
        <v>4086.6499999999996</v>
      </c>
      <c r="J416" s="36">
        <v>4120.4499999999989</v>
      </c>
      <c r="K416" s="31">
        <v>4052.85</v>
      </c>
      <c r="L416" s="31">
        <v>3964.55</v>
      </c>
      <c r="M416" s="31">
        <v>4.2365199999999996</v>
      </c>
      <c r="N416" s="1"/>
      <c r="O416" s="1"/>
    </row>
    <row r="417" spans="1:15" ht="12.75" customHeight="1">
      <c r="A417" s="33">
        <v>407</v>
      </c>
      <c r="B417" s="53" t="s">
        <v>503</v>
      </c>
      <c r="C417" s="31">
        <v>92.9</v>
      </c>
      <c r="D417" s="36">
        <v>93.616666666666674</v>
      </c>
      <c r="E417" s="36">
        <v>91.633333333333354</v>
      </c>
      <c r="F417" s="36">
        <v>90.366666666666674</v>
      </c>
      <c r="G417" s="36">
        <v>88.383333333333354</v>
      </c>
      <c r="H417" s="36">
        <v>94.883333333333354</v>
      </c>
      <c r="I417" s="36">
        <v>96.866666666666674</v>
      </c>
      <c r="J417" s="36">
        <v>98.133333333333354</v>
      </c>
      <c r="K417" s="31">
        <v>95.6</v>
      </c>
      <c r="L417" s="31">
        <v>92.35</v>
      </c>
      <c r="M417" s="31">
        <v>302.00398999999999</v>
      </c>
      <c r="N417" s="1"/>
      <c r="O417" s="1"/>
    </row>
    <row r="418" spans="1:15" ht="12.75" customHeight="1">
      <c r="A418" s="33">
        <v>408</v>
      </c>
      <c r="B418" s="53" t="s">
        <v>504</v>
      </c>
      <c r="C418" s="31">
        <v>4595.6000000000004</v>
      </c>
      <c r="D418" s="36">
        <v>4585.916666666667</v>
      </c>
      <c r="E418" s="36">
        <v>4459.8333333333339</v>
      </c>
      <c r="F418" s="36">
        <v>4324.0666666666666</v>
      </c>
      <c r="G418" s="36">
        <v>4197.9833333333336</v>
      </c>
      <c r="H418" s="36">
        <v>4721.6833333333343</v>
      </c>
      <c r="I418" s="36">
        <v>4847.7666666666682</v>
      </c>
      <c r="J418" s="36">
        <v>4983.5333333333347</v>
      </c>
      <c r="K418" s="31">
        <v>4712</v>
      </c>
      <c r="L418" s="31">
        <v>4450.1499999999996</v>
      </c>
      <c r="M418" s="31">
        <v>0.80840999999999996</v>
      </c>
      <c r="N418" s="1"/>
      <c r="O418" s="1"/>
    </row>
    <row r="419" spans="1:15" ht="12.75" customHeight="1">
      <c r="A419" s="33">
        <v>409</v>
      </c>
      <c r="B419" s="53" t="s">
        <v>512</v>
      </c>
      <c r="C419" s="31">
        <v>1014.35</v>
      </c>
      <c r="D419" s="36">
        <v>1018.6333333333333</v>
      </c>
      <c r="E419" s="36">
        <v>1005.8166666666666</v>
      </c>
      <c r="F419" s="36">
        <v>997.2833333333333</v>
      </c>
      <c r="G419" s="36">
        <v>984.46666666666658</v>
      </c>
      <c r="H419" s="36">
        <v>1027.1666666666665</v>
      </c>
      <c r="I419" s="36">
        <v>1039.9833333333336</v>
      </c>
      <c r="J419" s="36">
        <v>1048.5166666666667</v>
      </c>
      <c r="K419" s="31">
        <v>1031.45</v>
      </c>
      <c r="L419" s="31">
        <v>1010.1</v>
      </c>
      <c r="M419" s="31">
        <v>2.7675999999999998</v>
      </c>
      <c r="N419" s="1"/>
      <c r="O419" s="1"/>
    </row>
    <row r="420" spans="1:15" ht="12.75" customHeight="1">
      <c r="A420" s="33">
        <v>410</v>
      </c>
      <c r="B420" s="53" t="s">
        <v>513</v>
      </c>
      <c r="C420" s="31">
        <v>6755.2</v>
      </c>
      <c r="D420" s="36">
        <v>6773.8500000000013</v>
      </c>
      <c r="E420" s="36">
        <v>6681.9500000000025</v>
      </c>
      <c r="F420" s="36">
        <v>6608.7000000000016</v>
      </c>
      <c r="G420" s="36">
        <v>6516.8000000000029</v>
      </c>
      <c r="H420" s="36">
        <v>6847.1000000000022</v>
      </c>
      <c r="I420" s="36">
        <v>6939.0000000000018</v>
      </c>
      <c r="J420" s="36">
        <v>7012.2500000000018</v>
      </c>
      <c r="K420" s="31">
        <v>6865.75</v>
      </c>
      <c r="L420" s="31">
        <v>6700.6</v>
      </c>
      <c r="M420" s="31">
        <v>0.51536999999999999</v>
      </c>
      <c r="N420" s="1"/>
      <c r="O420" s="1"/>
    </row>
    <row r="421" spans="1:15" ht="12.75" customHeight="1">
      <c r="A421" s="33">
        <v>411</v>
      </c>
      <c r="B421" s="53" t="s">
        <v>296</v>
      </c>
      <c r="C421" s="31">
        <v>614.5</v>
      </c>
      <c r="D421" s="36">
        <v>607.06666666666672</v>
      </c>
      <c r="E421" s="36">
        <v>588.43333333333339</v>
      </c>
      <c r="F421" s="36">
        <v>562.36666666666667</v>
      </c>
      <c r="G421" s="36">
        <v>543.73333333333335</v>
      </c>
      <c r="H421" s="36">
        <v>633.13333333333344</v>
      </c>
      <c r="I421" s="36">
        <v>651.76666666666688</v>
      </c>
      <c r="J421" s="36">
        <v>677.83333333333348</v>
      </c>
      <c r="K421" s="31">
        <v>625.70000000000005</v>
      </c>
      <c r="L421" s="31">
        <v>581</v>
      </c>
      <c r="M421" s="31">
        <v>104.19288</v>
      </c>
      <c r="N421" s="1"/>
      <c r="O421" s="1"/>
    </row>
    <row r="422" spans="1:15" ht="12.75" customHeight="1">
      <c r="A422" s="33">
        <v>412</v>
      </c>
      <c r="B422" s="53" t="s">
        <v>514</v>
      </c>
      <c r="C422" s="31">
        <v>740.15</v>
      </c>
      <c r="D422" s="36">
        <v>743.15</v>
      </c>
      <c r="E422" s="36">
        <v>732.55</v>
      </c>
      <c r="F422" s="36">
        <v>724.94999999999993</v>
      </c>
      <c r="G422" s="36">
        <v>714.34999999999991</v>
      </c>
      <c r="H422" s="36">
        <v>750.75</v>
      </c>
      <c r="I422" s="36">
        <v>761.35000000000014</v>
      </c>
      <c r="J422" s="36">
        <v>768.95</v>
      </c>
      <c r="K422" s="31">
        <v>753.75</v>
      </c>
      <c r="L422" s="31">
        <v>735.55</v>
      </c>
      <c r="M422" s="31">
        <v>3.8510300000000002</v>
      </c>
      <c r="N422" s="1"/>
      <c r="O422" s="1"/>
    </row>
    <row r="423" spans="1:15" ht="12.75" customHeight="1">
      <c r="A423" s="33">
        <v>413</v>
      </c>
      <c r="B423" s="53" t="s">
        <v>218</v>
      </c>
      <c r="C423" s="31">
        <v>2471.0500000000002</v>
      </c>
      <c r="D423" s="36">
        <v>2481.0333333333333</v>
      </c>
      <c r="E423" s="36">
        <v>2450.1666666666665</v>
      </c>
      <c r="F423" s="36">
        <v>2429.2833333333333</v>
      </c>
      <c r="G423" s="36">
        <v>2398.4166666666665</v>
      </c>
      <c r="H423" s="36">
        <v>2501.9166666666665</v>
      </c>
      <c r="I423" s="36">
        <v>2532.7833333333333</v>
      </c>
      <c r="J423" s="36">
        <v>2553.6666666666665</v>
      </c>
      <c r="K423" s="31">
        <v>2511.9</v>
      </c>
      <c r="L423" s="31">
        <v>2460.15</v>
      </c>
      <c r="M423" s="31">
        <v>3.58521</v>
      </c>
      <c r="N423" s="1"/>
      <c r="O423" s="1"/>
    </row>
    <row r="424" spans="1:15" ht="12.75" customHeight="1">
      <c r="A424" s="33">
        <v>414</v>
      </c>
      <c r="B424" s="53" t="s">
        <v>515</v>
      </c>
      <c r="C424" s="31">
        <v>536.20000000000005</v>
      </c>
      <c r="D424" s="36">
        <v>534.73333333333346</v>
      </c>
      <c r="E424" s="36">
        <v>530.8666666666669</v>
      </c>
      <c r="F424" s="36">
        <v>525.53333333333342</v>
      </c>
      <c r="G424" s="36">
        <v>521.66666666666686</v>
      </c>
      <c r="H424" s="36">
        <v>540.06666666666695</v>
      </c>
      <c r="I424" s="36">
        <v>543.93333333333351</v>
      </c>
      <c r="J424" s="36">
        <v>549.26666666666699</v>
      </c>
      <c r="K424" s="31">
        <v>538.6</v>
      </c>
      <c r="L424" s="31">
        <v>529.4</v>
      </c>
      <c r="M424" s="31">
        <v>6.5966699999999996</v>
      </c>
      <c r="N424" s="1"/>
      <c r="O424" s="1"/>
    </row>
    <row r="425" spans="1:15" ht="12.75" customHeight="1">
      <c r="A425" s="33">
        <v>415</v>
      </c>
      <c r="B425" s="53" t="s">
        <v>215</v>
      </c>
      <c r="C425" s="31">
        <v>648.54999999999995</v>
      </c>
      <c r="D425" s="36">
        <v>645.66666666666663</v>
      </c>
      <c r="E425" s="36">
        <v>641.88333333333321</v>
      </c>
      <c r="F425" s="36">
        <v>635.21666666666658</v>
      </c>
      <c r="G425" s="36">
        <v>631.43333333333317</v>
      </c>
      <c r="H425" s="36">
        <v>652.33333333333326</v>
      </c>
      <c r="I425" s="36">
        <v>656.11666666666679</v>
      </c>
      <c r="J425" s="36">
        <v>662.7833333333333</v>
      </c>
      <c r="K425" s="31">
        <v>649.45000000000005</v>
      </c>
      <c r="L425" s="31">
        <v>639</v>
      </c>
      <c r="M425" s="31">
        <v>144.17645999999999</v>
      </c>
      <c r="N425" s="1"/>
      <c r="O425" s="1"/>
    </row>
    <row r="426" spans="1:15" ht="12.75" customHeight="1">
      <c r="A426" s="33">
        <v>416</v>
      </c>
      <c r="B426" s="53" t="s">
        <v>212</v>
      </c>
      <c r="C426" s="31">
        <v>115.45</v>
      </c>
      <c r="D426" s="36">
        <v>116.21666666666665</v>
      </c>
      <c r="E426" s="36">
        <v>114.23333333333331</v>
      </c>
      <c r="F426" s="36">
        <v>113.01666666666665</v>
      </c>
      <c r="G426" s="36">
        <v>111.0333333333333</v>
      </c>
      <c r="H426" s="36">
        <v>117.43333333333331</v>
      </c>
      <c r="I426" s="36">
        <v>119.41666666666666</v>
      </c>
      <c r="J426" s="36">
        <v>120.63333333333331</v>
      </c>
      <c r="K426" s="31">
        <v>118.2</v>
      </c>
      <c r="L426" s="31">
        <v>115</v>
      </c>
      <c r="M426" s="31">
        <v>877.56029000000001</v>
      </c>
      <c r="N426" s="1"/>
      <c r="O426" s="1"/>
    </row>
    <row r="427" spans="1:15" ht="12.75" customHeight="1">
      <c r="A427" s="33">
        <v>417</v>
      </c>
      <c r="B427" s="53" t="s">
        <v>516</v>
      </c>
      <c r="C427" s="31">
        <v>428.9</v>
      </c>
      <c r="D427" s="36">
        <v>432.16666666666669</v>
      </c>
      <c r="E427" s="36">
        <v>420.33333333333337</v>
      </c>
      <c r="F427" s="36">
        <v>411.76666666666671</v>
      </c>
      <c r="G427" s="36">
        <v>399.93333333333339</v>
      </c>
      <c r="H427" s="36">
        <v>440.73333333333335</v>
      </c>
      <c r="I427" s="36">
        <v>452.56666666666672</v>
      </c>
      <c r="J427" s="36">
        <v>461.13333333333333</v>
      </c>
      <c r="K427" s="31">
        <v>444</v>
      </c>
      <c r="L427" s="31">
        <v>423.6</v>
      </c>
      <c r="M427" s="31">
        <v>12.614560000000001</v>
      </c>
      <c r="N427" s="1"/>
      <c r="O427" s="1"/>
    </row>
    <row r="428" spans="1:15" ht="12.75" customHeight="1">
      <c r="A428" s="33">
        <v>418</v>
      </c>
      <c r="B428" s="53" t="s">
        <v>517</v>
      </c>
      <c r="C428" s="31">
        <v>143.5</v>
      </c>
      <c r="D428" s="36">
        <v>144.26666666666668</v>
      </c>
      <c r="E428" s="36">
        <v>141.98333333333335</v>
      </c>
      <c r="F428" s="36">
        <v>140.46666666666667</v>
      </c>
      <c r="G428" s="36">
        <v>138.18333333333334</v>
      </c>
      <c r="H428" s="36">
        <v>145.78333333333336</v>
      </c>
      <c r="I428" s="36">
        <v>148.06666666666672</v>
      </c>
      <c r="J428" s="36">
        <v>149.58333333333337</v>
      </c>
      <c r="K428" s="31">
        <v>146.55000000000001</v>
      </c>
      <c r="L428" s="31">
        <v>142.75</v>
      </c>
      <c r="M428" s="31">
        <v>8.6413799999999998</v>
      </c>
      <c r="N428" s="1"/>
      <c r="O428" s="1"/>
    </row>
    <row r="429" spans="1:15" ht="12.75" customHeight="1">
      <c r="A429" s="33">
        <v>419</v>
      </c>
      <c r="B429" s="53" t="s">
        <v>518</v>
      </c>
      <c r="C429" s="31">
        <v>406.8</v>
      </c>
      <c r="D429" s="36">
        <v>408.2166666666667</v>
      </c>
      <c r="E429" s="36">
        <v>402.63333333333338</v>
      </c>
      <c r="F429" s="36">
        <v>398.4666666666667</v>
      </c>
      <c r="G429" s="36">
        <v>392.88333333333338</v>
      </c>
      <c r="H429" s="36">
        <v>412.38333333333338</v>
      </c>
      <c r="I429" s="36">
        <v>417.96666666666664</v>
      </c>
      <c r="J429" s="36">
        <v>422.13333333333338</v>
      </c>
      <c r="K429" s="31">
        <v>413.8</v>
      </c>
      <c r="L429" s="31">
        <v>404.05</v>
      </c>
      <c r="M429" s="31">
        <v>2.8699300000000001</v>
      </c>
      <c r="N429" s="1"/>
      <c r="O429" s="1"/>
    </row>
    <row r="430" spans="1:15" ht="12.75" customHeight="1">
      <c r="A430" s="33">
        <v>420</v>
      </c>
      <c r="B430" s="53" t="s">
        <v>519</v>
      </c>
      <c r="C430" s="31">
        <v>264.64999999999998</v>
      </c>
      <c r="D430" s="36">
        <v>264.53333333333336</v>
      </c>
      <c r="E430" s="36">
        <v>259.4666666666667</v>
      </c>
      <c r="F430" s="36">
        <v>254.28333333333336</v>
      </c>
      <c r="G430" s="36">
        <v>249.2166666666667</v>
      </c>
      <c r="H430" s="36">
        <v>269.7166666666667</v>
      </c>
      <c r="I430" s="36">
        <v>274.78333333333342</v>
      </c>
      <c r="J430" s="36">
        <v>279.9666666666667</v>
      </c>
      <c r="K430" s="31">
        <v>269.60000000000002</v>
      </c>
      <c r="L430" s="31">
        <v>259.35000000000002</v>
      </c>
      <c r="M430" s="31">
        <v>17.026489999999999</v>
      </c>
      <c r="N430" s="1"/>
      <c r="O430" s="1"/>
    </row>
    <row r="431" spans="1:15" ht="12.75" customHeight="1">
      <c r="A431" s="33">
        <v>421</v>
      </c>
      <c r="B431" s="53" t="s">
        <v>220</v>
      </c>
      <c r="C431" s="31">
        <v>1252.45</v>
      </c>
      <c r="D431" s="36">
        <v>1249.7</v>
      </c>
      <c r="E431" s="36">
        <v>1244</v>
      </c>
      <c r="F431" s="36">
        <v>1235.55</v>
      </c>
      <c r="G431" s="36">
        <v>1229.8499999999999</v>
      </c>
      <c r="H431" s="36">
        <v>1258.1500000000001</v>
      </c>
      <c r="I431" s="36">
        <v>1263.8500000000004</v>
      </c>
      <c r="J431" s="36">
        <v>1272.3000000000002</v>
      </c>
      <c r="K431" s="31">
        <v>1255.4000000000001</v>
      </c>
      <c r="L431" s="31">
        <v>1241.25</v>
      </c>
      <c r="M431" s="31">
        <v>20.052679999999999</v>
      </c>
      <c r="N431" s="1"/>
      <c r="O431" s="1"/>
    </row>
    <row r="432" spans="1:15" ht="12.75" customHeight="1">
      <c r="A432" s="33">
        <v>422</v>
      </c>
      <c r="B432" s="53" t="s">
        <v>221</v>
      </c>
      <c r="C432" s="31">
        <v>705</v>
      </c>
      <c r="D432" s="36">
        <v>707.6</v>
      </c>
      <c r="E432" s="36">
        <v>698.35</v>
      </c>
      <c r="F432" s="36">
        <v>691.7</v>
      </c>
      <c r="G432" s="36">
        <v>682.45</v>
      </c>
      <c r="H432" s="36">
        <v>714.25</v>
      </c>
      <c r="I432" s="36">
        <v>723.5</v>
      </c>
      <c r="J432" s="36">
        <v>730.15</v>
      </c>
      <c r="K432" s="31">
        <v>716.85</v>
      </c>
      <c r="L432" s="31">
        <v>700.95</v>
      </c>
      <c r="M432" s="31">
        <v>5.3144900000000002</v>
      </c>
      <c r="N432" s="1"/>
      <c r="O432" s="1"/>
    </row>
    <row r="433" spans="1:15" ht="12.75" customHeight="1">
      <c r="A433" s="33">
        <v>423</v>
      </c>
      <c r="B433" s="53" t="s">
        <v>520</v>
      </c>
      <c r="C433" s="31">
        <v>3596.6</v>
      </c>
      <c r="D433" s="36">
        <v>3578.7000000000003</v>
      </c>
      <c r="E433" s="36">
        <v>3489.9000000000005</v>
      </c>
      <c r="F433" s="36">
        <v>3383.2000000000003</v>
      </c>
      <c r="G433" s="36">
        <v>3294.4000000000005</v>
      </c>
      <c r="H433" s="36">
        <v>3685.4000000000005</v>
      </c>
      <c r="I433" s="36">
        <v>3774.2000000000007</v>
      </c>
      <c r="J433" s="36">
        <v>3880.9000000000005</v>
      </c>
      <c r="K433" s="31">
        <v>3667.5</v>
      </c>
      <c r="L433" s="31">
        <v>3472</v>
      </c>
      <c r="M433" s="31">
        <v>0.76192000000000004</v>
      </c>
      <c r="N433" s="1"/>
      <c r="O433" s="1"/>
    </row>
    <row r="434" spans="1:15" ht="12.75" customHeight="1">
      <c r="A434" s="33">
        <v>424</v>
      </c>
      <c r="B434" s="53" t="s">
        <v>521</v>
      </c>
      <c r="C434" s="31">
        <v>1245.1500000000001</v>
      </c>
      <c r="D434" s="36">
        <v>1239.3833333333334</v>
      </c>
      <c r="E434" s="36">
        <v>1228.7666666666669</v>
      </c>
      <c r="F434" s="36">
        <v>1212.3833333333334</v>
      </c>
      <c r="G434" s="36">
        <v>1201.7666666666669</v>
      </c>
      <c r="H434" s="36">
        <v>1255.7666666666669</v>
      </c>
      <c r="I434" s="36">
        <v>1266.3833333333332</v>
      </c>
      <c r="J434" s="36">
        <v>1282.7666666666669</v>
      </c>
      <c r="K434" s="31">
        <v>1250</v>
      </c>
      <c r="L434" s="31">
        <v>1223</v>
      </c>
      <c r="M434" s="31">
        <v>1.6489499999999999</v>
      </c>
      <c r="N434" s="1"/>
      <c r="O434" s="1"/>
    </row>
    <row r="435" spans="1:15" ht="12.75" customHeight="1">
      <c r="A435" s="33">
        <v>425</v>
      </c>
      <c r="B435" s="53" t="s">
        <v>522</v>
      </c>
      <c r="C435" s="31">
        <v>431.65</v>
      </c>
      <c r="D435" s="36">
        <v>431.40000000000003</v>
      </c>
      <c r="E435" s="36">
        <v>424.80000000000007</v>
      </c>
      <c r="F435" s="36">
        <v>417.95000000000005</v>
      </c>
      <c r="G435" s="36">
        <v>411.35000000000008</v>
      </c>
      <c r="H435" s="36">
        <v>438.25000000000006</v>
      </c>
      <c r="I435" s="36">
        <v>444.85000000000008</v>
      </c>
      <c r="J435" s="36">
        <v>451.70000000000005</v>
      </c>
      <c r="K435" s="31">
        <v>438</v>
      </c>
      <c r="L435" s="31">
        <v>424.55</v>
      </c>
      <c r="M435" s="31">
        <v>8.9568399999999997</v>
      </c>
      <c r="N435" s="1"/>
      <c r="O435" s="1"/>
    </row>
    <row r="436" spans="1:15" ht="12.75" customHeight="1">
      <c r="A436" s="33">
        <v>426</v>
      </c>
      <c r="B436" s="53" t="s">
        <v>523</v>
      </c>
      <c r="C436" s="31">
        <v>371.7</v>
      </c>
      <c r="D436" s="36">
        <v>371.56666666666661</v>
      </c>
      <c r="E436" s="36">
        <v>366.23333333333323</v>
      </c>
      <c r="F436" s="36">
        <v>360.76666666666665</v>
      </c>
      <c r="G436" s="36">
        <v>355.43333333333328</v>
      </c>
      <c r="H436" s="36">
        <v>377.03333333333319</v>
      </c>
      <c r="I436" s="36">
        <v>382.36666666666656</v>
      </c>
      <c r="J436" s="36">
        <v>387.83333333333314</v>
      </c>
      <c r="K436" s="31">
        <v>376.9</v>
      </c>
      <c r="L436" s="31">
        <v>366.1</v>
      </c>
      <c r="M436" s="31">
        <v>2.19916</v>
      </c>
      <c r="N436" s="1"/>
      <c r="O436" s="1"/>
    </row>
    <row r="437" spans="1:15" ht="12.75" customHeight="1">
      <c r="A437" s="33">
        <v>427</v>
      </c>
      <c r="B437" s="53" t="s">
        <v>524</v>
      </c>
      <c r="C437" s="31">
        <v>4626.75</v>
      </c>
      <c r="D437" s="36">
        <v>4632.9833333333336</v>
      </c>
      <c r="E437" s="36">
        <v>4518.9666666666672</v>
      </c>
      <c r="F437" s="36">
        <v>4411.1833333333334</v>
      </c>
      <c r="G437" s="36">
        <v>4297.166666666667</v>
      </c>
      <c r="H437" s="36">
        <v>4740.7666666666673</v>
      </c>
      <c r="I437" s="36">
        <v>4854.7833333333338</v>
      </c>
      <c r="J437" s="36">
        <v>4962.5666666666675</v>
      </c>
      <c r="K437" s="31">
        <v>4747</v>
      </c>
      <c r="L437" s="31">
        <v>4525.2</v>
      </c>
      <c r="M437" s="31">
        <v>1.24661</v>
      </c>
      <c r="N437" s="1"/>
      <c r="O437" s="1"/>
    </row>
    <row r="438" spans="1:15" ht="12.75" customHeight="1">
      <c r="A438" s="33">
        <v>428</v>
      </c>
      <c r="B438" s="53" t="s">
        <v>525</v>
      </c>
      <c r="C438" s="31">
        <v>697.05</v>
      </c>
      <c r="D438" s="36">
        <v>703.73333333333323</v>
      </c>
      <c r="E438" s="36">
        <v>687.46666666666647</v>
      </c>
      <c r="F438" s="36">
        <v>677.88333333333321</v>
      </c>
      <c r="G438" s="36">
        <v>661.61666666666645</v>
      </c>
      <c r="H438" s="36">
        <v>713.31666666666649</v>
      </c>
      <c r="I438" s="36">
        <v>729.58333333333314</v>
      </c>
      <c r="J438" s="36">
        <v>739.16666666666652</v>
      </c>
      <c r="K438" s="31">
        <v>720</v>
      </c>
      <c r="L438" s="31">
        <v>694.15</v>
      </c>
      <c r="M438" s="31">
        <v>1.2984100000000001</v>
      </c>
      <c r="N438" s="1"/>
      <c r="O438" s="1"/>
    </row>
    <row r="439" spans="1:15" ht="12.75" customHeight="1">
      <c r="A439" s="33">
        <v>429</v>
      </c>
      <c r="B439" s="53" t="s">
        <v>526</v>
      </c>
      <c r="C439" s="31">
        <v>37.049999999999997</v>
      </c>
      <c r="D439" s="36">
        <v>36.85</v>
      </c>
      <c r="E439" s="36">
        <v>36.400000000000006</v>
      </c>
      <c r="F439" s="36">
        <v>35.750000000000007</v>
      </c>
      <c r="G439" s="36">
        <v>35.300000000000011</v>
      </c>
      <c r="H439" s="36">
        <v>37.5</v>
      </c>
      <c r="I439" s="36">
        <v>37.950000000000003</v>
      </c>
      <c r="J439" s="36">
        <v>38.599999999999994</v>
      </c>
      <c r="K439" s="31">
        <v>37.299999999999997</v>
      </c>
      <c r="L439" s="31">
        <v>36.200000000000003</v>
      </c>
      <c r="M439" s="31">
        <v>297.36304999999999</v>
      </c>
      <c r="N439" s="1"/>
      <c r="O439" s="1"/>
    </row>
    <row r="440" spans="1:15" ht="12.75" customHeight="1">
      <c r="A440" s="33">
        <v>430</v>
      </c>
      <c r="B440" s="53" t="s">
        <v>527</v>
      </c>
      <c r="C440" s="31">
        <v>508.75</v>
      </c>
      <c r="D440" s="36">
        <v>507.11666666666662</v>
      </c>
      <c r="E440" s="36">
        <v>500.23333333333323</v>
      </c>
      <c r="F440" s="36">
        <v>491.71666666666664</v>
      </c>
      <c r="G440" s="36">
        <v>484.83333333333326</v>
      </c>
      <c r="H440" s="36">
        <v>515.63333333333321</v>
      </c>
      <c r="I440" s="36">
        <v>522.51666666666654</v>
      </c>
      <c r="J440" s="36">
        <v>531.03333333333319</v>
      </c>
      <c r="K440" s="31">
        <v>514</v>
      </c>
      <c r="L440" s="31">
        <v>498.6</v>
      </c>
      <c r="M440" s="31">
        <v>184.39690999999999</v>
      </c>
      <c r="N440" s="1"/>
      <c r="O440" s="1"/>
    </row>
    <row r="441" spans="1:15" ht="12.75" customHeight="1">
      <c r="A441" s="33">
        <v>431</v>
      </c>
      <c r="B441" s="53" t="s">
        <v>222</v>
      </c>
      <c r="C441" s="31">
        <v>696.95</v>
      </c>
      <c r="D441" s="36">
        <v>699.68333333333339</v>
      </c>
      <c r="E441" s="36">
        <v>692.26666666666677</v>
      </c>
      <c r="F441" s="36">
        <v>687.58333333333337</v>
      </c>
      <c r="G441" s="36">
        <v>680.16666666666674</v>
      </c>
      <c r="H441" s="36">
        <v>704.36666666666679</v>
      </c>
      <c r="I441" s="36">
        <v>711.7833333333333</v>
      </c>
      <c r="J441" s="36">
        <v>716.46666666666681</v>
      </c>
      <c r="K441" s="31">
        <v>707.1</v>
      </c>
      <c r="L441" s="31">
        <v>695</v>
      </c>
      <c r="M441" s="31">
        <v>13.49525</v>
      </c>
      <c r="N441" s="1"/>
      <c r="O441" s="1"/>
    </row>
    <row r="442" spans="1:15" ht="12.75" customHeight="1">
      <c r="A442" s="33">
        <v>432</v>
      </c>
      <c r="B442" s="53" t="s">
        <v>858</v>
      </c>
      <c r="C442" s="31">
        <v>508.25</v>
      </c>
      <c r="D442" s="36">
        <v>508.85000000000008</v>
      </c>
      <c r="E442" s="36">
        <v>505.00000000000011</v>
      </c>
      <c r="F442" s="36">
        <v>501.75000000000006</v>
      </c>
      <c r="G442" s="36">
        <v>497.90000000000009</v>
      </c>
      <c r="H442" s="36">
        <v>512.10000000000014</v>
      </c>
      <c r="I442" s="36">
        <v>515.95000000000016</v>
      </c>
      <c r="J442" s="36">
        <v>519.20000000000016</v>
      </c>
      <c r="K442" s="31">
        <v>512.70000000000005</v>
      </c>
      <c r="L442" s="31">
        <v>505.6</v>
      </c>
      <c r="M442" s="31">
        <v>1.0163800000000001</v>
      </c>
      <c r="N442" s="1"/>
      <c r="O442" s="1"/>
    </row>
    <row r="443" spans="1:15" ht="12.75" customHeight="1">
      <c r="A443" s="33">
        <v>433</v>
      </c>
      <c r="B443" s="53" t="s">
        <v>532</v>
      </c>
      <c r="C443" s="31">
        <v>1111.75</v>
      </c>
      <c r="D443" s="36">
        <v>1112.3333333333333</v>
      </c>
      <c r="E443" s="36">
        <v>1086.5666666666666</v>
      </c>
      <c r="F443" s="36">
        <v>1061.3833333333334</v>
      </c>
      <c r="G443" s="36">
        <v>1035.6166666666668</v>
      </c>
      <c r="H443" s="36">
        <v>1137.5166666666664</v>
      </c>
      <c r="I443" s="36">
        <v>1163.2833333333333</v>
      </c>
      <c r="J443" s="36">
        <v>1188.4666666666662</v>
      </c>
      <c r="K443" s="31">
        <v>1138.0999999999999</v>
      </c>
      <c r="L443" s="31">
        <v>1087.1500000000001</v>
      </c>
      <c r="M443" s="31">
        <v>15.08324</v>
      </c>
      <c r="N443" s="1"/>
      <c r="O443" s="1"/>
    </row>
    <row r="444" spans="1:15" ht="12.75" customHeight="1">
      <c r="A444" s="33">
        <v>434</v>
      </c>
      <c r="B444" s="53" t="s">
        <v>223</v>
      </c>
      <c r="C444" s="31">
        <v>1089.8499999999999</v>
      </c>
      <c r="D444" s="36">
        <v>1089.95</v>
      </c>
      <c r="E444" s="36">
        <v>1077.0500000000002</v>
      </c>
      <c r="F444" s="36">
        <v>1064.2500000000002</v>
      </c>
      <c r="G444" s="36">
        <v>1051.3500000000004</v>
      </c>
      <c r="H444" s="36">
        <v>1102.75</v>
      </c>
      <c r="I444" s="36">
        <v>1115.6500000000001</v>
      </c>
      <c r="J444" s="36">
        <v>1128.4499999999998</v>
      </c>
      <c r="K444" s="31">
        <v>1102.8499999999999</v>
      </c>
      <c r="L444" s="31">
        <v>1077.1500000000001</v>
      </c>
      <c r="M444" s="31">
        <v>19.848569999999999</v>
      </c>
      <c r="N444" s="1"/>
      <c r="O444" s="1"/>
    </row>
    <row r="445" spans="1:15" ht="12.75" customHeight="1">
      <c r="A445" s="33">
        <v>435</v>
      </c>
      <c r="B445" s="53" t="s">
        <v>224</v>
      </c>
      <c r="C445" s="31">
        <v>1731.95</v>
      </c>
      <c r="D445" s="36">
        <v>1733.3833333333332</v>
      </c>
      <c r="E445" s="36">
        <v>1716.0666666666664</v>
      </c>
      <c r="F445" s="36">
        <v>1700.1833333333332</v>
      </c>
      <c r="G445" s="36">
        <v>1682.8666666666663</v>
      </c>
      <c r="H445" s="36">
        <v>1749.2666666666664</v>
      </c>
      <c r="I445" s="36">
        <v>1766.583333333333</v>
      </c>
      <c r="J445" s="36">
        <v>1782.4666666666665</v>
      </c>
      <c r="K445" s="31">
        <v>1750.7</v>
      </c>
      <c r="L445" s="31">
        <v>1717.5</v>
      </c>
      <c r="M445" s="31">
        <v>3.1098599999999998</v>
      </c>
      <c r="N445" s="1"/>
      <c r="O445" s="1"/>
    </row>
    <row r="446" spans="1:15" ht="12.75" customHeight="1">
      <c r="A446" s="33">
        <v>436</v>
      </c>
      <c r="B446" s="53" t="s">
        <v>229</v>
      </c>
      <c r="C446" s="31">
        <v>3811.2</v>
      </c>
      <c r="D446" s="36">
        <v>3799.1333333333332</v>
      </c>
      <c r="E446" s="36">
        <v>3780.0666666666666</v>
      </c>
      <c r="F446" s="36">
        <v>3748.9333333333334</v>
      </c>
      <c r="G446" s="36">
        <v>3729.8666666666668</v>
      </c>
      <c r="H446" s="36">
        <v>3830.2666666666664</v>
      </c>
      <c r="I446" s="36">
        <v>3849.333333333333</v>
      </c>
      <c r="J446" s="36">
        <v>3880.4666666666662</v>
      </c>
      <c r="K446" s="31">
        <v>3818.2</v>
      </c>
      <c r="L446" s="31">
        <v>3768</v>
      </c>
      <c r="M446" s="31">
        <v>12.93976</v>
      </c>
      <c r="N446" s="1"/>
      <c r="O446" s="1"/>
    </row>
    <row r="447" spans="1:15" ht="12.75" customHeight="1">
      <c r="A447" s="33">
        <v>437</v>
      </c>
      <c r="B447" s="53" t="s">
        <v>225</v>
      </c>
      <c r="C447" s="31">
        <v>1026.75</v>
      </c>
      <c r="D447" s="36">
        <v>1021.9499999999999</v>
      </c>
      <c r="E447" s="36">
        <v>1014.8999999999999</v>
      </c>
      <c r="F447" s="36">
        <v>1003.05</v>
      </c>
      <c r="G447" s="36">
        <v>995.99999999999989</v>
      </c>
      <c r="H447" s="36">
        <v>1033.7999999999997</v>
      </c>
      <c r="I447" s="36">
        <v>1040.8499999999999</v>
      </c>
      <c r="J447" s="36">
        <v>1052.6999999999998</v>
      </c>
      <c r="K447" s="31">
        <v>1029</v>
      </c>
      <c r="L447" s="31">
        <v>1010.1</v>
      </c>
      <c r="M447" s="31">
        <v>17.994980000000002</v>
      </c>
      <c r="N447" s="1"/>
      <c r="O447" s="1"/>
    </row>
    <row r="448" spans="1:15" ht="12.75" customHeight="1">
      <c r="A448" s="33">
        <v>438</v>
      </c>
      <c r="B448" s="53" t="s">
        <v>297</v>
      </c>
      <c r="C448" s="31">
        <v>8801.5</v>
      </c>
      <c r="D448" s="36">
        <v>8836.0166666666664</v>
      </c>
      <c r="E448" s="36">
        <v>8746.4833333333336</v>
      </c>
      <c r="F448" s="36">
        <v>8691.4666666666672</v>
      </c>
      <c r="G448" s="36">
        <v>8601.9333333333343</v>
      </c>
      <c r="H448" s="36">
        <v>8891.0333333333328</v>
      </c>
      <c r="I448" s="36">
        <v>8980.5666666666657</v>
      </c>
      <c r="J448" s="36">
        <v>9035.5833333333321</v>
      </c>
      <c r="K448" s="31">
        <v>8925.5499999999993</v>
      </c>
      <c r="L448" s="31">
        <v>8781</v>
      </c>
      <c r="M448" s="31">
        <v>0.58679999999999999</v>
      </c>
      <c r="N448" s="1"/>
      <c r="O448" s="1"/>
    </row>
    <row r="449" spans="1:15" ht="12.75" customHeight="1">
      <c r="A449" s="33">
        <v>439</v>
      </c>
      <c r="B449" s="53" t="s">
        <v>533</v>
      </c>
      <c r="C449" s="31">
        <v>4260.45</v>
      </c>
      <c r="D449" s="36">
        <v>4267.4000000000005</v>
      </c>
      <c r="E449" s="36">
        <v>4194.8500000000013</v>
      </c>
      <c r="F449" s="36">
        <v>4129.2500000000009</v>
      </c>
      <c r="G449" s="36">
        <v>4056.7000000000016</v>
      </c>
      <c r="H449" s="36">
        <v>4333.0000000000009</v>
      </c>
      <c r="I449" s="36">
        <v>4405.55</v>
      </c>
      <c r="J449" s="36">
        <v>4471.1500000000005</v>
      </c>
      <c r="K449" s="31">
        <v>4339.95</v>
      </c>
      <c r="L449" s="31">
        <v>4201.8</v>
      </c>
      <c r="M449" s="31">
        <v>1.15286</v>
      </c>
      <c r="N449" s="1"/>
      <c r="O449" s="1"/>
    </row>
    <row r="450" spans="1:15" ht="12.75" customHeight="1">
      <c r="A450" s="33">
        <v>440</v>
      </c>
      <c r="B450" s="53" t="s">
        <v>534</v>
      </c>
      <c r="C450" s="31">
        <v>494.55</v>
      </c>
      <c r="D450" s="36">
        <v>491.95</v>
      </c>
      <c r="E450" s="36">
        <v>487.75</v>
      </c>
      <c r="F450" s="36">
        <v>480.95</v>
      </c>
      <c r="G450" s="36">
        <v>476.75</v>
      </c>
      <c r="H450" s="36">
        <v>498.75</v>
      </c>
      <c r="I450" s="36">
        <v>502.94999999999993</v>
      </c>
      <c r="J450" s="36">
        <v>509.75</v>
      </c>
      <c r="K450" s="31">
        <v>496.15</v>
      </c>
      <c r="L450" s="31">
        <v>485.15</v>
      </c>
      <c r="M450" s="31">
        <v>15.68112</v>
      </c>
      <c r="N450" s="1"/>
      <c r="O450" s="1"/>
    </row>
    <row r="451" spans="1:15" ht="12.75" customHeight="1">
      <c r="A451" s="33">
        <v>441</v>
      </c>
      <c r="B451" s="53" t="s">
        <v>226</v>
      </c>
      <c r="C451" s="31">
        <v>740.9</v>
      </c>
      <c r="D451" s="36">
        <v>735.9666666666667</v>
      </c>
      <c r="E451" s="36">
        <v>730.08333333333337</v>
      </c>
      <c r="F451" s="36">
        <v>719.26666666666665</v>
      </c>
      <c r="G451" s="36">
        <v>713.38333333333333</v>
      </c>
      <c r="H451" s="36">
        <v>746.78333333333342</v>
      </c>
      <c r="I451" s="36">
        <v>752.66666666666663</v>
      </c>
      <c r="J451" s="36">
        <v>763.48333333333346</v>
      </c>
      <c r="K451" s="31">
        <v>741.85</v>
      </c>
      <c r="L451" s="31">
        <v>725.15</v>
      </c>
      <c r="M451" s="31">
        <v>150.52799999999999</v>
      </c>
      <c r="N451" s="1"/>
      <c r="O451" s="1"/>
    </row>
    <row r="452" spans="1:15" ht="12.75" customHeight="1">
      <c r="A452" s="33">
        <v>442</v>
      </c>
      <c r="B452" s="53" t="s">
        <v>227</v>
      </c>
      <c r="C452" s="31">
        <v>324.85000000000002</v>
      </c>
      <c r="D452" s="36">
        <v>325.46666666666664</v>
      </c>
      <c r="E452" s="36">
        <v>321.0333333333333</v>
      </c>
      <c r="F452" s="36">
        <v>317.21666666666664</v>
      </c>
      <c r="G452" s="36">
        <v>312.7833333333333</v>
      </c>
      <c r="H452" s="36">
        <v>329.2833333333333</v>
      </c>
      <c r="I452" s="36">
        <v>333.71666666666658</v>
      </c>
      <c r="J452" s="36">
        <v>337.5333333333333</v>
      </c>
      <c r="K452" s="31">
        <v>329.9</v>
      </c>
      <c r="L452" s="31">
        <v>321.64999999999998</v>
      </c>
      <c r="M452" s="31">
        <v>103.49372</v>
      </c>
      <c r="N452" s="1"/>
      <c r="O452" s="1"/>
    </row>
    <row r="453" spans="1:15" ht="12.75" customHeight="1">
      <c r="A453" s="33">
        <v>443</v>
      </c>
      <c r="B453" s="53" t="s">
        <v>228</v>
      </c>
      <c r="C453" s="31">
        <v>137.19999999999999</v>
      </c>
      <c r="D453" s="36">
        <v>137.20000000000002</v>
      </c>
      <c r="E453" s="36">
        <v>135.50000000000003</v>
      </c>
      <c r="F453" s="36">
        <v>133.80000000000001</v>
      </c>
      <c r="G453" s="36">
        <v>132.10000000000002</v>
      </c>
      <c r="H453" s="36">
        <v>138.90000000000003</v>
      </c>
      <c r="I453" s="36">
        <v>140.60000000000002</v>
      </c>
      <c r="J453" s="36">
        <v>142.30000000000004</v>
      </c>
      <c r="K453" s="31">
        <v>138.9</v>
      </c>
      <c r="L453" s="31">
        <v>135.5</v>
      </c>
      <c r="M453" s="31">
        <v>481.01400000000001</v>
      </c>
      <c r="N453" s="1"/>
      <c r="O453" s="1"/>
    </row>
    <row r="454" spans="1:15" ht="12.75" customHeight="1">
      <c r="A454" s="33">
        <v>444</v>
      </c>
      <c r="B454" s="53" t="s">
        <v>298</v>
      </c>
      <c r="C454" s="31">
        <v>92.05</v>
      </c>
      <c r="D454" s="36">
        <v>92.233333333333334</v>
      </c>
      <c r="E454" s="36">
        <v>90.416666666666671</v>
      </c>
      <c r="F454" s="36">
        <v>88.783333333333331</v>
      </c>
      <c r="G454" s="36">
        <v>86.966666666666669</v>
      </c>
      <c r="H454" s="36">
        <v>93.866666666666674</v>
      </c>
      <c r="I454" s="36">
        <v>95.683333333333337</v>
      </c>
      <c r="J454" s="36">
        <v>97.316666666666677</v>
      </c>
      <c r="K454" s="31">
        <v>94.05</v>
      </c>
      <c r="L454" s="31">
        <v>90.6</v>
      </c>
      <c r="M454" s="31">
        <v>43.927819999999997</v>
      </c>
      <c r="N454" s="1"/>
      <c r="O454" s="1"/>
    </row>
    <row r="455" spans="1:15" ht="12.75" customHeight="1">
      <c r="A455" s="33">
        <v>445</v>
      </c>
      <c r="B455" s="53" t="s">
        <v>528</v>
      </c>
      <c r="C455" s="31">
        <v>1369.8</v>
      </c>
      <c r="D455" s="36">
        <v>1376.55</v>
      </c>
      <c r="E455" s="36">
        <v>1360.05</v>
      </c>
      <c r="F455" s="36">
        <v>1350.3</v>
      </c>
      <c r="G455" s="36">
        <v>1333.8</v>
      </c>
      <c r="H455" s="36">
        <v>1386.3</v>
      </c>
      <c r="I455" s="36">
        <v>1402.8</v>
      </c>
      <c r="J455" s="36">
        <v>1412.55</v>
      </c>
      <c r="K455" s="31">
        <v>1393.05</v>
      </c>
      <c r="L455" s="31">
        <v>1366.8</v>
      </c>
      <c r="M455" s="31">
        <v>0.42005999999999999</v>
      </c>
      <c r="N455" s="1"/>
      <c r="O455" s="1"/>
    </row>
    <row r="456" spans="1:15" ht="12.75" customHeight="1">
      <c r="A456" s="33">
        <v>446</v>
      </c>
      <c r="B456" s="53" t="s">
        <v>529</v>
      </c>
      <c r="C456" s="31">
        <v>370.7</v>
      </c>
      <c r="D456" s="36">
        <v>370.93333333333334</v>
      </c>
      <c r="E456" s="36">
        <v>365.81666666666666</v>
      </c>
      <c r="F456" s="36">
        <v>360.93333333333334</v>
      </c>
      <c r="G456" s="36">
        <v>355.81666666666666</v>
      </c>
      <c r="H456" s="36">
        <v>375.81666666666666</v>
      </c>
      <c r="I456" s="36">
        <v>380.93333333333334</v>
      </c>
      <c r="J456" s="36">
        <v>385.81666666666666</v>
      </c>
      <c r="K456" s="31">
        <v>376.05</v>
      </c>
      <c r="L456" s="31">
        <v>366.05</v>
      </c>
      <c r="M456" s="31">
        <v>0.55189999999999995</v>
      </c>
      <c r="N456" s="1"/>
      <c r="O456" s="1"/>
    </row>
    <row r="457" spans="1:15" ht="12.75" customHeight="1">
      <c r="A457" s="33">
        <v>447</v>
      </c>
      <c r="B457" s="53" t="s">
        <v>535</v>
      </c>
      <c r="C457" s="31">
        <v>3100</v>
      </c>
      <c r="D457" s="36">
        <v>3085.1833333333329</v>
      </c>
      <c r="E457" s="36">
        <v>3020.3666666666659</v>
      </c>
      <c r="F457" s="36">
        <v>2940.7333333333331</v>
      </c>
      <c r="G457" s="36">
        <v>2875.9166666666661</v>
      </c>
      <c r="H457" s="36">
        <v>3164.8166666666657</v>
      </c>
      <c r="I457" s="36">
        <v>3229.6333333333323</v>
      </c>
      <c r="J457" s="36">
        <v>3309.2666666666655</v>
      </c>
      <c r="K457" s="31">
        <v>3150</v>
      </c>
      <c r="L457" s="31">
        <v>3005.55</v>
      </c>
      <c r="M457" s="31">
        <v>2.6500599999999999</v>
      </c>
      <c r="N457" s="1"/>
      <c r="O457" s="1"/>
    </row>
    <row r="458" spans="1:15" ht="12.75" customHeight="1">
      <c r="A458" s="33">
        <v>448</v>
      </c>
      <c r="B458" s="53" t="s">
        <v>230</v>
      </c>
      <c r="C458" s="31">
        <v>1280.1500000000001</v>
      </c>
      <c r="D458" s="36">
        <v>1279.6333333333334</v>
      </c>
      <c r="E458" s="36">
        <v>1267.7666666666669</v>
      </c>
      <c r="F458" s="36">
        <v>1255.3833333333334</v>
      </c>
      <c r="G458" s="36">
        <v>1243.5166666666669</v>
      </c>
      <c r="H458" s="36">
        <v>1292.0166666666669</v>
      </c>
      <c r="I458" s="36">
        <v>1303.8833333333332</v>
      </c>
      <c r="J458" s="36">
        <v>1316.2666666666669</v>
      </c>
      <c r="K458" s="31">
        <v>1291.5</v>
      </c>
      <c r="L458" s="31">
        <v>1267.25</v>
      </c>
      <c r="M458" s="31">
        <v>15.84695</v>
      </c>
      <c r="N458" s="1"/>
      <c r="O458" s="1"/>
    </row>
    <row r="459" spans="1:15" ht="12.75" customHeight="1">
      <c r="A459" s="33">
        <v>449</v>
      </c>
      <c r="B459" s="53" t="s">
        <v>536</v>
      </c>
      <c r="C459" s="31">
        <v>866.05</v>
      </c>
      <c r="D459" s="36">
        <v>872.33333333333337</v>
      </c>
      <c r="E459" s="36">
        <v>856.7166666666667</v>
      </c>
      <c r="F459" s="36">
        <v>847.38333333333333</v>
      </c>
      <c r="G459" s="36">
        <v>831.76666666666665</v>
      </c>
      <c r="H459" s="36">
        <v>881.66666666666674</v>
      </c>
      <c r="I459" s="36">
        <v>897.2833333333333</v>
      </c>
      <c r="J459" s="36">
        <v>906.61666666666679</v>
      </c>
      <c r="K459" s="31">
        <v>887.95</v>
      </c>
      <c r="L459" s="31">
        <v>863</v>
      </c>
      <c r="M459" s="31">
        <v>8.7288599999999992</v>
      </c>
      <c r="N459" s="1"/>
      <c r="O459" s="1"/>
    </row>
    <row r="460" spans="1:15" ht="12.75" customHeight="1">
      <c r="A460" s="33">
        <v>450</v>
      </c>
      <c r="B460" s="53" t="s">
        <v>537</v>
      </c>
      <c r="C460" s="31">
        <v>213.25</v>
      </c>
      <c r="D460" s="36">
        <v>215.04999999999998</v>
      </c>
      <c r="E460" s="36">
        <v>210.44999999999996</v>
      </c>
      <c r="F460" s="36">
        <v>207.64999999999998</v>
      </c>
      <c r="G460" s="36">
        <v>203.04999999999995</v>
      </c>
      <c r="H460" s="36">
        <v>217.84999999999997</v>
      </c>
      <c r="I460" s="36">
        <v>222.45</v>
      </c>
      <c r="J460" s="36">
        <v>225.24999999999997</v>
      </c>
      <c r="K460" s="31">
        <v>219.65</v>
      </c>
      <c r="L460" s="31">
        <v>212.25</v>
      </c>
      <c r="M460" s="31">
        <v>10.12111</v>
      </c>
      <c r="N460" s="1"/>
      <c r="O460" s="1"/>
    </row>
    <row r="461" spans="1:15" ht="12.75" customHeight="1">
      <c r="A461" s="33">
        <v>451</v>
      </c>
      <c r="B461" s="53" t="s">
        <v>208</v>
      </c>
      <c r="C461" s="31">
        <v>1016</v>
      </c>
      <c r="D461" s="36">
        <v>1018.4666666666667</v>
      </c>
      <c r="E461" s="36">
        <v>999.5333333333333</v>
      </c>
      <c r="F461" s="36">
        <v>983.06666666666661</v>
      </c>
      <c r="G461" s="36">
        <v>964.13333333333321</v>
      </c>
      <c r="H461" s="36">
        <v>1034.9333333333334</v>
      </c>
      <c r="I461" s="36">
        <v>1053.8666666666668</v>
      </c>
      <c r="J461" s="36">
        <v>1070.3333333333335</v>
      </c>
      <c r="K461" s="31">
        <v>1037.4000000000001</v>
      </c>
      <c r="L461" s="31">
        <v>1002</v>
      </c>
      <c r="M461" s="31">
        <v>19.235810000000001</v>
      </c>
      <c r="N461" s="1"/>
      <c r="O461" s="1"/>
    </row>
    <row r="462" spans="1:15" ht="12.75" customHeight="1">
      <c r="A462" s="33">
        <v>452</v>
      </c>
      <c r="B462" s="53" t="s">
        <v>538</v>
      </c>
      <c r="C462" s="31">
        <v>3008.35</v>
      </c>
      <c r="D462" s="36">
        <v>3031.9</v>
      </c>
      <c r="E462" s="36">
        <v>2963.8</v>
      </c>
      <c r="F462" s="36">
        <v>2919.25</v>
      </c>
      <c r="G462" s="36">
        <v>2851.15</v>
      </c>
      <c r="H462" s="36">
        <v>3076.4500000000003</v>
      </c>
      <c r="I462" s="36">
        <v>3144.5499999999997</v>
      </c>
      <c r="J462" s="36">
        <v>3189.1000000000004</v>
      </c>
      <c r="K462" s="31">
        <v>3100</v>
      </c>
      <c r="L462" s="31">
        <v>2987.35</v>
      </c>
      <c r="M462" s="31">
        <v>0.64870000000000005</v>
      </c>
      <c r="N462" s="1"/>
      <c r="O462" s="1"/>
    </row>
    <row r="463" spans="1:15" ht="12.75" customHeight="1">
      <c r="A463" s="33">
        <v>453</v>
      </c>
      <c r="B463" s="53" t="s">
        <v>539</v>
      </c>
      <c r="C463" s="31">
        <v>3234.4</v>
      </c>
      <c r="D463" s="36">
        <v>3237.5833333333335</v>
      </c>
      <c r="E463" s="36">
        <v>3205.2666666666669</v>
      </c>
      <c r="F463" s="36">
        <v>3176.1333333333332</v>
      </c>
      <c r="G463" s="36">
        <v>3143.8166666666666</v>
      </c>
      <c r="H463" s="36">
        <v>3266.7166666666672</v>
      </c>
      <c r="I463" s="36">
        <v>3299.0333333333338</v>
      </c>
      <c r="J463" s="36">
        <v>3328.1666666666674</v>
      </c>
      <c r="K463" s="31">
        <v>3269.9</v>
      </c>
      <c r="L463" s="31">
        <v>3208.45</v>
      </c>
      <c r="M463" s="31">
        <v>0.73951</v>
      </c>
      <c r="N463" s="1"/>
      <c r="O463" s="1"/>
    </row>
    <row r="464" spans="1:15" ht="12.75" customHeight="1">
      <c r="A464" s="33">
        <v>454</v>
      </c>
      <c r="B464" s="53" t="s">
        <v>231</v>
      </c>
      <c r="C464" s="31">
        <v>3689.25</v>
      </c>
      <c r="D464" s="36">
        <v>3676.4166666666665</v>
      </c>
      <c r="E464" s="36">
        <v>3657.833333333333</v>
      </c>
      <c r="F464" s="36">
        <v>3626.4166666666665</v>
      </c>
      <c r="G464" s="36">
        <v>3607.833333333333</v>
      </c>
      <c r="H464" s="36">
        <v>3707.833333333333</v>
      </c>
      <c r="I464" s="36">
        <v>3726.4166666666661</v>
      </c>
      <c r="J464" s="36">
        <v>3757.833333333333</v>
      </c>
      <c r="K464" s="31">
        <v>3695</v>
      </c>
      <c r="L464" s="31">
        <v>3645</v>
      </c>
      <c r="M464" s="31">
        <v>6.6662499999999998</v>
      </c>
      <c r="N464" s="1"/>
      <c r="O464" s="1"/>
    </row>
    <row r="465" spans="1:15" ht="12.75" customHeight="1">
      <c r="A465" s="33">
        <v>455</v>
      </c>
      <c r="B465" s="53" t="s">
        <v>232</v>
      </c>
      <c r="C465" s="31">
        <v>2263.75</v>
      </c>
      <c r="D465" s="36">
        <v>2274.4500000000003</v>
      </c>
      <c r="E465" s="36">
        <v>2246.0500000000006</v>
      </c>
      <c r="F465" s="36">
        <v>2228.3500000000004</v>
      </c>
      <c r="G465" s="36">
        <v>2199.9500000000007</v>
      </c>
      <c r="H465" s="36">
        <v>2292.1500000000005</v>
      </c>
      <c r="I465" s="36">
        <v>2320.5500000000002</v>
      </c>
      <c r="J465" s="36">
        <v>2338.2500000000005</v>
      </c>
      <c r="K465" s="31">
        <v>2302.85</v>
      </c>
      <c r="L465" s="31">
        <v>2256.75</v>
      </c>
      <c r="M465" s="31">
        <v>2.4496699999999998</v>
      </c>
      <c r="N465" s="1"/>
      <c r="O465" s="1"/>
    </row>
    <row r="466" spans="1:15" ht="12.75" customHeight="1">
      <c r="A466" s="33">
        <v>456</v>
      </c>
      <c r="B466" s="53" t="s">
        <v>299</v>
      </c>
      <c r="C466" s="31">
        <v>898.7</v>
      </c>
      <c r="D466" s="36">
        <v>905.55000000000007</v>
      </c>
      <c r="E466" s="36">
        <v>887.15000000000009</v>
      </c>
      <c r="F466" s="36">
        <v>875.6</v>
      </c>
      <c r="G466" s="36">
        <v>857.2</v>
      </c>
      <c r="H466" s="36">
        <v>917.10000000000014</v>
      </c>
      <c r="I466" s="36">
        <v>935.5</v>
      </c>
      <c r="J466" s="36">
        <v>947.05000000000018</v>
      </c>
      <c r="K466" s="31">
        <v>923.95</v>
      </c>
      <c r="L466" s="31">
        <v>894</v>
      </c>
      <c r="M466" s="31">
        <v>3.1014499999999998</v>
      </c>
      <c r="N466" s="1"/>
      <c r="O466" s="1"/>
    </row>
    <row r="467" spans="1:15" ht="12.75" customHeight="1">
      <c r="A467" s="33">
        <v>457</v>
      </c>
      <c r="B467" s="53" t="s">
        <v>540</v>
      </c>
      <c r="C467" s="31">
        <v>804.65</v>
      </c>
      <c r="D467" s="36">
        <v>809.94999999999993</v>
      </c>
      <c r="E467" s="36">
        <v>797.69999999999982</v>
      </c>
      <c r="F467" s="36">
        <v>790.74999999999989</v>
      </c>
      <c r="G467" s="36">
        <v>778.49999999999977</v>
      </c>
      <c r="H467" s="36">
        <v>816.89999999999986</v>
      </c>
      <c r="I467" s="36">
        <v>829.15000000000009</v>
      </c>
      <c r="J467" s="36">
        <v>836.09999999999991</v>
      </c>
      <c r="K467" s="31">
        <v>822.2</v>
      </c>
      <c r="L467" s="31">
        <v>803</v>
      </c>
      <c r="M467" s="31">
        <v>0.24898000000000001</v>
      </c>
      <c r="N467" s="1"/>
      <c r="O467" s="1"/>
    </row>
    <row r="468" spans="1:15" ht="12.75" customHeight="1">
      <c r="A468" s="33">
        <v>458</v>
      </c>
      <c r="B468" s="53" t="s">
        <v>233</v>
      </c>
      <c r="C468" s="31">
        <v>3010.75</v>
      </c>
      <c r="D468" s="36">
        <v>3015.3333333333335</v>
      </c>
      <c r="E468" s="36">
        <v>2970.9666666666672</v>
      </c>
      <c r="F468" s="36">
        <v>2931.1833333333338</v>
      </c>
      <c r="G468" s="36">
        <v>2886.8166666666675</v>
      </c>
      <c r="H468" s="36">
        <v>3055.1166666666668</v>
      </c>
      <c r="I468" s="36">
        <v>3099.4833333333327</v>
      </c>
      <c r="J468" s="36">
        <v>3139.2666666666664</v>
      </c>
      <c r="K468" s="31">
        <v>3059.7</v>
      </c>
      <c r="L468" s="31">
        <v>2975.55</v>
      </c>
      <c r="M468" s="31">
        <v>5.8406500000000001</v>
      </c>
      <c r="N468" s="1"/>
      <c r="O468" s="1"/>
    </row>
    <row r="469" spans="1:15" ht="12.75" customHeight="1">
      <c r="A469" s="33">
        <v>459</v>
      </c>
      <c r="B469" s="53" t="s">
        <v>300</v>
      </c>
      <c r="C469" s="31">
        <v>36.1</v>
      </c>
      <c r="D469" s="36">
        <v>36.116666666666667</v>
      </c>
      <c r="E469" s="36">
        <v>35.833333333333336</v>
      </c>
      <c r="F469" s="36">
        <v>35.56666666666667</v>
      </c>
      <c r="G469" s="36">
        <v>35.283333333333339</v>
      </c>
      <c r="H469" s="36">
        <v>36.383333333333333</v>
      </c>
      <c r="I469" s="36">
        <v>36.666666666666664</v>
      </c>
      <c r="J469" s="36">
        <v>36.93333333333333</v>
      </c>
      <c r="K469" s="31">
        <v>36.4</v>
      </c>
      <c r="L469" s="31">
        <v>35.85</v>
      </c>
      <c r="M469" s="31">
        <v>70.512799999999999</v>
      </c>
      <c r="N469" s="1"/>
      <c r="O469" s="1"/>
    </row>
    <row r="470" spans="1:15" ht="12.75" customHeight="1">
      <c r="A470" s="33">
        <v>460</v>
      </c>
      <c r="B470" s="53" t="s">
        <v>541</v>
      </c>
      <c r="C470" s="31">
        <v>336.45</v>
      </c>
      <c r="D470" s="36">
        <v>338.46666666666664</v>
      </c>
      <c r="E470" s="36">
        <v>331.0333333333333</v>
      </c>
      <c r="F470" s="36">
        <v>325.61666666666667</v>
      </c>
      <c r="G470" s="36">
        <v>318.18333333333334</v>
      </c>
      <c r="H470" s="36">
        <v>343.88333333333327</v>
      </c>
      <c r="I470" s="36">
        <v>351.31666666666655</v>
      </c>
      <c r="J470" s="36">
        <v>356.73333333333323</v>
      </c>
      <c r="K470" s="31">
        <v>345.9</v>
      </c>
      <c r="L470" s="31">
        <v>333.05</v>
      </c>
      <c r="M470" s="31">
        <v>11.253629999999999</v>
      </c>
      <c r="N470" s="1"/>
      <c r="O470" s="1"/>
    </row>
    <row r="471" spans="1:15" ht="12.75" customHeight="1">
      <c r="A471" s="33">
        <v>461</v>
      </c>
      <c r="B471" s="53" t="s">
        <v>542</v>
      </c>
      <c r="C471" s="31">
        <v>414.5</v>
      </c>
      <c r="D471" s="36">
        <v>412.26666666666665</v>
      </c>
      <c r="E471" s="36">
        <v>407.5333333333333</v>
      </c>
      <c r="F471" s="36">
        <v>400.56666666666666</v>
      </c>
      <c r="G471" s="36">
        <v>395.83333333333331</v>
      </c>
      <c r="H471" s="36">
        <v>419.23333333333329</v>
      </c>
      <c r="I471" s="36">
        <v>423.96666666666664</v>
      </c>
      <c r="J471" s="36">
        <v>430.93333333333328</v>
      </c>
      <c r="K471" s="31">
        <v>417</v>
      </c>
      <c r="L471" s="31">
        <v>405.3</v>
      </c>
      <c r="M471" s="31">
        <v>4.3552900000000001</v>
      </c>
      <c r="N471" s="1"/>
      <c r="O471" s="1"/>
    </row>
    <row r="472" spans="1:15" ht="12.75" customHeight="1">
      <c r="A472" s="33">
        <v>462</v>
      </c>
      <c r="B472" s="53" t="s">
        <v>530</v>
      </c>
      <c r="C472" s="31">
        <v>741.05</v>
      </c>
      <c r="D472" s="36">
        <v>740.68333333333339</v>
      </c>
      <c r="E472" s="36">
        <v>735.36666666666679</v>
      </c>
      <c r="F472" s="36">
        <v>729.68333333333339</v>
      </c>
      <c r="G472" s="36">
        <v>724.36666666666679</v>
      </c>
      <c r="H472" s="36">
        <v>746.36666666666679</v>
      </c>
      <c r="I472" s="36">
        <v>751.68333333333339</v>
      </c>
      <c r="J472" s="36">
        <v>757.36666666666679</v>
      </c>
      <c r="K472" s="31">
        <v>746</v>
      </c>
      <c r="L472" s="31">
        <v>735</v>
      </c>
      <c r="M472" s="31">
        <v>0.74465000000000003</v>
      </c>
      <c r="N472" s="1"/>
      <c r="O472" s="1"/>
    </row>
    <row r="473" spans="1:15" ht="12.75" customHeight="1">
      <c r="A473" s="33">
        <v>463</v>
      </c>
      <c r="B473" s="53" t="s">
        <v>301</v>
      </c>
      <c r="C473" s="31">
        <v>3650.65</v>
      </c>
      <c r="D473" s="36">
        <v>3658.1666666666665</v>
      </c>
      <c r="E473" s="36">
        <v>3625.8833333333332</v>
      </c>
      <c r="F473" s="36">
        <v>3601.1166666666668</v>
      </c>
      <c r="G473" s="36">
        <v>3568.8333333333335</v>
      </c>
      <c r="H473" s="36">
        <v>3682.9333333333329</v>
      </c>
      <c r="I473" s="36">
        <v>3715.2166666666667</v>
      </c>
      <c r="J473" s="36">
        <v>3739.9833333333327</v>
      </c>
      <c r="K473" s="31">
        <v>3690.45</v>
      </c>
      <c r="L473" s="31">
        <v>3633.4</v>
      </c>
      <c r="M473" s="31">
        <v>0.89627000000000001</v>
      </c>
      <c r="N473" s="1"/>
      <c r="O473" s="1"/>
    </row>
    <row r="474" spans="1:15" ht="12.75" customHeight="1">
      <c r="A474" s="33">
        <v>464</v>
      </c>
      <c r="B474" s="53" t="s">
        <v>531</v>
      </c>
      <c r="C474" s="31">
        <v>51.5</v>
      </c>
      <c r="D474" s="36">
        <v>51.616666666666667</v>
      </c>
      <c r="E474" s="36">
        <v>50.533333333333331</v>
      </c>
      <c r="F474" s="36">
        <v>49.566666666666663</v>
      </c>
      <c r="G474" s="36">
        <v>48.483333333333327</v>
      </c>
      <c r="H474" s="36">
        <v>52.583333333333336</v>
      </c>
      <c r="I474" s="36">
        <v>53.666666666666664</v>
      </c>
      <c r="J474" s="36">
        <v>54.63333333333334</v>
      </c>
      <c r="K474" s="31">
        <v>52.7</v>
      </c>
      <c r="L474" s="31">
        <v>50.65</v>
      </c>
      <c r="M474" s="31">
        <v>113.54334</v>
      </c>
      <c r="N474" s="1"/>
      <c r="O474" s="1"/>
    </row>
    <row r="475" spans="1:15" ht="12.75" customHeight="1">
      <c r="A475" s="33">
        <v>465</v>
      </c>
      <c r="B475" s="53" t="s">
        <v>234</v>
      </c>
      <c r="C475" s="31">
        <v>2013.6</v>
      </c>
      <c r="D475" s="36">
        <v>2010.05</v>
      </c>
      <c r="E475" s="36">
        <v>1994.1</v>
      </c>
      <c r="F475" s="36">
        <v>1974.6</v>
      </c>
      <c r="G475" s="36">
        <v>1958.6499999999999</v>
      </c>
      <c r="H475" s="36">
        <v>2029.55</v>
      </c>
      <c r="I475" s="36">
        <v>2045.5000000000002</v>
      </c>
      <c r="J475" s="36">
        <v>2065</v>
      </c>
      <c r="K475" s="31">
        <v>2026</v>
      </c>
      <c r="L475" s="31">
        <v>1990.55</v>
      </c>
      <c r="M475" s="31">
        <v>4.7719800000000001</v>
      </c>
      <c r="N475" s="1"/>
      <c r="O475" s="1"/>
    </row>
    <row r="476" spans="1:15" ht="12.75" customHeight="1">
      <c r="A476" s="33">
        <v>466</v>
      </c>
      <c r="B476" s="53" t="s">
        <v>543</v>
      </c>
      <c r="C476" s="31">
        <v>39.9</v>
      </c>
      <c r="D476" s="36">
        <v>39.766666666666666</v>
      </c>
      <c r="E476" s="36">
        <v>39.333333333333329</v>
      </c>
      <c r="F476" s="36">
        <v>38.766666666666666</v>
      </c>
      <c r="G476" s="36">
        <v>38.333333333333329</v>
      </c>
      <c r="H476" s="36">
        <v>40.333333333333329</v>
      </c>
      <c r="I476" s="36">
        <v>40.766666666666666</v>
      </c>
      <c r="J476" s="36">
        <v>41.333333333333329</v>
      </c>
      <c r="K476" s="31">
        <v>40.200000000000003</v>
      </c>
      <c r="L476" s="31">
        <v>39.200000000000003</v>
      </c>
      <c r="M476" s="31">
        <v>140.24472</v>
      </c>
      <c r="N476" s="1"/>
      <c r="O476" s="1"/>
    </row>
    <row r="477" spans="1:15" ht="12.75" customHeight="1">
      <c r="A477" s="33">
        <v>467</v>
      </c>
      <c r="B477" s="53" t="s">
        <v>544</v>
      </c>
      <c r="C477" s="31">
        <v>482.35</v>
      </c>
      <c r="D477" s="36">
        <v>480.15000000000003</v>
      </c>
      <c r="E477" s="36">
        <v>468.45000000000005</v>
      </c>
      <c r="F477" s="36">
        <v>454.55</v>
      </c>
      <c r="G477" s="36">
        <v>442.85</v>
      </c>
      <c r="H477" s="36">
        <v>494.05000000000007</v>
      </c>
      <c r="I477" s="36">
        <v>505.75</v>
      </c>
      <c r="J477" s="36">
        <v>519.65000000000009</v>
      </c>
      <c r="K477" s="31">
        <v>491.85</v>
      </c>
      <c r="L477" s="31">
        <v>466.25</v>
      </c>
      <c r="M477" s="31">
        <v>8.9653600000000004</v>
      </c>
      <c r="N477" s="1"/>
      <c r="O477" s="1"/>
    </row>
    <row r="478" spans="1:15" ht="12.75" customHeight="1">
      <c r="A478" s="33">
        <v>468</v>
      </c>
      <c r="B478" s="53" t="s">
        <v>236</v>
      </c>
      <c r="C478" s="31">
        <v>10436.1</v>
      </c>
      <c r="D478" s="36">
        <v>10314.616666666667</v>
      </c>
      <c r="E478" s="36">
        <v>10159.233333333334</v>
      </c>
      <c r="F478" s="36">
        <v>9882.3666666666668</v>
      </c>
      <c r="G478" s="36">
        <v>9726.9833333333336</v>
      </c>
      <c r="H478" s="36">
        <v>10591.483333333334</v>
      </c>
      <c r="I478" s="36">
        <v>10746.866666666669</v>
      </c>
      <c r="J478" s="36">
        <v>11023.733333333334</v>
      </c>
      <c r="K478" s="31">
        <v>10470</v>
      </c>
      <c r="L478" s="31">
        <v>10037.75</v>
      </c>
      <c r="M478" s="31">
        <v>6.5812200000000001</v>
      </c>
      <c r="N478" s="1"/>
      <c r="O478" s="1"/>
    </row>
    <row r="479" spans="1:15" ht="12.75" customHeight="1">
      <c r="A479" s="33">
        <v>469</v>
      </c>
      <c r="B479" s="53" t="s">
        <v>302</v>
      </c>
      <c r="C479" s="31">
        <v>119.05</v>
      </c>
      <c r="D479" s="36">
        <v>118.83333333333333</v>
      </c>
      <c r="E479" s="36">
        <v>117.51666666666665</v>
      </c>
      <c r="F479" s="36">
        <v>115.98333333333332</v>
      </c>
      <c r="G479" s="36">
        <v>114.66666666666664</v>
      </c>
      <c r="H479" s="36">
        <v>120.36666666666666</v>
      </c>
      <c r="I479" s="36">
        <v>121.68333333333335</v>
      </c>
      <c r="J479" s="36">
        <v>123.21666666666667</v>
      </c>
      <c r="K479" s="31">
        <v>120.15</v>
      </c>
      <c r="L479" s="31">
        <v>117.3</v>
      </c>
      <c r="M479" s="31">
        <v>129.95015000000001</v>
      </c>
      <c r="N479" s="1"/>
      <c r="O479" s="1"/>
    </row>
    <row r="480" spans="1:15" ht="12.75" customHeight="1">
      <c r="A480" s="33">
        <v>470</v>
      </c>
      <c r="B480" s="53" t="s">
        <v>235</v>
      </c>
      <c r="C480" s="31">
        <v>1707.45</v>
      </c>
      <c r="D480" s="36">
        <v>1706.5833333333333</v>
      </c>
      <c r="E480" s="36">
        <v>1693.1166666666666</v>
      </c>
      <c r="F480" s="36">
        <v>1678.7833333333333</v>
      </c>
      <c r="G480" s="36">
        <v>1665.3166666666666</v>
      </c>
      <c r="H480" s="36">
        <v>1720.9166666666665</v>
      </c>
      <c r="I480" s="36">
        <v>1734.3833333333332</v>
      </c>
      <c r="J480" s="36">
        <v>1748.7166666666665</v>
      </c>
      <c r="K480" s="31">
        <v>1720.05</v>
      </c>
      <c r="L480" s="31">
        <v>1692.25</v>
      </c>
      <c r="M480" s="31">
        <v>1.47871</v>
      </c>
      <c r="N480" s="1"/>
      <c r="O480" s="1"/>
    </row>
    <row r="481" spans="1:15" ht="12.75" customHeight="1">
      <c r="A481" s="33">
        <v>471</v>
      </c>
      <c r="B481" s="31" t="s">
        <v>176</v>
      </c>
      <c r="C481" s="36">
        <v>1083.2</v>
      </c>
      <c r="D481" s="36">
        <v>1082.8666666666666</v>
      </c>
      <c r="E481" s="36">
        <v>1075.6833333333332</v>
      </c>
      <c r="F481" s="36">
        <v>1068.1666666666665</v>
      </c>
      <c r="G481" s="36">
        <v>1060.9833333333331</v>
      </c>
      <c r="H481" s="36">
        <v>1090.3833333333332</v>
      </c>
      <c r="I481" s="36">
        <v>1097.5666666666666</v>
      </c>
      <c r="J481" s="31">
        <v>1105.0833333333333</v>
      </c>
      <c r="K481" s="31">
        <v>1090.05</v>
      </c>
      <c r="L481" s="31">
        <v>1075.3499999999999</v>
      </c>
      <c r="M481" s="53">
        <v>5.0227899999999996</v>
      </c>
      <c r="N481" s="1"/>
      <c r="O481" s="1"/>
    </row>
    <row r="482" spans="1:15" ht="12.75" customHeight="1">
      <c r="A482" s="33">
        <v>472</v>
      </c>
      <c r="B482" s="31" t="s">
        <v>545</v>
      </c>
      <c r="C482" s="36">
        <v>672.3</v>
      </c>
      <c r="D482" s="36">
        <v>670.08333333333337</v>
      </c>
      <c r="E482" s="36">
        <v>665.2166666666667</v>
      </c>
      <c r="F482" s="36">
        <v>658.13333333333333</v>
      </c>
      <c r="G482" s="36">
        <v>653.26666666666665</v>
      </c>
      <c r="H482" s="36">
        <v>677.16666666666674</v>
      </c>
      <c r="I482" s="36">
        <v>682.0333333333333</v>
      </c>
      <c r="J482" s="31">
        <v>689.11666666666679</v>
      </c>
      <c r="K482" s="31">
        <v>674.95</v>
      </c>
      <c r="L482" s="31">
        <v>663</v>
      </c>
      <c r="M482" s="53">
        <v>2.8403499999999999</v>
      </c>
      <c r="N482" s="1"/>
      <c r="O482" s="1"/>
    </row>
    <row r="483" spans="1:15" ht="12.75" customHeight="1">
      <c r="A483" s="33">
        <v>473</v>
      </c>
      <c r="B483" s="31" t="s">
        <v>237</v>
      </c>
      <c r="C483" s="31">
        <v>583.20000000000005</v>
      </c>
      <c r="D483" s="36">
        <v>585.5333333333333</v>
      </c>
      <c r="E483" s="36">
        <v>578.76666666666665</v>
      </c>
      <c r="F483" s="36">
        <v>574.33333333333337</v>
      </c>
      <c r="G483" s="36">
        <v>567.56666666666672</v>
      </c>
      <c r="H483" s="36">
        <v>589.96666666666658</v>
      </c>
      <c r="I483" s="36">
        <v>596.73333333333323</v>
      </c>
      <c r="J483" s="36">
        <v>601.16666666666652</v>
      </c>
      <c r="K483" s="31">
        <v>592.29999999999995</v>
      </c>
      <c r="L483" s="31">
        <v>581.1</v>
      </c>
      <c r="M483" s="31">
        <v>21.55491</v>
      </c>
      <c r="N483" s="1"/>
      <c r="O483" s="1"/>
    </row>
    <row r="484" spans="1:15" ht="12.75" customHeight="1">
      <c r="A484" s="33">
        <v>474</v>
      </c>
      <c r="B484" s="31" t="s">
        <v>546</v>
      </c>
      <c r="C484" s="36">
        <v>847.55</v>
      </c>
      <c r="D484" s="36">
        <v>848.68333333333339</v>
      </c>
      <c r="E484" s="36">
        <v>841.36666666666679</v>
      </c>
      <c r="F484" s="36">
        <v>835.18333333333339</v>
      </c>
      <c r="G484" s="36">
        <v>827.86666666666679</v>
      </c>
      <c r="H484" s="36">
        <v>854.86666666666679</v>
      </c>
      <c r="I484" s="36">
        <v>862.18333333333339</v>
      </c>
      <c r="J484" s="31">
        <v>868.36666666666679</v>
      </c>
      <c r="K484" s="31">
        <v>856</v>
      </c>
      <c r="L484" s="31">
        <v>842.5</v>
      </c>
      <c r="M484" s="53">
        <v>0.55556000000000005</v>
      </c>
      <c r="N484" s="1"/>
      <c r="O484" s="1"/>
    </row>
    <row r="485" spans="1:15" ht="12.75" customHeight="1">
      <c r="A485" s="33">
        <v>475</v>
      </c>
      <c r="B485" s="31" t="s">
        <v>549</v>
      </c>
      <c r="C485" s="31">
        <v>602.5</v>
      </c>
      <c r="D485" s="36">
        <v>605.18333333333339</v>
      </c>
      <c r="E485" s="36">
        <v>598.41666666666674</v>
      </c>
      <c r="F485" s="36">
        <v>594.33333333333337</v>
      </c>
      <c r="G485" s="36">
        <v>587.56666666666672</v>
      </c>
      <c r="H485" s="36">
        <v>609.26666666666677</v>
      </c>
      <c r="I485" s="36">
        <v>616.03333333333342</v>
      </c>
      <c r="J485" s="36">
        <v>620.11666666666679</v>
      </c>
      <c r="K485" s="31">
        <v>611.95000000000005</v>
      </c>
      <c r="L485" s="31">
        <v>601.1</v>
      </c>
      <c r="M485" s="31">
        <v>3.87608</v>
      </c>
      <c r="N485" s="1"/>
      <c r="O485" s="1"/>
    </row>
    <row r="486" spans="1:15" ht="12.75" customHeight="1">
      <c r="A486" s="33">
        <v>476</v>
      </c>
      <c r="B486" s="31" t="s">
        <v>550</v>
      </c>
      <c r="C486" s="36">
        <v>402.2</v>
      </c>
      <c r="D486" s="36">
        <v>403.40000000000003</v>
      </c>
      <c r="E486" s="36">
        <v>398.80000000000007</v>
      </c>
      <c r="F486" s="36">
        <v>395.40000000000003</v>
      </c>
      <c r="G486" s="36">
        <v>390.80000000000007</v>
      </c>
      <c r="H486" s="36">
        <v>406.80000000000007</v>
      </c>
      <c r="I486" s="36">
        <v>411.40000000000009</v>
      </c>
      <c r="J486" s="36">
        <v>414.80000000000007</v>
      </c>
      <c r="K486" s="31">
        <v>408</v>
      </c>
      <c r="L486" s="31">
        <v>400</v>
      </c>
      <c r="M486" s="31">
        <v>2.2334000000000001</v>
      </c>
      <c r="N486" s="1"/>
      <c r="O486" s="1"/>
    </row>
    <row r="487" spans="1:15" ht="12.75" customHeight="1">
      <c r="A487" s="33">
        <v>477</v>
      </c>
      <c r="B487" s="31" t="s">
        <v>551</v>
      </c>
      <c r="C487" s="31">
        <v>387.6</v>
      </c>
      <c r="D487" s="36">
        <v>389.05</v>
      </c>
      <c r="E487" s="36">
        <v>383.35</v>
      </c>
      <c r="F487" s="36">
        <v>379.1</v>
      </c>
      <c r="G487" s="36">
        <v>373.40000000000003</v>
      </c>
      <c r="H487" s="36">
        <v>393.3</v>
      </c>
      <c r="I487" s="36">
        <v>398.99999999999994</v>
      </c>
      <c r="J487" s="36">
        <v>403.25</v>
      </c>
      <c r="K487" s="31">
        <v>394.75</v>
      </c>
      <c r="L487" s="31">
        <v>384.8</v>
      </c>
      <c r="M487" s="31">
        <v>1.25943</v>
      </c>
      <c r="N487" s="1"/>
      <c r="O487" s="1"/>
    </row>
    <row r="488" spans="1:15" ht="12.75" customHeight="1">
      <c r="A488" s="33">
        <v>478</v>
      </c>
      <c r="B488" s="31" t="s">
        <v>552</v>
      </c>
      <c r="C488" s="36">
        <v>550.45000000000005</v>
      </c>
      <c r="D488" s="36">
        <v>553.98333333333335</v>
      </c>
      <c r="E488" s="36">
        <v>544.9666666666667</v>
      </c>
      <c r="F488" s="36">
        <v>539.48333333333335</v>
      </c>
      <c r="G488" s="36">
        <v>530.4666666666667</v>
      </c>
      <c r="H488" s="36">
        <v>559.4666666666667</v>
      </c>
      <c r="I488" s="36">
        <v>568.48333333333335</v>
      </c>
      <c r="J488" s="36">
        <v>573.9666666666667</v>
      </c>
      <c r="K488" s="31">
        <v>563</v>
      </c>
      <c r="L488" s="31">
        <v>548.5</v>
      </c>
      <c r="M488" s="31">
        <v>4.2762900000000004</v>
      </c>
      <c r="N488" s="1"/>
      <c r="O488" s="1"/>
    </row>
    <row r="489" spans="1:15" ht="12.75" customHeight="1">
      <c r="A489" s="33">
        <v>479</v>
      </c>
      <c r="B489" s="53" t="s">
        <v>303</v>
      </c>
      <c r="C489" s="31">
        <v>1237.05</v>
      </c>
      <c r="D489" s="36">
        <v>1241.3500000000001</v>
      </c>
      <c r="E489" s="36">
        <v>1230.7000000000003</v>
      </c>
      <c r="F489" s="36">
        <v>1224.3500000000001</v>
      </c>
      <c r="G489" s="36">
        <v>1213.7000000000003</v>
      </c>
      <c r="H489" s="36">
        <v>1247.7000000000003</v>
      </c>
      <c r="I489" s="36">
        <v>1258.3500000000004</v>
      </c>
      <c r="J489" s="36">
        <v>1264.7000000000003</v>
      </c>
      <c r="K489" s="31">
        <v>1252</v>
      </c>
      <c r="L489" s="31">
        <v>1235</v>
      </c>
      <c r="M489" s="31">
        <v>23.974139999999998</v>
      </c>
      <c r="N489" s="1"/>
      <c r="O489" s="1"/>
    </row>
    <row r="490" spans="1:15" ht="12.75" customHeight="1">
      <c r="A490" s="33">
        <v>480</v>
      </c>
      <c r="B490" s="53" t="s">
        <v>553</v>
      </c>
      <c r="C490" s="36">
        <v>1266.45</v>
      </c>
      <c r="D490" s="36">
        <v>1274.4666666666669</v>
      </c>
      <c r="E490" s="36">
        <v>1255.0333333333338</v>
      </c>
      <c r="F490" s="36">
        <v>1243.6166666666668</v>
      </c>
      <c r="G490" s="36">
        <v>1224.1833333333336</v>
      </c>
      <c r="H490" s="36">
        <v>1285.8833333333339</v>
      </c>
      <c r="I490" s="36">
        <v>1305.3166666666668</v>
      </c>
      <c r="J490" s="36">
        <v>1316.733333333334</v>
      </c>
      <c r="K490" s="31">
        <v>1293.9000000000001</v>
      </c>
      <c r="L490" s="31">
        <v>1263.05</v>
      </c>
      <c r="M490" s="31">
        <v>0.85106999999999999</v>
      </c>
      <c r="N490" s="1"/>
      <c r="O490" s="1"/>
    </row>
    <row r="491" spans="1:15" ht="12.75" customHeight="1">
      <c r="A491" s="33">
        <v>481</v>
      </c>
      <c r="B491" s="53" t="s">
        <v>238</v>
      </c>
      <c r="C491" s="31">
        <v>252.4</v>
      </c>
      <c r="D491" s="36">
        <v>252.53333333333333</v>
      </c>
      <c r="E491" s="36">
        <v>250.66666666666666</v>
      </c>
      <c r="F491" s="36">
        <v>248.93333333333334</v>
      </c>
      <c r="G491" s="36">
        <v>247.06666666666666</v>
      </c>
      <c r="H491" s="36">
        <v>254.26666666666665</v>
      </c>
      <c r="I491" s="36">
        <v>256.13333333333333</v>
      </c>
      <c r="J491" s="36">
        <v>257.86666666666667</v>
      </c>
      <c r="K491" s="31">
        <v>254.4</v>
      </c>
      <c r="L491" s="31">
        <v>250.8</v>
      </c>
      <c r="M491" s="31">
        <v>106.73963000000001</v>
      </c>
      <c r="N491" s="1"/>
      <c r="O491" s="1"/>
    </row>
    <row r="492" spans="1:15" ht="12.75" customHeight="1">
      <c r="A492" s="33">
        <v>482</v>
      </c>
      <c r="B492" s="53" t="s">
        <v>547</v>
      </c>
      <c r="C492" s="36">
        <v>288</v>
      </c>
      <c r="D492" s="36">
        <v>289.18333333333334</v>
      </c>
      <c r="E492" s="36">
        <v>286.01666666666665</v>
      </c>
      <c r="F492" s="36">
        <v>284.0333333333333</v>
      </c>
      <c r="G492" s="36">
        <v>280.86666666666662</v>
      </c>
      <c r="H492" s="36">
        <v>291.16666666666669</v>
      </c>
      <c r="I492" s="36">
        <v>294.33333333333331</v>
      </c>
      <c r="J492" s="36">
        <v>296.31666666666672</v>
      </c>
      <c r="K492" s="31">
        <v>292.35000000000002</v>
      </c>
      <c r="L492" s="31">
        <v>287.2</v>
      </c>
      <c r="M492" s="31">
        <v>3.7976800000000002</v>
      </c>
      <c r="N492" s="1"/>
      <c r="O492" s="1"/>
    </row>
    <row r="493" spans="1:15" ht="12.75" customHeight="1">
      <c r="A493" s="33">
        <v>483</v>
      </c>
      <c r="B493" s="53" t="s">
        <v>554</v>
      </c>
      <c r="C493" s="36">
        <v>649.25</v>
      </c>
      <c r="D493" s="36">
        <v>641.35</v>
      </c>
      <c r="E493" s="36">
        <v>631.6</v>
      </c>
      <c r="F493" s="36">
        <v>613.95000000000005</v>
      </c>
      <c r="G493" s="36">
        <v>604.20000000000005</v>
      </c>
      <c r="H493" s="36">
        <v>659</v>
      </c>
      <c r="I493" s="36">
        <v>668.75</v>
      </c>
      <c r="J493" s="36">
        <v>686.4</v>
      </c>
      <c r="K493" s="31">
        <v>651.1</v>
      </c>
      <c r="L493" s="31">
        <v>623.70000000000005</v>
      </c>
      <c r="M493" s="31">
        <v>2.9473199999999999</v>
      </c>
      <c r="N493" s="1"/>
      <c r="O493" s="1"/>
    </row>
    <row r="494" spans="1:15" ht="12.75" customHeight="1">
      <c r="A494" s="33">
        <v>484</v>
      </c>
      <c r="B494" s="53" t="s">
        <v>555</v>
      </c>
      <c r="C494" s="36">
        <v>1758.45</v>
      </c>
      <c r="D494" s="36">
        <v>1762.7833333333335</v>
      </c>
      <c r="E494" s="36">
        <v>1735.666666666667</v>
      </c>
      <c r="F494" s="36">
        <v>1712.8833333333334</v>
      </c>
      <c r="G494" s="36">
        <v>1685.7666666666669</v>
      </c>
      <c r="H494" s="36">
        <v>1785.5666666666671</v>
      </c>
      <c r="I494" s="36">
        <v>1812.6833333333334</v>
      </c>
      <c r="J494" s="36">
        <v>1835.4666666666672</v>
      </c>
      <c r="K494" s="31">
        <v>1789.9</v>
      </c>
      <c r="L494" s="31">
        <v>1740</v>
      </c>
      <c r="M494" s="31">
        <v>3.39452</v>
      </c>
      <c r="N494" s="1"/>
      <c r="O494" s="1"/>
    </row>
    <row r="495" spans="1:15" ht="12.75" customHeight="1">
      <c r="A495" s="33">
        <v>485</v>
      </c>
      <c r="B495" s="53" t="s">
        <v>548</v>
      </c>
      <c r="C495" s="36">
        <v>2039.05</v>
      </c>
      <c r="D495" s="36">
        <v>2028</v>
      </c>
      <c r="E495" s="36">
        <v>2011</v>
      </c>
      <c r="F495" s="36">
        <v>1982.95</v>
      </c>
      <c r="G495" s="36">
        <v>1965.95</v>
      </c>
      <c r="H495" s="36">
        <v>2056.0500000000002</v>
      </c>
      <c r="I495" s="36">
        <v>2073.0500000000002</v>
      </c>
      <c r="J495" s="36">
        <v>2101.1</v>
      </c>
      <c r="K495" s="31">
        <v>2045</v>
      </c>
      <c r="L495" s="31">
        <v>1999.95</v>
      </c>
      <c r="M495" s="31">
        <v>0.51515</v>
      </c>
      <c r="N495" s="1"/>
      <c r="O495" s="1"/>
    </row>
    <row r="496" spans="1:15" ht="12.75" customHeight="1">
      <c r="A496" s="33">
        <v>486</v>
      </c>
      <c r="B496" s="53" t="s">
        <v>141</v>
      </c>
      <c r="C496" s="36">
        <v>13.45</v>
      </c>
      <c r="D496" s="36">
        <v>13.383333333333333</v>
      </c>
      <c r="E496" s="36">
        <v>13.266666666666666</v>
      </c>
      <c r="F496" s="36">
        <v>13.083333333333332</v>
      </c>
      <c r="G496" s="36">
        <v>12.966666666666665</v>
      </c>
      <c r="H496" s="36">
        <v>13.566666666666666</v>
      </c>
      <c r="I496" s="36">
        <v>13.683333333333334</v>
      </c>
      <c r="J496" s="36">
        <v>13.866666666666667</v>
      </c>
      <c r="K496" s="31">
        <v>13.5</v>
      </c>
      <c r="L496" s="31">
        <v>13.2</v>
      </c>
      <c r="M496" s="31">
        <v>1394.43887</v>
      </c>
      <c r="N496" s="1"/>
      <c r="O496" s="1"/>
    </row>
    <row r="497" spans="1:15" ht="12.75" customHeight="1">
      <c r="A497" s="33">
        <v>487</v>
      </c>
      <c r="B497" s="53" t="s">
        <v>239</v>
      </c>
      <c r="C497" s="36">
        <v>985.2</v>
      </c>
      <c r="D497" s="36">
        <v>981.11666666666667</v>
      </c>
      <c r="E497" s="36">
        <v>969.43333333333339</v>
      </c>
      <c r="F497" s="36">
        <v>953.66666666666674</v>
      </c>
      <c r="G497" s="36">
        <v>941.98333333333346</v>
      </c>
      <c r="H497" s="36">
        <v>996.88333333333333</v>
      </c>
      <c r="I497" s="36">
        <v>1008.5666666666665</v>
      </c>
      <c r="J497" s="36">
        <v>1024.3333333333333</v>
      </c>
      <c r="K497" s="31">
        <v>992.8</v>
      </c>
      <c r="L497" s="31">
        <v>965.35</v>
      </c>
      <c r="M497" s="31">
        <v>26.29166</v>
      </c>
      <c r="N497" s="1"/>
      <c r="O497" s="1"/>
    </row>
    <row r="498" spans="1:15" ht="12.75" customHeight="1">
      <c r="A498" s="33">
        <v>488</v>
      </c>
      <c r="B498" s="53" t="s">
        <v>556</v>
      </c>
      <c r="C498" s="36">
        <v>552</v>
      </c>
      <c r="D498" s="36">
        <v>547.4666666666667</v>
      </c>
      <c r="E498" s="36">
        <v>540.93333333333339</v>
      </c>
      <c r="F498" s="36">
        <v>529.86666666666667</v>
      </c>
      <c r="G498" s="36">
        <v>523.33333333333337</v>
      </c>
      <c r="H498" s="36">
        <v>558.53333333333342</v>
      </c>
      <c r="I498" s="36">
        <v>565.06666666666672</v>
      </c>
      <c r="J498" s="36">
        <v>576.13333333333344</v>
      </c>
      <c r="K498" s="31">
        <v>554</v>
      </c>
      <c r="L498" s="31">
        <v>536.4</v>
      </c>
      <c r="M498" s="31">
        <v>10.858739999999999</v>
      </c>
      <c r="N498" s="1"/>
      <c r="O498" s="1"/>
    </row>
    <row r="499" spans="1:15" ht="12.75" customHeight="1">
      <c r="A499" s="33">
        <v>489</v>
      </c>
      <c r="B499" s="53" t="s">
        <v>557</v>
      </c>
      <c r="C499" s="53" t="e">
        <v>#N/A</v>
      </c>
      <c r="D499" s="36" t="e">
        <v>#N/A</v>
      </c>
      <c r="E499" s="36" t="e">
        <v>#N/A</v>
      </c>
      <c r="F499" s="36" t="e">
        <v>#N/A</v>
      </c>
      <c r="G499" s="36" t="e">
        <v>#N/A</v>
      </c>
      <c r="H499" s="36" t="e">
        <v>#N/A</v>
      </c>
      <c r="I499" s="36" t="e">
        <v>#N/A</v>
      </c>
      <c r="J499" s="36" t="e">
        <v>#N/A</v>
      </c>
      <c r="K499" s="31" t="e">
        <v>#N/A</v>
      </c>
      <c r="L499" s="31" t="e">
        <v>#N/A</v>
      </c>
      <c r="M499" s="31" t="e">
        <v>#N/A</v>
      </c>
      <c r="N499" s="1"/>
      <c r="O499" s="1"/>
    </row>
    <row r="500" spans="1:15" ht="12.75" customHeight="1">
      <c r="A500" s="33">
        <v>490</v>
      </c>
      <c r="B500" s="53" t="s">
        <v>558</v>
      </c>
      <c r="C500" s="53">
        <v>803.1</v>
      </c>
      <c r="D500" s="36">
        <v>812.25</v>
      </c>
      <c r="E500" s="36">
        <v>792.8</v>
      </c>
      <c r="F500" s="36">
        <v>782.5</v>
      </c>
      <c r="G500" s="36">
        <v>763.05</v>
      </c>
      <c r="H500" s="36">
        <v>822.55</v>
      </c>
      <c r="I500" s="36">
        <v>842</v>
      </c>
      <c r="J500" s="36">
        <v>852.3</v>
      </c>
      <c r="K500" s="31">
        <v>831.7</v>
      </c>
      <c r="L500" s="31">
        <v>801.95</v>
      </c>
      <c r="M500" s="31">
        <v>1.0932599999999999</v>
      </c>
      <c r="N500" s="1"/>
      <c r="O500" s="1"/>
    </row>
    <row r="501" spans="1:15" ht="12.75" customHeight="1">
      <c r="A501" s="33">
        <v>491</v>
      </c>
      <c r="B501" s="53" t="s">
        <v>304</v>
      </c>
      <c r="C501" s="53">
        <v>1355.65</v>
      </c>
      <c r="D501" s="36">
        <v>1358.1499999999999</v>
      </c>
      <c r="E501" s="36">
        <v>1346.2999999999997</v>
      </c>
      <c r="F501" s="36">
        <v>1336.9499999999998</v>
      </c>
      <c r="G501" s="36">
        <v>1325.0999999999997</v>
      </c>
      <c r="H501" s="36">
        <v>1367.4999999999998</v>
      </c>
      <c r="I501" s="36">
        <v>1379.3499999999997</v>
      </c>
      <c r="J501" s="36">
        <v>1388.6999999999998</v>
      </c>
      <c r="K501" s="31">
        <v>1370</v>
      </c>
      <c r="L501" s="31">
        <v>1348.8</v>
      </c>
      <c r="M501" s="31">
        <v>0.65744999999999998</v>
      </c>
      <c r="N501" s="1"/>
      <c r="O501" s="1"/>
    </row>
    <row r="502" spans="1:15" ht="12.75" customHeight="1">
      <c r="A502" s="33">
        <v>492</v>
      </c>
      <c r="B502" s="53" t="s">
        <v>240</v>
      </c>
      <c r="C502" s="53">
        <v>470.95</v>
      </c>
      <c r="D502" s="36">
        <v>470.14999999999992</v>
      </c>
      <c r="E502" s="36">
        <v>464.89999999999986</v>
      </c>
      <c r="F502" s="36">
        <v>458.84999999999997</v>
      </c>
      <c r="G502" s="36">
        <v>453.59999999999991</v>
      </c>
      <c r="H502" s="36">
        <v>476.19999999999982</v>
      </c>
      <c r="I502" s="36">
        <v>481.44999999999993</v>
      </c>
      <c r="J502" s="36">
        <v>487.49999999999977</v>
      </c>
      <c r="K502" s="31">
        <v>475.4</v>
      </c>
      <c r="L502" s="31">
        <v>464.1</v>
      </c>
      <c r="M502" s="31">
        <v>126.31496</v>
      </c>
      <c r="N502" s="1"/>
      <c r="O502" s="1"/>
    </row>
    <row r="503" spans="1:15" ht="12.75" customHeight="1">
      <c r="A503" s="33">
        <v>493</v>
      </c>
      <c r="B503" s="53" t="s">
        <v>305</v>
      </c>
      <c r="C503" s="36">
        <v>20.95</v>
      </c>
      <c r="D503" s="36">
        <v>21.016666666666669</v>
      </c>
      <c r="E503" s="36">
        <v>20.783333333333339</v>
      </c>
      <c r="F503" s="36">
        <v>20.616666666666671</v>
      </c>
      <c r="G503" s="36">
        <v>20.38333333333334</v>
      </c>
      <c r="H503" s="36">
        <v>21.183333333333337</v>
      </c>
      <c r="I503" s="36">
        <v>21.416666666666664</v>
      </c>
      <c r="J503" s="31">
        <v>21.583333333333336</v>
      </c>
      <c r="K503" s="31">
        <v>21.25</v>
      </c>
      <c r="L503" s="31">
        <v>20.85</v>
      </c>
      <c r="M503" s="53">
        <v>1151.59241</v>
      </c>
      <c r="N503" s="1"/>
      <c r="O503" s="1"/>
    </row>
    <row r="504" spans="1:15" ht="12.75" customHeight="1">
      <c r="A504" s="33">
        <v>494</v>
      </c>
      <c r="B504" s="53" t="s">
        <v>241</v>
      </c>
      <c r="C504" s="36">
        <v>266.10000000000002</v>
      </c>
      <c r="D504" s="36">
        <v>265.35000000000002</v>
      </c>
      <c r="E504" s="36">
        <v>262.10000000000002</v>
      </c>
      <c r="F504" s="36">
        <v>258.10000000000002</v>
      </c>
      <c r="G504" s="36">
        <v>254.85000000000002</v>
      </c>
      <c r="H504" s="36">
        <v>269.35000000000002</v>
      </c>
      <c r="I504" s="36">
        <v>272.60000000000002</v>
      </c>
      <c r="J504" s="31">
        <v>276.60000000000002</v>
      </c>
      <c r="K504" s="31">
        <v>268.60000000000002</v>
      </c>
      <c r="L504" s="31">
        <v>261.35000000000002</v>
      </c>
      <c r="M504" s="53">
        <v>81.296940000000006</v>
      </c>
      <c r="N504" s="1"/>
      <c r="O504" s="1"/>
    </row>
    <row r="505" spans="1:15" ht="12.75" customHeight="1">
      <c r="A505" s="33">
        <v>495</v>
      </c>
      <c r="B505" s="53" t="s">
        <v>560</v>
      </c>
      <c r="C505" s="53">
        <v>627.25</v>
      </c>
      <c r="D505" s="36">
        <v>630.18333333333328</v>
      </c>
      <c r="E505" s="36">
        <v>616.36666666666656</v>
      </c>
      <c r="F505" s="36">
        <v>605.48333333333323</v>
      </c>
      <c r="G505" s="36">
        <v>591.66666666666652</v>
      </c>
      <c r="H505" s="36">
        <v>641.06666666666661</v>
      </c>
      <c r="I505" s="36">
        <v>654.88333333333344</v>
      </c>
      <c r="J505" s="36">
        <v>665.76666666666665</v>
      </c>
      <c r="K505" s="31">
        <v>644</v>
      </c>
      <c r="L505" s="31">
        <v>619.29999999999995</v>
      </c>
      <c r="M505" s="31">
        <v>31.512</v>
      </c>
      <c r="N505" s="1"/>
      <c r="O505" s="1"/>
    </row>
    <row r="506" spans="1:15" ht="12.75" customHeight="1">
      <c r="A506" s="33">
        <v>496</v>
      </c>
      <c r="B506" s="53" t="s">
        <v>559</v>
      </c>
      <c r="C506" s="53">
        <v>15463.6</v>
      </c>
      <c r="D506" s="36">
        <v>15401</v>
      </c>
      <c r="E506" s="36">
        <v>15243.7</v>
      </c>
      <c r="F506" s="36">
        <v>15023.800000000001</v>
      </c>
      <c r="G506" s="36">
        <v>14866.500000000002</v>
      </c>
      <c r="H506" s="36">
        <v>15620.9</v>
      </c>
      <c r="I506" s="36">
        <v>15778.199999999999</v>
      </c>
      <c r="J506" s="36">
        <v>15998.099999999999</v>
      </c>
      <c r="K506" s="31">
        <v>15558.3</v>
      </c>
      <c r="L506" s="31">
        <v>15181.1</v>
      </c>
      <c r="M506" s="31">
        <v>9.4399999999999998E-2</v>
      </c>
      <c r="N506" s="1"/>
      <c r="O506" s="1"/>
    </row>
    <row r="507" spans="1:15" ht="12.75" customHeight="1">
      <c r="A507" s="33">
        <v>497</v>
      </c>
      <c r="B507" s="53" t="s">
        <v>306</v>
      </c>
      <c r="C507" s="36">
        <v>127.05</v>
      </c>
      <c r="D507" s="36">
        <v>126.73333333333333</v>
      </c>
      <c r="E507" s="36">
        <v>125.86666666666667</v>
      </c>
      <c r="F507" s="36">
        <v>124.68333333333334</v>
      </c>
      <c r="G507" s="36">
        <v>123.81666666666668</v>
      </c>
      <c r="H507" s="36">
        <v>127.91666666666667</v>
      </c>
      <c r="I507" s="36">
        <v>128.7833333333333</v>
      </c>
      <c r="J507" s="31">
        <v>129.96666666666667</v>
      </c>
      <c r="K507" s="31">
        <v>127.6</v>
      </c>
      <c r="L507" s="31">
        <v>125.55</v>
      </c>
      <c r="M507" s="53">
        <v>217.57560000000001</v>
      </c>
      <c r="N507" s="1"/>
      <c r="O507" s="1"/>
    </row>
    <row r="508" spans="1:15" ht="12.75" customHeight="1">
      <c r="A508" s="33">
        <v>498</v>
      </c>
      <c r="B508" s="53" t="s">
        <v>242</v>
      </c>
      <c r="C508" s="53">
        <v>688.65</v>
      </c>
      <c r="D508" s="36">
        <v>682.88333333333333</v>
      </c>
      <c r="E508" s="36">
        <v>672.51666666666665</v>
      </c>
      <c r="F508" s="36">
        <v>656.38333333333333</v>
      </c>
      <c r="G508" s="36">
        <v>646.01666666666665</v>
      </c>
      <c r="H508" s="36">
        <v>699.01666666666665</v>
      </c>
      <c r="I508" s="36">
        <v>709.38333333333321</v>
      </c>
      <c r="J508" s="36">
        <v>725.51666666666665</v>
      </c>
      <c r="K508" s="31">
        <v>693.25</v>
      </c>
      <c r="L508" s="31">
        <v>666.75</v>
      </c>
      <c r="M508" s="31">
        <v>21.087510000000002</v>
      </c>
      <c r="N508" s="1"/>
      <c r="O508" s="1"/>
    </row>
    <row r="509" spans="1:15" ht="12.75" customHeight="1">
      <c r="A509" s="243">
        <v>499</v>
      </c>
      <c r="B509" s="244" t="s">
        <v>561</v>
      </c>
      <c r="C509" s="244">
        <v>1634.05</v>
      </c>
      <c r="D509" s="245">
        <v>1625.3833333333332</v>
      </c>
      <c r="E509" s="245">
        <v>1608.7166666666665</v>
      </c>
      <c r="F509" s="245">
        <v>1583.3833333333332</v>
      </c>
      <c r="G509" s="245">
        <v>1566.7166666666665</v>
      </c>
      <c r="H509" s="245">
        <v>1650.7166666666665</v>
      </c>
      <c r="I509" s="245">
        <v>1667.3833333333334</v>
      </c>
      <c r="J509" s="245">
        <v>1692.7166666666665</v>
      </c>
      <c r="K509" s="246">
        <v>1642.05</v>
      </c>
      <c r="L509" s="246">
        <v>1600.05</v>
      </c>
      <c r="M509" s="246">
        <v>0.70784000000000002</v>
      </c>
      <c r="N509" s="1"/>
      <c r="O509" s="1"/>
    </row>
    <row r="510" spans="1:15" ht="12.75" customHeight="1">
      <c r="A510" s="259">
        <v>500</v>
      </c>
      <c r="B510" s="261" t="s">
        <v>561</v>
      </c>
      <c r="C510" s="261">
        <v>1551.4</v>
      </c>
      <c r="D510" s="262">
        <v>1542.3666666666668</v>
      </c>
      <c r="E510" s="262">
        <v>1519.0833333333335</v>
      </c>
      <c r="F510" s="262">
        <v>1486.7666666666667</v>
      </c>
      <c r="G510" s="262">
        <v>1463.4833333333333</v>
      </c>
      <c r="H510" s="262">
        <v>1574.6833333333336</v>
      </c>
      <c r="I510" s="262">
        <v>1597.9666666666669</v>
      </c>
      <c r="J510" s="262">
        <v>1630.2833333333338</v>
      </c>
      <c r="K510" s="259">
        <v>1565.65</v>
      </c>
      <c r="L510" s="259">
        <v>1510.05</v>
      </c>
      <c r="M510" s="259">
        <v>0.30562</v>
      </c>
      <c r="N510" s="1"/>
      <c r="O510" s="1"/>
    </row>
    <row r="512" spans="1:15" ht="12.75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A516" s="62" t="s">
        <v>563</v>
      </c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A517" s="44" t="s">
        <v>243</v>
      </c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44" t="s">
        <v>244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4" t="s">
        <v>245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4" t="s">
        <v>246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4" t="s">
        <v>247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66" t="s">
        <v>249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66" t="s">
        <v>250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66" t="s">
        <v>251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6" t="s">
        <v>252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6" t="s">
        <v>253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6" t="s">
        <v>254</v>
      </c>
      <c r="N527" s="1"/>
      <c r="O527" s="1"/>
    </row>
    <row r="528" spans="1:15" ht="12.75" customHeight="1">
      <c r="A528" s="66" t="s">
        <v>255</v>
      </c>
      <c r="N528" s="1"/>
      <c r="O528" s="1"/>
    </row>
    <row r="529" spans="1:15" ht="12.75" customHeight="1">
      <c r="A529" s="66" t="s">
        <v>256</v>
      </c>
      <c r="N529" s="1"/>
      <c r="O529" s="1"/>
    </row>
    <row r="530" spans="1:15" ht="12.75" customHeight="1">
      <c r="A530" s="66" t="s">
        <v>257</v>
      </c>
      <c r="N530" s="1"/>
      <c r="O530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 xr:uid="{00000000-0004-0000-0300-000000000000}"/>
  </hyperlinks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B357"/>
  <sheetViews>
    <sheetView zoomScale="85" zoomScaleNormal="85" workbookViewId="0">
      <pane ySplit="9" topLeftCell="A10" activePane="bottomLeft" state="frozen"/>
      <selection pane="bottomLeft" activeCell="A10" sqref="A10"/>
    </sheetView>
  </sheetViews>
  <sheetFormatPr defaultColWidth="14.425781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9" width="9.28515625" customWidth="1"/>
    <col min="10" max="10" width="14.28515625" customWidth="1"/>
    <col min="11" max="28" width="9.28515625" customWidth="1"/>
  </cols>
  <sheetData>
    <row r="1" spans="1:28" ht="12" customHeight="1">
      <c r="A1" s="70" t="s">
        <v>311</v>
      </c>
      <c r="B1" s="71"/>
      <c r="C1" s="72"/>
      <c r="D1" s="73"/>
      <c r="E1" s="71"/>
      <c r="F1" s="71"/>
      <c r="G1" s="71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  <c r="AA1" s="74"/>
      <c r="AB1" s="74"/>
    </row>
    <row r="2" spans="1:28" ht="12.75" customHeight="1">
      <c r="A2" s="75"/>
      <c r="B2" s="76"/>
      <c r="C2" s="77"/>
      <c r="D2" s="78"/>
      <c r="E2" s="76"/>
      <c r="F2" s="76"/>
      <c r="G2" s="76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</row>
    <row r="3" spans="1:28" ht="12.75" customHeight="1">
      <c r="A3" s="75"/>
      <c r="B3" s="76"/>
      <c r="C3" s="77"/>
      <c r="D3" s="78"/>
      <c r="E3" s="76"/>
      <c r="F3" s="76"/>
      <c r="G3" s="76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</row>
    <row r="4" spans="1:28" ht="12.75" customHeight="1">
      <c r="A4" s="75"/>
      <c r="B4" s="76"/>
      <c r="C4" s="77"/>
      <c r="D4" s="78"/>
      <c r="E4" s="76"/>
      <c r="F4" s="76"/>
      <c r="G4" s="76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  <c r="Y4" s="74"/>
      <c r="Z4" s="74"/>
      <c r="AA4" s="74"/>
      <c r="AB4" s="74"/>
    </row>
    <row r="5" spans="1:28" ht="6" customHeight="1">
      <c r="A5" s="364"/>
      <c r="B5" s="365"/>
      <c r="C5" s="364"/>
      <c r="D5" s="365"/>
      <c r="E5" s="71"/>
      <c r="F5" s="71"/>
      <c r="G5" s="71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</row>
    <row r="6" spans="1:28" ht="26.25" customHeight="1">
      <c r="A6" s="74"/>
      <c r="B6" s="79"/>
      <c r="C6" s="67"/>
      <c r="D6" s="67"/>
      <c r="E6" s="23" t="s">
        <v>310</v>
      </c>
      <c r="F6" s="71"/>
      <c r="G6" s="71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</row>
    <row r="7" spans="1:28" ht="16.5" customHeight="1">
      <c r="A7" s="80" t="s">
        <v>564</v>
      </c>
      <c r="B7" s="366" t="s">
        <v>565</v>
      </c>
      <c r="C7" s="365"/>
      <c r="D7" s="7">
        <f>Main!B10</f>
        <v>45288</v>
      </c>
      <c r="E7" s="81"/>
      <c r="F7" s="71"/>
      <c r="G7" s="82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  <c r="Z7" s="74"/>
      <c r="AA7" s="74"/>
      <c r="AB7" s="74"/>
    </row>
    <row r="8" spans="1:28" ht="12.75" customHeight="1">
      <c r="A8" s="70"/>
      <c r="B8" s="71"/>
      <c r="C8" s="72"/>
      <c r="D8" s="73"/>
      <c r="E8" s="81"/>
      <c r="F8" s="81"/>
      <c r="G8" s="81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</row>
    <row r="9" spans="1:28" ht="51">
      <c r="A9" s="83" t="s">
        <v>566</v>
      </c>
      <c r="B9" s="84" t="s">
        <v>567</v>
      </c>
      <c r="C9" s="84" t="s">
        <v>568</v>
      </c>
      <c r="D9" s="84" t="s">
        <v>569</v>
      </c>
      <c r="E9" s="84" t="s">
        <v>570</v>
      </c>
      <c r="F9" s="84" t="s">
        <v>571</v>
      </c>
      <c r="G9" s="84" t="s">
        <v>572</v>
      </c>
      <c r="H9" s="84" t="s">
        <v>573</v>
      </c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  <c r="Y9" s="74"/>
      <c r="Z9" s="74"/>
      <c r="AA9" s="74"/>
      <c r="AB9" s="74"/>
    </row>
    <row r="10" spans="1:28" ht="12.75" customHeight="1">
      <c r="A10" s="85">
        <v>45287</v>
      </c>
      <c r="B10" s="32">
        <v>513119</v>
      </c>
      <c r="C10" s="31" t="s">
        <v>1178</v>
      </c>
      <c r="D10" s="31" t="s">
        <v>1179</v>
      </c>
      <c r="E10" s="31" t="s">
        <v>574</v>
      </c>
      <c r="F10" s="86">
        <v>10760</v>
      </c>
      <c r="G10" s="32">
        <v>53.71</v>
      </c>
      <c r="H10" s="32" t="s">
        <v>333</v>
      </c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</row>
    <row r="11" spans="1:28" ht="12.75" customHeight="1">
      <c r="A11" s="85">
        <v>45287</v>
      </c>
      <c r="B11" s="32">
        <v>511359</v>
      </c>
      <c r="C11" s="31" t="s">
        <v>1090</v>
      </c>
      <c r="D11" s="31" t="s">
        <v>1091</v>
      </c>
      <c r="E11" s="31" t="s">
        <v>575</v>
      </c>
      <c r="F11" s="86">
        <v>329283</v>
      </c>
      <c r="G11" s="32">
        <v>45.39</v>
      </c>
      <c r="H11" s="32" t="s">
        <v>333</v>
      </c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</row>
    <row r="12" spans="1:28" ht="12.75" customHeight="1">
      <c r="A12" s="85">
        <v>45287</v>
      </c>
      <c r="B12" s="32">
        <v>511359</v>
      </c>
      <c r="C12" s="31" t="s">
        <v>1090</v>
      </c>
      <c r="D12" s="31" t="s">
        <v>1180</v>
      </c>
      <c r="E12" s="31" t="s">
        <v>574</v>
      </c>
      <c r="F12" s="86">
        <v>300000</v>
      </c>
      <c r="G12" s="32">
        <v>45.5</v>
      </c>
      <c r="H12" s="32" t="s">
        <v>333</v>
      </c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</row>
    <row r="13" spans="1:28" ht="12.75" customHeight="1">
      <c r="A13" s="85">
        <v>45287</v>
      </c>
      <c r="B13" s="32">
        <v>541303</v>
      </c>
      <c r="C13" s="31" t="s">
        <v>1041</v>
      </c>
      <c r="D13" s="31" t="s">
        <v>959</v>
      </c>
      <c r="E13" s="31" t="s">
        <v>575</v>
      </c>
      <c r="F13" s="86">
        <v>2847528</v>
      </c>
      <c r="G13" s="32">
        <v>4.82</v>
      </c>
      <c r="H13" s="32" t="s">
        <v>333</v>
      </c>
      <c r="I13" s="74"/>
      <c r="J13" s="74"/>
      <c r="K13" s="74"/>
      <c r="L13" s="74"/>
      <c r="M13" s="74"/>
      <c r="N13" s="74"/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</row>
    <row r="14" spans="1:28" ht="12.75" customHeight="1">
      <c r="A14" s="85">
        <v>45287</v>
      </c>
      <c r="B14" s="32">
        <v>541303</v>
      </c>
      <c r="C14" s="31" t="s">
        <v>1041</v>
      </c>
      <c r="D14" s="31" t="s">
        <v>1181</v>
      </c>
      <c r="E14" s="31" t="s">
        <v>575</v>
      </c>
      <c r="F14" s="86">
        <v>2383504</v>
      </c>
      <c r="G14" s="32">
        <v>4.82</v>
      </c>
      <c r="H14" s="32" t="s">
        <v>333</v>
      </c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</row>
    <row r="15" spans="1:28" ht="12.75" customHeight="1">
      <c r="A15" s="85">
        <v>45287</v>
      </c>
      <c r="B15" s="32">
        <v>541303</v>
      </c>
      <c r="C15" s="31" t="s">
        <v>1041</v>
      </c>
      <c r="D15" s="31" t="s">
        <v>959</v>
      </c>
      <c r="E15" s="31" t="s">
        <v>574</v>
      </c>
      <c r="F15" s="86">
        <v>2873106</v>
      </c>
      <c r="G15" s="32">
        <v>4.84</v>
      </c>
      <c r="H15" s="32" t="s">
        <v>333</v>
      </c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</row>
    <row r="16" spans="1:28" ht="12.75" customHeight="1">
      <c r="A16" s="85">
        <v>45287</v>
      </c>
      <c r="B16" s="32">
        <v>541303</v>
      </c>
      <c r="C16" s="31" t="s">
        <v>1041</v>
      </c>
      <c r="D16" s="31" t="s">
        <v>1181</v>
      </c>
      <c r="E16" s="31" t="s">
        <v>574</v>
      </c>
      <c r="F16" s="86">
        <v>716603</v>
      </c>
      <c r="G16" s="32">
        <v>4.82</v>
      </c>
      <c r="H16" s="32" t="s">
        <v>333</v>
      </c>
      <c r="I16" s="74"/>
      <c r="J16" s="74"/>
      <c r="K16" s="74"/>
      <c r="L16" s="74"/>
      <c r="M16" s="74"/>
      <c r="N16" s="74"/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</row>
    <row r="17" spans="1:28" ht="12.75" customHeight="1">
      <c r="A17" s="85">
        <v>45287</v>
      </c>
      <c r="B17" s="32">
        <v>506074</v>
      </c>
      <c r="C17" s="31" t="s">
        <v>1182</v>
      </c>
      <c r="D17" s="31" t="s">
        <v>1183</v>
      </c>
      <c r="E17" s="31" t="s">
        <v>575</v>
      </c>
      <c r="F17" s="86">
        <v>1518091</v>
      </c>
      <c r="G17" s="32">
        <v>9.01</v>
      </c>
      <c r="H17" s="32" t="s">
        <v>333</v>
      </c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</row>
    <row r="18" spans="1:28" ht="12.75" customHeight="1">
      <c r="A18" s="85">
        <v>45287</v>
      </c>
      <c r="B18" s="32">
        <v>531310</v>
      </c>
      <c r="C18" s="31" t="s">
        <v>1184</v>
      </c>
      <c r="D18" s="31" t="s">
        <v>1185</v>
      </c>
      <c r="E18" s="31" t="s">
        <v>575</v>
      </c>
      <c r="F18" s="86">
        <v>459800</v>
      </c>
      <c r="G18" s="32">
        <v>130.19999999999999</v>
      </c>
      <c r="H18" s="32" t="s">
        <v>333</v>
      </c>
      <c r="I18" s="74"/>
      <c r="J18" s="74"/>
      <c r="K18" s="74"/>
      <c r="L18" s="74"/>
      <c r="M18" s="74"/>
      <c r="N18" s="74"/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</row>
    <row r="19" spans="1:28" ht="12.75" customHeight="1">
      <c r="A19" s="85">
        <v>45287</v>
      </c>
      <c r="B19" s="32">
        <v>531310</v>
      </c>
      <c r="C19" s="31" t="s">
        <v>1184</v>
      </c>
      <c r="D19" s="31" t="s">
        <v>1186</v>
      </c>
      <c r="E19" s="31" t="s">
        <v>574</v>
      </c>
      <c r="F19" s="86">
        <v>459773</v>
      </c>
      <c r="G19" s="32">
        <v>130.19999999999999</v>
      </c>
      <c r="H19" s="32" t="s">
        <v>333</v>
      </c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</row>
    <row r="20" spans="1:28" ht="12.75" customHeight="1">
      <c r="A20" s="85">
        <v>45287</v>
      </c>
      <c r="B20" s="32">
        <v>544052</v>
      </c>
      <c r="C20" s="31" t="s">
        <v>1094</v>
      </c>
      <c r="D20" s="31" t="s">
        <v>1129</v>
      </c>
      <c r="E20" s="31" t="s">
        <v>574</v>
      </c>
      <c r="F20" s="86">
        <v>70000</v>
      </c>
      <c r="G20" s="32">
        <v>80.680000000000007</v>
      </c>
      <c r="H20" s="32" t="s">
        <v>333</v>
      </c>
      <c r="I20" s="74"/>
      <c r="J20" s="74"/>
      <c r="K20" s="74"/>
      <c r="L20" s="74"/>
      <c r="M20" s="74"/>
      <c r="N20" s="74"/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</row>
    <row r="21" spans="1:28" ht="12.75" customHeight="1">
      <c r="A21" s="85">
        <v>45287</v>
      </c>
      <c r="B21" s="32">
        <v>533095</v>
      </c>
      <c r="C21" s="31" t="s">
        <v>1187</v>
      </c>
      <c r="D21" s="31" t="s">
        <v>1188</v>
      </c>
      <c r="E21" s="31" t="s">
        <v>575</v>
      </c>
      <c r="F21" s="86">
        <v>82000</v>
      </c>
      <c r="G21" s="32">
        <v>7461.44</v>
      </c>
      <c r="H21" s="32" t="s">
        <v>333</v>
      </c>
      <c r="I21" s="74"/>
      <c r="J21" s="74"/>
      <c r="K21" s="74"/>
      <c r="L21" s="74"/>
      <c r="M21" s="74"/>
      <c r="N21" s="74"/>
      <c r="O21" s="74"/>
      <c r="P21" s="74"/>
      <c r="Q21" s="74"/>
      <c r="R21" s="74"/>
      <c r="S21" s="74"/>
      <c r="T21" s="74"/>
      <c r="U21" s="74"/>
      <c r="V21" s="74"/>
      <c r="W21" s="74"/>
      <c r="X21" s="74"/>
      <c r="Y21" s="74"/>
      <c r="Z21" s="74"/>
      <c r="AA21" s="74"/>
      <c r="AB21" s="74"/>
    </row>
    <row r="22" spans="1:28" ht="12.75" customHeight="1">
      <c r="A22" s="85">
        <v>45287</v>
      </c>
      <c r="B22" s="32">
        <v>531752</v>
      </c>
      <c r="C22" s="31" t="s">
        <v>1096</v>
      </c>
      <c r="D22" s="31" t="s">
        <v>882</v>
      </c>
      <c r="E22" s="31" t="s">
        <v>575</v>
      </c>
      <c r="F22" s="86">
        <v>3526426</v>
      </c>
      <c r="G22" s="32">
        <v>1.39</v>
      </c>
      <c r="H22" s="32" t="s">
        <v>333</v>
      </c>
      <c r="I22" s="74"/>
      <c r="J22" s="74"/>
      <c r="K22" s="74"/>
      <c r="L22" s="74"/>
      <c r="M22" s="74"/>
      <c r="N22" s="74"/>
      <c r="O22" s="74"/>
      <c r="P22" s="74"/>
      <c r="Q22" s="74"/>
      <c r="R22" s="74"/>
      <c r="S22" s="74"/>
      <c r="T22" s="74"/>
      <c r="U22" s="74"/>
      <c r="V22" s="74"/>
      <c r="W22" s="74"/>
      <c r="X22" s="74"/>
      <c r="Y22" s="74"/>
      <c r="Z22" s="74"/>
      <c r="AA22" s="74"/>
      <c r="AB22" s="74"/>
    </row>
    <row r="23" spans="1:28" ht="12.75" customHeight="1">
      <c r="A23" s="85">
        <v>45287</v>
      </c>
      <c r="B23" s="32">
        <v>524440</v>
      </c>
      <c r="C23" s="31" t="s">
        <v>1189</v>
      </c>
      <c r="D23" s="31" t="s">
        <v>1190</v>
      </c>
      <c r="E23" s="31" t="s">
        <v>575</v>
      </c>
      <c r="F23" s="86">
        <v>350000</v>
      </c>
      <c r="G23" s="32">
        <v>32.54</v>
      </c>
      <c r="H23" s="32" t="s">
        <v>333</v>
      </c>
      <c r="I23" s="74"/>
      <c r="J23" s="74"/>
      <c r="K23" s="74"/>
      <c r="L23" s="74"/>
      <c r="M23" s="74"/>
      <c r="N23" s="74"/>
      <c r="O23" s="74"/>
      <c r="P23" s="74"/>
      <c r="Q23" s="74"/>
      <c r="R23" s="74"/>
      <c r="S23" s="74"/>
      <c r="T23" s="74"/>
      <c r="U23" s="74"/>
      <c r="V23" s="74"/>
      <c r="W23" s="74"/>
      <c r="X23" s="74"/>
      <c r="Y23" s="74"/>
      <c r="Z23" s="74"/>
      <c r="AA23" s="74"/>
      <c r="AB23" s="74"/>
    </row>
    <row r="24" spans="1:28" ht="12.75" customHeight="1">
      <c r="A24" s="85">
        <v>45287</v>
      </c>
      <c r="B24" s="32">
        <v>524440</v>
      </c>
      <c r="C24" s="31" t="s">
        <v>1189</v>
      </c>
      <c r="D24" s="31" t="s">
        <v>1191</v>
      </c>
      <c r="E24" s="31" t="s">
        <v>574</v>
      </c>
      <c r="F24" s="86">
        <v>350000</v>
      </c>
      <c r="G24" s="32">
        <v>32.54</v>
      </c>
      <c r="H24" s="32" t="s">
        <v>333</v>
      </c>
      <c r="I24" s="74"/>
      <c r="J24" s="74"/>
      <c r="K24" s="74"/>
      <c r="L24" s="74"/>
      <c r="M24" s="74"/>
      <c r="N24" s="74"/>
      <c r="O24" s="74"/>
      <c r="P24" s="74"/>
      <c r="Q24" s="74"/>
      <c r="R24" s="74"/>
      <c r="S24" s="74"/>
      <c r="T24" s="74"/>
      <c r="U24" s="74"/>
      <c r="V24" s="74"/>
      <c r="W24" s="74"/>
      <c r="X24" s="74"/>
      <c r="Y24" s="74"/>
      <c r="Z24" s="74"/>
      <c r="AA24" s="74"/>
      <c r="AB24" s="74"/>
    </row>
    <row r="25" spans="1:28" ht="12.75" customHeight="1">
      <c r="A25" s="85">
        <v>45287</v>
      </c>
      <c r="B25" s="32">
        <v>531158</v>
      </c>
      <c r="C25" s="31" t="s">
        <v>1192</v>
      </c>
      <c r="D25" s="31" t="s">
        <v>1193</v>
      </c>
      <c r="E25" s="31" t="s">
        <v>575</v>
      </c>
      <c r="F25" s="86">
        <v>28360</v>
      </c>
      <c r="G25" s="32">
        <v>25.14</v>
      </c>
      <c r="H25" s="32" t="s">
        <v>333</v>
      </c>
      <c r="I25" s="74"/>
      <c r="J25" s="74"/>
      <c r="K25" s="74"/>
      <c r="L25" s="74"/>
      <c r="M25" s="74"/>
      <c r="N25" s="74"/>
      <c r="O25" s="74"/>
      <c r="P25" s="74"/>
      <c r="Q25" s="74"/>
      <c r="R25" s="74"/>
      <c r="S25" s="74"/>
      <c r="T25" s="74"/>
      <c r="U25" s="74"/>
      <c r="V25" s="74"/>
      <c r="W25" s="74"/>
      <c r="X25" s="74"/>
      <c r="Y25" s="74"/>
      <c r="Z25" s="74"/>
      <c r="AA25" s="74"/>
      <c r="AB25" s="74"/>
    </row>
    <row r="26" spans="1:28" ht="12.75" customHeight="1">
      <c r="A26" s="85">
        <v>45287</v>
      </c>
      <c r="B26" s="32">
        <v>542678</v>
      </c>
      <c r="C26" s="31" t="s">
        <v>1194</v>
      </c>
      <c r="D26" s="31" t="s">
        <v>1195</v>
      </c>
      <c r="E26" s="31" t="s">
        <v>574</v>
      </c>
      <c r="F26" s="86">
        <v>132000</v>
      </c>
      <c r="G26" s="32">
        <v>17.100000000000001</v>
      </c>
      <c r="H26" s="32" t="s">
        <v>333</v>
      </c>
      <c r="I26" s="74"/>
      <c r="J26" s="74"/>
      <c r="K26" s="74"/>
      <c r="L26" s="74"/>
      <c r="M26" s="74"/>
      <c r="N26" s="74"/>
      <c r="O26" s="74"/>
      <c r="P26" s="74"/>
      <c r="Q26" s="74"/>
      <c r="R26" s="74"/>
      <c r="S26" s="74"/>
      <c r="T26" s="74"/>
      <c r="U26" s="74"/>
      <c r="V26" s="74"/>
      <c r="W26" s="74"/>
      <c r="X26" s="74"/>
      <c r="Y26" s="74"/>
      <c r="Z26" s="74"/>
      <c r="AA26" s="74"/>
      <c r="AB26" s="74"/>
    </row>
    <row r="27" spans="1:28" ht="12.75" customHeight="1">
      <c r="A27" s="85">
        <v>45287</v>
      </c>
      <c r="B27" s="32">
        <v>542678</v>
      </c>
      <c r="C27" s="31" t="s">
        <v>1194</v>
      </c>
      <c r="D27" s="31" t="s">
        <v>1196</v>
      </c>
      <c r="E27" s="31" t="s">
        <v>575</v>
      </c>
      <c r="F27" s="86">
        <v>132000</v>
      </c>
      <c r="G27" s="32">
        <v>17.100000000000001</v>
      </c>
      <c r="H27" s="32" t="s">
        <v>333</v>
      </c>
      <c r="I27" s="74"/>
      <c r="J27" s="74"/>
      <c r="K27" s="74"/>
      <c r="L27" s="74"/>
      <c r="M27" s="74"/>
      <c r="N27" s="74"/>
      <c r="O27" s="74"/>
      <c r="P27" s="74"/>
      <c r="Q27" s="74"/>
      <c r="R27" s="74"/>
      <c r="S27" s="74"/>
      <c r="T27" s="74"/>
      <c r="U27" s="74"/>
      <c r="V27" s="74"/>
      <c r="W27" s="74"/>
      <c r="X27" s="74"/>
      <c r="Y27" s="74"/>
      <c r="Z27" s="74"/>
      <c r="AA27" s="74"/>
      <c r="AB27" s="74"/>
    </row>
    <row r="28" spans="1:28" ht="12.75" customHeight="1">
      <c r="A28" s="85">
        <v>45287</v>
      </c>
      <c r="B28" s="32">
        <v>542727</v>
      </c>
      <c r="C28" s="31" t="s">
        <v>1197</v>
      </c>
      <c r="D28" s="31" t="s">
        <v>1198</v>
      </c>
      <c r="E28" s="31" t="s">
        <v>574</v>
      </c>
      <c r="F28" s="86">
        <v>18000</v>
      </c>
      <c r="G28" s="32">
        <v>89.92</v>
      </c>
      <c r="H28" s="32" t="s">
        <v>333</v>
      </c>
      <c r="I28" s="74"/>
      <c r="J28" s="74"/>
      <c r="K28" s="74"/>
      <c r="L28" s="74"/>
      <c r="M28" s="74"/>
      <c r="N28" s="74"/>
      <c r="O28" s="74"/>
      <c r="P28" s="74"/>
      <c r="Q28" s="74"/>
      <c r="R28" s="74"/>
      <c r="S28" s="74"/>
      <c r="T28" s="74"/>
      <c r="U28" s="74"/>
      <c r="V28" s="74"/>
      <c r="W28" s="74"/>
      <c r="X28" s="74"/>
      <c r="Y28" s="74"/>
      <c r="Z28" s="74"/>
      <c r="AA28" s="74"/>
      <c r="AB28" s="74"/>
    </row>
    <row r="29" spans="1:28" ht="12.75" customHeight="1">
      <c r="A29" s="85">
        <v>45287</v>
      </c>
      <c r="B29" s="32">
        <v>542727</v>
      </c>
      <c r="C29" s="31" t="s">
        <v>1197</v>
      </c>
      <c r="D29" s="31" t="s">
        <v>1198</v>
      </c>
      <c r="E29" s="31" t="s">
        <v>575</v>
      </c>
      <c r="F29" s="86">
        <v>6000</v>
      </c>
      <c r="G29" s="32">
        <v>80.150000000000006</v>
      </c>
      <c r="H29" s="32" t="s">
        <v>333</v>
      </c>
      <c r="I29" s="74"/>
      <c r="J29" s="74"/>
      <c r="K29" s="74"/>
      <c r="L29" s="74"/>
      <c r="M29" s="74"/>
      <c r="N29" s="74"/>
      <c r="O29" s="74"/>
      <c r="P29" s="74"/>
      <c r="Q29" s="74"/>
      <c r="R29" s="74"/>
      <c r="S29" s="74"/>
      <c r="T29" s="74"/>
      <c r="U29" s="74"/>
      <c r="V29" s="74"/>
      <c r="W29" s="74"/>
      <c r="X29" s="74"/>
      <c r="Y29" s="74"/>
      <c r="Z29" s="74"/>
      <c r="AA29" s="74"/>
      <c r="AB29" s="74"/>
    </row>
    <row r="30" spans="1:28" ht="12.75" customHeight="1">
      <c r="A30" s="85">
        <v>45287</v>
      </c>
      <c r="B30" s="32">
        <v>512379</v>
      </c>
      <c r="C30" s="31" t="s">
        <v>1199</v>
      </c>
      <c r="D30" s="31" t="s">
        <v>1200</v>
      </c>
      <c r="E30" s="31" t="s">
        <v>575</v>
      </c>
      <c r="F30" s="86">
        <v>2326305</v>
      </c>
      <c r="G30" s="32">
        <v>25.8</v>
      </c>
      <c r="H30" s="32" t="s">
        <v>333</v>
      </c>
      <c r="I30" s="74"/>
      <c r="J30" s="74"/>
      <c r="K30" s="74"/>
      <c r="L30" s="74"/>
      <c r="M30" s="74"/>
      <c r="N30" s="74"/>
      <c r="O30" s="74"/>
      <c r="P30" s="74"/>
      <c r="Q30" s="74"/>
      <c r="R30" s="74"/>
      <c r="S30" s="74"/>
      <c r="T30" s="74"/>
      <c r="U30" s="74"/>
      <c r="V30" s="74"/>
      <c r="W30" s="74"/>
      <c r="X30" s="74"/>
      <c r="Y30" s="74"/>
      <c r="Z30" s="74"/>
      <c r="AA30" s="74"/>
      <c r="AB30" s="74"/>
    </row>
    <row r="31" spans="1:28" ht="12.75" customHeight="1">
      <c r="A31" s="85">
        <v>45287</v>
      </c>
      <c r="B31" s="32">
        <v>512379</v>
      </c>
      <c r="C31" s="31" t="s">
        <v>1199</v>
      </c>
      <c r="D31" s="31" t="s">
        <v>1200</v>
      </c>
      <c r="E31" s="31" t="s">
        <v>574</v>
      </c>
      <c r="F31" s="86">
        <v>1990399</v>
      </c>
      <c r="G31" s="32">
        <v>25.8</v>
      </c>
      <c r="H31" s="32" t="s">
        <v>333</v>
      </c>
      <c r="I31" s="74"/>
      <c r="J31" s="74"/>
      <c r="K31" s="74"/>
      <c r="L31" s="74"/>
      <c r="M31" s="74"/>
      <c r="N31" s="74"/>
      <c r="O31" s="74"/>
      <c r="P31" s="74"/>
      <c r="Q31" s="74"/>
      <c r="R31" s="74"/>
      <c r="S31" s="74"/>
      <c r="T31" s="74"/>
      <c r="U31" s="74"/>
      <c r="V31" s="74"/>
      <c r="W31" s="74"/>
      <c r="X31" s="74"/>
      <c r="Y31" s="74"/>
      <c r="Z31" s="74"/>
      <c r="AA31" s="74"/>
      <c r="AB31" s="74"/>
    </row>
    <row r="32" spans="1:28" ht="12.75" customHeight="1">
      <c r="A32" s="85">
        <v>45287</v>
      </c>
      <c r="B32" s="32">
        <v>530825</v>
      </c>
      <c r="C32" s="31" t="s">
        <v>1097</v>
      </c>
      <c r="D32" s="31" t="s">
        <v>1098</v>
      </c>
      <c r="E32" s="31" t="s">
        <v>575</v>
      </c>
      <c r="F32" s="86">
        <v>48410</v>
      </c>
      <c r="G32" s="32">
        <v>78.48</v>
      </c>
      <c r="H32" s="32" t="s">
        <v>333</v>
      </c>
      <c r="I32" s="74"/>
      <c r="J32" s="74"/>
      <c r="K32" s="74"/>
      <c r="L32" s="74"/>
      <c r="M32" s="74"/>
      <c r="N32" s="74"/>
      <c r="O32" s="74"/>
      <c r="P32" s="74"/>
      <c r="Q32" s="74"/>
      <c r="R32" s="74"/>
      <c r="S32" s="74"/>
      <c r="T32" s="74"/>
      <c r="U32" s="74"/>
      <c r="V32" s="74"/>
      <c r="W32" s="74"/>
      <c r="X32" s="74"/>
      <c r="Y32" s="74"/>
      <c r="Z32" s="74"/>
      <c r="AA32" s="74"/>
      <c r="AB32" s="74"/>
    </row>
    <row r="33" spans="1:28" ht="12.75" customHeight="1">
      <c r="A33" s="85">
        <v>45287</v>
      </c>
      <c r="B33" s="32">
        <v>530825</v>
      </c>
      <c r="C33" s="31" t="s">
        <v>1097</v>
      </c>
      <c r="D33" s="31" t="s">
        <v>1201</v>
      </c>
      <c r="E33" s="31" t="s">
        <v>574</v>
      </c>
      <c r="F33" s="86">
        <v>50000</v>
      </c>
      <c r="G33" s="32">
        <v>78.48</v>
      </c>
      <c r="H33" s="32" t="s">
        <v>333</v>
      </c>
      <c r="I33" s="74"/>
      <c r="J33" s="74"/>
      <c r="K33" s="74"/>
      <c r="L33" s="74"/>
      <c r="M33" s="74"/>
      <c r="N33" s="74"/>
      <c r="O33" s="74"/>
      <c r="P33" s="74"/>
      <c r="Q33" s="74"/>
      <c r="R33" s="74"/>
      <c r="S33" s="74"/>
      <c r="T33" s="74"/>
      <c r="U33" s="74"/>
      <c r="V33" s="74"/>
      <c r="W33" s="74"/>
      <c r="X33" s="74"/>
      <c r="Y33" s="74"/>
      <c r="Z33" s="74"/>
      <c r="AA33" s="74"/>
      <c r="AB33" s="74"/>
    </row>
    <row r="34" spans="1:28" ht="12.75" customHeight="1">
      <c r="A34" s="85">
        <v>45287</v>
      </c>
      <c r="B34" s="32">
        <v>543713</v>
      </c>
      <c r="C34" s="31" t="s">
        <v>1202</v>
      </c>
      <c r="D34" s="31" t="s">
        <v>1143</v>
      </c>
      <c r="E34" s="31" t="s">
        <v>574</v>
      </c>
      <c r="F34" s="86">
        <v>167000</v>
      </c>
      <c r="G34" s="32">
        <v>187.65</v>
      </c>
      <c r="H34" s="32" t="s">
        <v>333</v>
      </c>
      <c r="I34" s="74"/>
      <c r="J34" s="74"/>
      <c r="K34" s="74"/>
      <c r="L34" s="74"/>
      <c r="M34" s="74"/>
      <c r="N34" s="74"/>
      <c r="O34" s="74"/>
      <c r="P34" s="74"/>
      <c r="Q34" s="74"/>
      <c r="R34" s="74"/>
      <c r="S34" s="74"/>
      <c r="T34" s="74"/>
      <c r="U34" s="74"/>
      <c r="V34" s="74"/>
      <c r="W34" s="74"/>
      <c r="X34" s="74"/>
      <c r="Y34" s="74"/>
      <c r="Z34" s="74"/>
      <c r="AA34" s="74"/>
      <c r="AB34" s="74"/>
    </row>
    <row r="35" spans="1:28" ht="12.75" customHeight="1">
      <c r="A35" s="85">
        <v>45287</v>
      </c>
      <c r="B35" s="32">
        <v>542906</v>
      </c>
      <c r="C35" s="31" t="s">
        <v>1203</v>
      </c>
      <c r="D35" s="31" t="s">
        <v>1112</v>
      </c>
      <c r="E35" s="31" t="s">
        <v>575</v>
      </c>
      <c r="F35" s="86">
        <v>35000</v>
      </c>
      <c r="G35" s="32">
        <v>46.06</v>
      </c>
      <c r="H35" s="32" t="s">
        <v>333</v>
      </c>
      <c r="I35" s="74"/>
      <c r="J35" s="74"/>
      <c r="K35" s="74"/>
      <c r="L35" s="74"/>
      <c r="M35" s="74"/>
      <c r="N35" s="74"/>
      <c r="O35" s="74"/>
      <c r="P35" s="74"/>
      <c r="Q35" s="74"/>
      <c r="R35" s="74"/>
      <c r="S35" s="74"/>
      <c r="T35" s="74"/>
      <c r="U35" s="74"/>
      <c r="V35" s="74"/>
      <c r="W35" s="74"/>
      <c r="X35" s="74"/>
      <c r="Y35" s="74"/>
      <c r="Z35" s="74"/>
      <c r="AA35" s="74"/>
      <c r="AB35" s="74"/>
    </row>
    <row r="36" spans="1:28" ht="12.75" customHeight="1">
      <c r="A36" s="85">
        <v>45287</v>
      </c>
      <c r="B36" s="32">
        <v>514402</v>
      </c>
      <c r="C36" s="31" t="s">
        <v>1204</v>
      </c>
      <c r="D36" s="31" t="s">
        <v>1205</v>
      </c>
      <c r="E36" s="31" t="s">
        <v>575</v>
      </c>
      <c r="F36" s="86">
        <v>102695</v>
      </c>
      <c r="G36" s="32">
        <v>19.079999999999998</v>
      </c>
      <c r="H36" s="32" t="s">
        <v>333</v>
      </c>
      <c r="I36" s="74"/>
      <c r="J36" s="74"/>
      <c r="K36" s="74"/>
      <c r="L36" s="74"/>
      <c r="M36" s="74"/>
      <c r="N36" s="74"/>
      <c r="O36" s="74"/>
      <c r="P36" s="74"/>
      <c r="Q36" s="74"/>
      <c r="R36" s="74"/>
      <c r="S36" s="74"/>
      <c r="T36" s="74"/>
      <c r="U36" s="74"/>
      <c r="V36" s="74"/>
      <c r="W36" s="74"/>
      <c r="X36" s="74"/>
      <c r="Y36" s="74"/>
      <c r="Z36" s="74"/>
      <c r="AA36" s="74"/>
      <c r="AB36" s="74"/>
    </row>
    <row r="37" spans="1:28" ht="12.75" customHeight="1">
      <c r="A37" s="85">
        <v>45287</v>
      </c>
      <c r="B37" s="32">
        <v>526705</v>
      </c>
      <c r="C37" s="31" t="s">
        <v>1099</v>
      </c>
      <c r="D37" s="31" t="s">
        <v>1100</v>
      </c>
      <c r="E37" s="31" t="s">
        <v>575</v>
      </c>
      <c r="F37" s="86">
        <v>56666</v>
      </c>
      <c r="G37" s="32">
        <v>335.39</v>
      </c>
      <c r="H37" s="32" t="s">
        <v>333</v>
      </c>
      <c r="I37" s="74"/>
      <c r="J37" s="74"/>
      <c r="K37" s="74"/>
      <c r="L37" s="74"/>
      <c r="M37" s="74"/>
      <c r="N37" s="74"/>
      <c r="O37" s="74"/>
      <c r="P37" s="74"/>
      <c r="Q37" s="74"/>
      <c r="R37" s="74"/>
      <c r="S37" s="74"/>
      <c r="T37" s="74"/>
      <c r="U37" s="74"/>
      <c r="V37" s="74"/>
      <c r="W37" s="74"/>
      <c r="X37" s="74"/>
      <c r="Y37" s="74"/>
      <c r="Z37" s="74"/>
      <c r="AA37" s="74"/>
      <c r="AB37" s="74"/>
    </row>
    <row r="38" spans="1:28" ht="12.75" customHeight="1">
      <c r="A38" s="85">
        <v>45287</v>
      </c>
      <c r="B38" s="32">
        <v>504351</v>
      </c>
      <c r="C38" s="31" t="s">
        <v>1101</v>
      </c>
      <c r="D38" s="31" t="s">
        <v>1206</v>
      </c>
      <c r="E38" s="31" t="s">
        <v>574</v>
      </c>
      <c r="F38" s="86">
        <v>6250879</v>
      </c>
      <c r="G38" s="32">
        <v>1.54</v>
      </c>
      <c r="H38" s="32" t="s">
        <v>333</v>
      </c>
      <c r="I38" s="74"/>
      <c r="J38" s="74"/>
      <c r="K38" s="74"/>
      <c r="L38" s="74"/>
      <c r="M38" s="74"/>
      <c r="N38" s="74"/>
      <c r="O38" s="74"/>
      <c r="P38" s="74"/>
      <c r="Q38" s="74"/>
      <c r="R38" s="74"/>
      <c r="S38" s="74"/>
      <c r="T38" s="74"/>
      <c r="U38" s="74"/>
      <c r="V38" s="74"/>
      <c r="W38" s="74"/>
      <c r="X38" s="74"/>
      <c r="Y38" s="74"/>
      <c r="Z38" s="74"/>
      <c r="AA38" s="74"/>
      <c r="AB38" s="74"/>
    </row>
    <row r="39" spans="1:28" ht="12.75" customHeight="1">
      <c r="A39" s="85">
        <v>45287</v>
      </c>
      <c r="B39" s="32">
        <v>504351</v>
      </c>
      <c r="C39" s="31" t="s">
        <v>1101</v>
      </c>
      <c r="D39" s="31" t="s">
        <v>1206</v>
      </c>
      <c r="E39" s="31" t="s">
        <v>575</v>
      </c>
      <c r="F39" s="86">
        <v>880000</v>
      </c>
      <c r="G39" s="32">
        <v>1.59</v>
      </c>
      <c r="H39" s="32" t="s">
        <v>333</v>
      </c>
      <c r="I39" s="74"/>
      <c r="J39" s="74"/>
      <c r="K39" s="74"/>
      <c r="L39" s="74"/>
      <c r="M39" s="74"/>
      <c r="N39" s="74"/>
      <c r="O39" s="74"/>
      <c r="P39" s="74"/>
      <c r="Q39" s="74"/>
      <c r="R39" s="74"/>
      <c r="S39" s="74"/>
      <c r="T39" s="74"/>
      <c r="U39" s="74"/>
      <c r="V39" s="74"/>
      <c r="W39" s="74"/>
      <c r="X39" s="74"/>
      <c r="Y39" s="74"/>
      <c r="Z39" s="74"/>
      <c r="AA39" s="74"/>
      <c r="AB39" s="74"/>
    </row>
    <row r="40" spans="1:28" ht="12.75" customHeight="1">
      <c r="A40" s="85">
        <v>45287</v>
      </c>
      <c r="B40" s="32">
        <v>504351</v>
      </c>
      <c r="C40" s="31" t="s">
        <v>1101</v>
      </c>
      <c r="D40" s="31" t="s">
        <v>1102</v>
      </c>
      <c r="E40" s="31" t="s">
        <v>575</v>
      </c>
      <c r="F40" s="86">
        <v>6000000</v>
      </c>
      <c r="G40" s="32">
        <v>1.53</v>
      </c>
      <c r="H40" s="32" t="s">
        <v>333</v>
      </c>
      <c r="I40" s="74"/>
      <c r="J40" s="74"/>
      <c r="K40" s="74"/>
      <c r="L40" s="74"/>
      <c r="M40" s="74"/>
      <c r="N40" s="74"/>
      <c r="O40" s="74"/>
      <c r="P40" s="74"/>
      <c r="Q40" s="74"/>
      <c r="R40" s="74"/>
      <c r="S40" s="74"/>
      <c r="T40" s="74"/>
      <c r="U40" s="74"/>
      <c r="V40" s="74"/>
      <c r="W40" s="74"/>
      <c r="X40" s="74"/>
      <c r="Y40" s="74"/>
      <c r="Z40" s="74"/>
      <c r="AA40" s="74"/>
      <c r="AB40" s="74"/>
    </row>
    <row r="41" spans="1:28" ht="12.75" customHeight="1">
      <c r="A41" s="85">
        <v>45287</v>
      </c>
      <c r="B41" s="32">
        <v>512441</v>
      </c>
      <c r="C41" s="31" t="s">
        <v>1207</v>
      </c>
      <c r="D41" s="31" t="s">
        <v>1107</v>
      </c>
      <c r="E41" s="31" t="s">
        <v>574</v>
      </c>
      <c r="F41" s="86">
        <v>78075</v>
      </c>
      <c r="G41" s="32">
        <v>18.579999999999998</v>
      </c>
      <c r="H41" s="32" t="s">
        <v>333</v>
      </c>
      <c r="I41" s="74"/>
      <c r="J41" s="74"/>
      <c r="K41" s="74"/>
      <c r="L41" s="74"/>
      <c r="M41" s="74"/>
      <c r="N41" s="74"/>
      <c r="O41" s="74"/>
      <c r="P41" s="74"/>
      <c r="Q41" s="74"/>
      <c r="R41" s="74"/>
      <c r="S41" s="74"/>
      <c r="T41" s="74"/>
      <c r="U41" s="74"/>
      <c r="V41" s="74"/>
      <c r="W41" s="74"/>
      <c r="X41" s="74"/>
      <c r="Y41" s="74"/>
      <c r="Z41" s="74"/>
      <c r="AA41" s="74"/>
      <c r="AB41" s="74"/>
    </row>
    <row r="42" spans="1:28" ht="12.75" customHeight="1">
      <c r="A42" s="85">
        <v>45287</v>
      </c>
      <c r="B42" s="32">
        <v>504380</v>
      </c>
      <c r="C42" s="31" t="s">
        <v>1208</v>
      </c>
      <c r="D42" s="31" t="s">
        <v>1209</v>
      </c>
      <c r="E42" s="31" t="s">
        <v>575</v>
      </c>
      <c r="F42" s="86">
        <v>39617</v>
      </c>
      <c r="G42" s="32">
        <v>81.67</v>
      </c>
      <c r="H42" s="32" t="s">
        <v>333</v>
      </c>
      <c r="I42" s="74"/>
      <c r="J42" s="74"/>
      <c r="K42" s="74"/>
      <c r="L42" s="74"/>
      <c r="M42" s="74"/>
      <c r="N42" s="74"/>
      <c r="O42" s="74"/>
      <c r="P42" s="74"/>
      <c r="Q42" s="74"/>
      <c r="R42" s="74"/>
      <c r="S42" s="74"/>
      <c r="T42" s="74"/>
      <c r="U42" s="74"/>
      <c r="V42" s="74"/>
      <c r="W42" s="74"/>
      <c r="X42" s="74"/>
      <c r="Y42" s="74"/>
      <c r="Z42" s="74"/>
      <c r="AA42" s="74"/>
      <c r="AB42" s="74"/>
    </row>
    <row r="43" spans="1:28" ht="12.75" customHeight="1">
      <c r="A43" s="85">
        <v>45287</v>
      </c>
      <c r="B43" s="32">
        <v>540190</v>
      </c>
      <c r="C43" s="31" t="s">
        <v>1076</v>
      </c>
      <c r="D43" s="31" t="s">
        <v>1210</v>
      </c>
      <c r="E43" s="31" t="s">
        <v>574</v>
      </c>
      <c r="F43" s="86">
        <v>25000</v>
      </c>
      <c r="G43" s="32">
        <v>43.5</v>
      </c>
      <c r="H43" s="32" t="s">
        <v>333</v>
      </c>
      <c r="I43" s="74"/>
      <c r="J43" s="74"/>
      <c r="K43" s="74"/>
      <c r="L43" s="74"/>
      <c r="M43" s="74"/>
      <c r="N43" s="74"/>
      <c r="O43" s="74"/>
      <c r="P43" s="74"/>
      <c r="Q43" s="74"/>
      <c r="R43" s="74"/>
      <c r="S43" s="74"/>
      <c r="T43" s="74"/>
      <c r="U43" s="74"/>
      <c r="V43" s="74"/>
      <c r="W43" s="74"/>
      <c r="X43" s="74"/>
      <c r="Y43" s="74"/>
      <c r="Z43" s="74"/>
      <c r="AA43" s="74"/>
      <c r="AB43" s="74"/>
    </row>
    <row r="44" spans="1:28" ht="12.75" customHeight="1">
      <c r="A44" s="85">
        <v>45287</v>
      </c>
      <c r="B44" s="32">
        <v>540190</v>
      </c>
      <c r="C44" s="31" t="s">
        <v>1076</v>
      </c>
      <c r="D44" s="31" t="s">
        <v>1211</v>
      </c>
      <c r="E44" s="31" t="s">
        <v>575</v>
      </c>
      <c r="F44" s="86">
        <v>25000</v>
      </c>
      <c r="G44" s="32">
        <v>43.5</v>
      </c>
      <c r="H44" s="32" t="s">
        <v>333</v>
      </c>
      <c r="I44" s="74"/>
      <c r="J44" s="74"/>
      <c r="K44" s="74"/>
      <c r="L44" s="74"/>
      <c r="M44" s="74"/>
      <c r="N44" s="74"/>
      <c r="O44" s="74"/>
      <c r="P44" s="74"/>
      <c r="Q44" s="74"/>
      <c r="R44" s="74"/>
      <c r="S44" s="74"/>
      <c r="T44" s="74"/>
      <c r="U44" s="74"/>
      <c r="V44" s="74"/>
      <c r="W44" s="74"/>
      <c r="X44" s="74"/>
      <c r="Y44" s="74"/>
      <c r="Z44" s="74"/>
      <c r="AA44" s="74"/>
      <c r="AB44" s="74"/>
    </row>
    <row r="45" spans="1:28" ht="12.75" customHeight="1">
      <c r="A45" s="85">
        <v>45287</v>
      </c>
      <c r="B45" s="32">
        <v>512443</v>
      </c>
      <c r="C45" s="31" t="s">
        <v>1212</v>
      </c>
      <c r="D45" s="31" t="s">
        <v>1213</v>
      </c>
      <c r="E45" s="31" t="s">
        <v>575</v>
      </c>
      <c r="F45" s="86">
        <v>71899</v>
      </c>
      <c r="G45" s="32">
        <v>16.170000000000002</v>
      </c>
      <c r="H45" s="32" t="s">
        <v>333</v>
      </c>
      <c r="I45" s="74"/>
      <c r="J45" s="74"/>
      <c r="K45" s="74"/>
      <c r="L45" s="74"/>
      <c r="M45" s="74"/>
      <c r="N45" s="74"/>
      <c r="O45" s="74"/>
      <c r="P45" s="74"/>
      <c r="Q45" s="74"/>
      <c r="R45" s="74"/>
      <c r="S45" s="74"/>
      <c r="T45" s="74"/>
      <c r="U45" s="74"/>
      <c r="V45" s="74"/>
      <c r="W45" s="74"/>
      <c r="X45" s="74"/>
      <c r="Y45" s="74"/>
      <c r="Z45" s="74"/>
      <c r="AA45" s="74"/>
      <c r="AB45" s="74"/>
    </row>
    <row r="46" spans="1:28" ht="12.75" customHeight="1">
      <c r="A46" s="85">
        <v>45287</v>
      </c>
      <c r="B46" s="32">
        <v>535917</v>
      </c>
      <c r="C46" s="31" t="s">
        <v>1214</v>
      </c>
      <c r="D46" s="31" t="s">
        <v>1215</v>
      </c>
      <c r="E46" s="31" t="s">
        <v>575</v>
      </c>
      <c r="F46" s="86">
        <v>42000</v>
      </c>
      <c r="G46" s="32">
        <v>3.64</v>
      </c>
      <c r="H46" s="32" t="s">
        <v>333</v>
      </c>
      <c r="I46" s="74"/>
      <c r="J46" s="74"/>
      <c r="K46" s="74"/>
      <c r="L46" s="74"/>
      <c r="M46" s="74"/>
      <c r="N46" s="74"/>
      <c r="O46" s="74"/>
      <c r="P46" s="74"/>
      <c r="Q46" s="74"/>
      <c r="R46" s="74"/>
      <c r="S46" s="74"/>
      <c r="T46" s="74"/>
      <c r="U46" s="74"/>
      <c r="V46" s="74"/>
      <c r="W46" s="74"/>
      <c r="X46" s="74"/>
      <c r="Y46" s="74"/>
      <c r="Z46" s="74"/>
      <c r="AA46" s="74"/>
      <c r="AB46" s="74"/>
    </row>
    <row r="47" spans="1:28" ht="12.75" customHeight="1">
      <c r="A47" s="85">
        <v>45287</v>
      </c>
      <c r="B47" s="32">
        <v>531739</v>
      </c>
      <c r="C47" s="31" t="s">
        <v>1216</v>
      </c>
      <c r="D47" s="31" t="s">
        <v>1217</v>
      </c>
      <c r="E47" s="31" t="s">
        <v>575</v>
      </c>
      <c r="F47" s="86">
        <v>908716</v>
      </c>
      <c r="G47" s="32">
        <v>16.97</v>
      </c>
      <c r="H47" s="32" t="s">
        <v>333</v>
      </c>
      <c r="I47" s="74"/>
      <c r="J47" s="74"/>
      <c r="K47" s="74"/>
      <c r="L47" s="74"/>
      <c r="M47" s="74"/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  <c r="Z47" s="74"/>
      <c r="AA47" s="74"/>
      <c r="AB47" s="74"/>
    </row>
    <row r="48" spans="1:28" ht="12.75" customHeight="1">
      <c r="A48" s="85">
        <v>45287</v>
      </c>
      <c r="B48" s="32">
        <v>531913</v>
      </c>
      <c r="C48" s="31" t="s">
        <v>1218</v>
      </c>
      <c r="D48" s="31" t="s">
        <v>1219</v>
      </c>
      <c r="E48" s="31" t="s">
        <v>575</v>
      </c>
      <c r="F48" s="86">
        <v>69986</v>
      </c>
      <c r="G48" s="32">
        <v>6.95</v>
      </c>
      <c r="H48" s="32" t="s">
        <v>333</v>
      </c>
      <c r="I48" s="74"/>
      <c r="J48" s="74"/>
      <c r="K48" s="74"/>
      <c r="L48" s="74"/>
      <c r="M48" s="74"/>
      <c r="N48" s="74"/>
      <c r="O48" s="74"/>
      <c r="P48" s="74"/>
      <c r="Q48" s="74"/>
      <c r="R48" s="74"/>
      <c r="S48" s="74"/>
      <c r="T48" s="74"/>
      <c r="U48" s="74"/>
      <c r="V48" s="74"/>
      <c r="W48" s="74"/>
      <c r="X48" s="74"/>
      <c r="Y48" s="74"/>
      <c r="Z48" s="74"/>
      <c r="AA48" s="74"/>
      <c r="AB48" s="74"/>
    </row>
    <row r="49" spans="1:28" ht="12.75" customHeight="1">
      <c r="A49" s="85">
        <v>45287</v>
      </c>
      <c r="B49" s="32">
        <v>531913</v>
      </c>
      <c r="C49" s="31" t="s">
        <v>1218</v>
      </c>
      <c r="D49" s="31" t="s">
        <v>1220</v>
      </c>
      <c r="E49" s="31" t="s">
        <v>574</v>
      </c>
      <c r="F49" s="86">
        <v>90000</v>
      </c>
      <c r="G49" s="32">
        <v>6.96</v>
      </c>
      <c r="H49" s="32" t="s">
        <v>333</v>
      </c>
      <c r="I49" s="74"/>
      <c r="J49" s="74"/>
      <c r="K49" s="74"/>
      <c r="L49" s="74"/>
      <c r="M49" s="74"/>
      <c r="N49" s="74"/>
      <c r="O49" s="74"/>
      <c r="P49" s="74"/>
      <c r="Q49" s="74"/>
      <c r="R49" s="74"/>
      <c r="S49" s="74"/>
      <c r="T49" s="74"/>
      <c r="U49" s="74"/>
      <c r="V49" s="74"/>
      <c r="W49" s="74"/>
      <c r="X49" s="74"/>
      <c r="Y49" s="74"/>
      <c r="Z49" s="74"/>
      <c r="AA49" s="74"/>
      <c r="AB49" s="74"/>
    </row>
    <row r="50" spans="1:28" ht="12.75" customHeight="1">
      <c r="A50" s="85">
        <v>45287</v>
      </c>
      <c r="B50" s="32">
        <v>500170</v>
      </c>
      <c r="C50" s="31" t="s">
        <v>1103</v>
      </c>
      <c r="D50" s="31" t="s">
        <v>1221</v>
      </c>
      <c r="E50" s="31" t="s">
        <v>574</v>
      </c>
      <c r="F50" s="86">
        <v>94990</v>
      </c>
      <c r="G50" s="32">
        <v>47.5</v>
      </c>
      <c r="H50" s="32" t="s">
        <v>333</v>
      </c>
      <c r="I50" s="74"/>
      <c r="J50" s="74"/>
      <c r="K50" s="74"/>
      <c r="L50" s="74"/>
      <c r="M50" s="74"/>
      <c r="N50" s="74"/>
      <c r="O50" s="74"/>
      <c r="P50" s="74"/>
      <c r="Q50" s="74"/>
      <c r="R50" s="74"/>
      <c r="S50" s="74"/>
      <c r="T50" s="74"/>
      <c r="U50" s="74"/>
      <c r="V50" s="74"/>
      <c r="W50" s="74"/>
      <c r="X50" s="74"/>
      <c r="Y50" s="74"/>
      <c r="Z50" s="74"/>
      <c r="AA50" s="74"/>
      <c r="AB50" s="74"/>
    </row>
    <row r="51" spans="1:28" ht="12.75" customHeight="1">
      <c r="A51" s="85">
        <v>45287</v>
      </c>
      <c r="B51" s="32">
        <v>506879</v>
      </c>
      <c r="C51" s="31" t="s">
        <v>1222</v>
      </c>
      <c r="D51" s="31" t="s">
        <v>1223</v>
      </c>
      <c r="E51" s="31" t="s">
        <v>575</v>
      </c>
      <c r="F51" s="86">
        <v>3000000</v>
      </c>
      <c r="G51" s="32">
        <v>215.35</v>
      </c>
      <c r="H51" s="32" t="s">
        <v>333</v>
      </c>
      <c r="I51" s="74"/>
      <c r="J51" s="74"/>
      <c r="K51" s="74"/>
      <c r="L51" s="74"/>
      <c r="M51" s="74"/>
      <c r="N51" s="74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74"/>
      <c r="AA51" s="74"/>
      <c r="AB51" s="74"/>
    </row>
    <row r="52" spans="1:28" ht="12.75" customHeight="1">
      <c r="A52" s="85">
        <v>45287</v>
      </c>
      <c r="B52" s="32">
        <v>506879</v>
      </c>
      <c r="C52" s="31" t="s">
        <v>1222</v>
      </c>
      <c r="D52" s="31" t="s">
        <v>1224</v>
      </c>
      <c r="E52" s="31" t="s">
        <v>574</v>
      </c>
      <c r="F52" s="86">
        <v>490000</v>
      </c>
      <c r="G52" s="32">
        <v>215</v>
      </c>
      <c r="H52" s="32" t="s">
        <v>333</v>
      </c>
      <c r="I52" s="74"/>
      <c r="J52" s="74"/>
      <c r="K52" s="74"/>
      <c r="L52" s="74"/>
      <c r="M52" s="74"/>
      <c r="N52" s="74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4"/>
      <c r="AA52" s="74"/>
      <c r="AB52" s="74"/>
    </row>
    <row r="53" spans="1:28" ht="12.75" customHeight="1">
      <c r="A53" s="85">
        <v>45287</v>
      </c>
      <c r="B53" s="32">
        <v>539697</v>
      </c>
      <c r="C53" s="31" t="s">
        <v>1225</v>
      </c>
      <c r="D53" s="31" t="s">
        <v>1226</v>
      </c>
      <c r="E53" s="31" t="s">
        <v>574</v>
      </c>
      <c r="F53" s="86">
        <v>30793</v>
      </c>
      <c r="G53" s="32">
        <v>34.07</v>
      </c>
      <c r="H53" s="32" t="s">
        <v>333</v>
      </c>
      <c r="I53" s="74"/>
      <c r="J53" s="74"/>
      <c r="K53" s="74"/>
      <c r="L53" s="74"/>
      <c r="M53" s="74"/>
      <c r="N53" s="74"/>
      <c r="O53" s="74"/>
      <c r="P53" s="74"/>
      <c r="Q53" s="74"/>
      <c r="R53" s="74"/>
      <c r="S53" s="74"/>
      <c r="T53" s="74"/>
      <c r="U53" s="74"/>
      <c r="V53" s="74"/>
      <c r="W53" s="74"/>
      <c r="X53" s="74"/>
      <c r="Y53" s="74"/>
      <c r="Z53" s="74"/>
      <c r="AA53" s="74"/>
      <c r="AB53" s="74"/>
    </row>
    <row r="54" spans="1:28" ht="12.75" customHeight="1">
      <c r="A54" s="85">
        <v>45287</v>
      </c>
      <c r="B54" s="32">
        <v>514010</v>
      </c>
      <c r="C54" s="31" t="s">
        <v>1105</v>
      </c>
      <c r="D54" s="31" t="s">
        <v>1095</v>
      </c>
      <c r="E54" s="31" t="s">
        <v>574</v>
      </c>
      <c r="F54" s="86">
        <v>850000</v>
      </c>
      <c r="G54" s="32">
        <v>29.08</v>
      </c>
      <c r="H54" s="32" t="s">
        <v>333</v>
      </c>
      <c r="I54" s="74"/>
      <c r="J54" s="74"/>
      <c r="K54" s="74"/>
      <c r="L54" s="74"/>
      <c r="M54" s="74"/>
      <c r="N54" s="74"/>
      <c r="O54" s="74"/>
      <c r="P54" s="74"/>
      <c r="Q54" s="74"/>
      <c r="R54" s="74"/>
      <c r="S54" s="74"/>
      <c r="T54" s="74"/>
      <c r="U54" s="74"/>
      <c r="V54" s="74"/>
      <c r="W54" s="74"/>
      <c r="X54" s="74"/>
      <c r="Y54" s="74"/>
      <c r="Z54" s="74"/>
      <c r="AA54" s="74"/>
      <c r="AB54" s="74"/>
    </row>
    <row r="55" spans="1:28" ht="12.75" customHeight="1">
      <c r="A55" s="85">
        <v>45287</v>
      </c>
      <c r="B55" s="32">
        <v>514010</v>
      </c>
      <c r="C55" s="31" t="s">
        <v>1105</v>
      </c>
      <c r="D55" s="31" t="s">
        <v>882</v>
      </c>
      <c r="E55" s="31" t="s">
        <v>574</v>
      </c>
      <c r="F55" s="86">
        <v>1381439</v>
      </c>
      <c r="G55" s="32">
        <v>29.49</v>
      </c>
      <c r="H55" s="32" t="s">
        <v>333</v>
      </c>
      <c r="I55" s="74"/>
      <c r="J55" s="74"/>
      <c r="K55" s="74"/>
      <c r="L55" s="74"/>
      <c r="M55" s="74"/>
      <c r="N55" s="74"/>
      <c r="O55" s="74"/>
      <c r="P55" s="74"/>
      <c r="Q55" s="74"/>
      <c r="R55" s="74"/>
      <c r="S55" s="74"/>
      <c r="T55" s="74"/>
      <c r="U55" s="74"/>
      <c r="V55" s="74"/>
      <c r="W55" s="74"/>
      <c r="X55" s="74"/>
      <c r="Y55" s="74"/>
      <c r="Z55" s="74"/>
      <c r="AA55" s="74"/>
      <c r="AB55" s="74"/>
    </row>
    <row r="56" spans="1:28" ht="12.75" customHeight="1">
      <c r="A56" s="85">
        <v>45287</v>
      </c>
      <c r="B56" s="32">
        <v>514010</v>
      </c>
      <c r="C56" s="31" t="s">
        <v>1105</v>
      </c>
      <c r="D56" s="31" t="s">
        <v>1095</v>
      </c>
      <c r="E56" s="31" t="s">
        <v>575</v>
      </c>
      <c r="F56" s="86">
        <v>175000</v>
      </c>
      <c r="G56" s="32">
        <v>29.98</v>
      </c>
      <c r="H56" s="32" t="s">
        <v>333</v>
      </c>
      <c r="I56" s="74"/>
      <c r="J56" s="74"/>
      <c r="K56" s="74"/>
      <c r="L56" s="74"/>
      <c r="M56" s="74"/>
      <c r="N56" s="74"/>
      <c r="O56" s="74"/>
      <c r="P56" s="74"/>
      <c r="Q56" s="74"/>
      <c r="R56" s="74"/>
      <c r="S56" s="74"/>
      <c r="T56" s="74"/>
      <c r="U56" s="74"/>
      <c r="V56" s="74"/>
      <c r="W56" s="74"/>
      <c r="X56" s="74"/>
      <c r="Y56" s="74"/>
      <c r="Z56" s="74"/>
      <c r="AA56" s="74"/>
      <c r="AB56" s="74"/>
    </row>
    <row r="57" spans="1:28" ht="12.75" customHeight="1">
      <c r="A57" s="85">
        <v>45287</v>
      </c>
      <c r="B57" s="32">
        <v>514010</v>
      </c>
      <c r="C57" s="31" t="s">
        <v>1105</v>
      </c>
      <c r="D57" s="31" t="s">
        <v>882</v>
      </c>
      <c r="E57" s="31" t="s">
        <v>575</v>
      </c>
      <c r="F57" s="86">
        <v>150000</v>
      </c>
      <c r="G57" s="32">
        <v>29.86</v>
      </c>
      <c r="H57" s="32" t="s">
        <v>333</v>
      </c>
      <c r="I57" s="74"/>
      <c r="J57" s="74"/>
      <c r="K57" s="74"/>
      <c r="L57" s="74"/>
      <c r="M57" s="74"/>
      <c r="N57" s="74"/>
      <c r="O57" s="74"/>
      <c r="P57" s="74"/>
      <c r="Q57" s="74"/>
      <c r="R57" s="74"/>
      <c r="S57" s="74"/>
      <c r="T57" s="74"/>
      <c r="U57" s="74"/>
      <c r="V57" s="74"/>
      <c r="W57" s="74"/>
      <c r="X57" s="74"/>
      <c r="Y57" s="74"/>
      <c r="Z57" s="74"/>
      <c r="AA57" s="74"/>
      <c r="AB57" s="74"/>
    </row>
    <row r="58" spans="1:28" ht="12.75" customHeight="1">
      <c r="A58" s="85">
        <v>45287</v>
      </c>
      <c r="B58" s="32">
        <v>514010</v>
      </c>
      <c r="C58" s="31" t="s">
        <v>1105</v>
      </c>
      <c r="D58" s="31" t="s">
        <v>1053</v>
      </c>
      <c r="E58" s="31" t="s">
        <v>575</v>
      </c>
      <c r="F58" s="86">
        <v>140334</v>
      </c>
      <c r="G58" s="32">
        <v>29.94</v>
      </c>
      <c r="H58" s="32" t="s">
        <v>333</v>
      </c>
      <c r="I58" s="74"/>
      <c r="J58" s="74"/>
      <c r="K58" s="74"/>
      <c r="L58" s="74"/>
      <c r="M58" s="74"/>
      <c r="N58" s="74"/>
      <c r="O58" s="74"/>
      <c r="P58" s="74"/>
      <c r="Q58" s="74"/>
      <c r="R58" s="74"/>
      <c r="S58" s="74"/>
      <c r="T58" s="74"/>
      <c r="U58" s="74"/>
      <c r="V58" s="74"/>
      <c r="W58" s="74"/>
      <c r="X58" s="74"/>
      <c r="Y58" s="74"/>
      <c r="Z58" s="74"/>
      <c r="AA58" s="74"/>
      <c r="AB58" s="74"/>
    </row>
    <row r="59" spans="1:28" ht="12.75" customHeight="1">
      <c r="A59" s="85">
        <v>45287</v>
      </c>
      <c r="B59" s="32">
        <v>514010</v>
      </c>
      <c r="C59" s="31" t="s">
        <v>1105</v>
      </c>
      <c r="D59" s="31" t="s">
        <v>1227</v>
      </c>
      <c r="E59" s="31" t="s">
        <v>575</v>
      </c>
      <c r="F59" s="86">
        <v>200000</v>
      </c>
      <c r="G59" s="32">
        <v>29.76</v>
      </c>
      <c r="H59" s="32" t="s">
        <v>333</v>
      </c>
      <c r="I59" s="74"/>
      <c r="J59" s="74"/>
      <c r="K59" s="74"/>
      <c r="L59" s="74"/>
      <c r="M59" s="74"/>
      <c r="N59" s="74"/>
      <c r="O59" s="74"/>
      <c r="P59" s="74"/>
      <c r="Q59" s="74"/>
      <c r="R59" s="74"/>
      <c r="S59" s="74"/>
      <c r="T59" s="74"/>
      <c r="U59" s="74"/>
      <c r="V59" s="74"/>
      <c r="W59" s="74"/>
      <c r="X59" s="74"/>
      <c r="Y59" s="74"/>
      <c r="Z59" s="74"/>
      <c r="AA59" s="74"/>
      <c r="AB59" s="74"/>
    </row>
    <row r="60" spans="1:28" ht="12.75" customHeight="1">
      <c r="A60" s="85">
        <v>45287</v>
      </c>
      <c r="B60" s="32">
        <v>514010</v>
      </c>
      <c r="C60" s="31" t="s">
        <v>1105</v>
      </c>
      <c r="D60" s="31" t="s">
        <v>1053</v>
      </c>
      <c r="E60" s="31" t="s">
        <v>574</v>
      </c>
      <c r="F60" s="86">
        <v>1750000</v>
      </c>
      <c r="G60" s="32">
        <v>29.39</v>
      </c>
      <c r="H60" s="32" t="s">
        <v>333</v>
      </c>
      <c r="I60" s="74"/>
      <c r="J60" s="74"/>
      <c r="K60" s="74"/>
      <c r="L60" s="74"/>
      <c r="M60" s="74"/>
      <c r="N60" s="74"/>
      <c r="O60" s="74"/>
      <c r="P60" s="74"/>
      <c r="Q60" s="74"/>
      <c r="R60" s="74"/>
      <c r="S60" s="74"/>
      <c r="T60" s="74"/>
      <c r="U60" s="74"/>
      <c r="V60" s="74"/>
      <c r="W60" s="74"/>
      <c r="X60" s="74"/>
      <c r="Y60" s="74"/>
      <c r="Z60" s="74"/>
      <c r="AA60" s="74"/>
      <c r="AB60" s="74"/>
    </row>
    <row r="61" spans="1:28" ht="12.75" customHeight="1">
      <c r="A61" s="85">
        <v>45287</v>
      </c>
      <c r="B61" s="32">
        <v>514010</v>
      </c>
      <c r="C61" s="31" t="s">
        <v>1105</v>
      </c>
      <c r="D61" s="31" t="s">
        <v>1227</v>
      </c>
      <c r="E61" s="31" t="s">
        <v>574</v>
      </c>
      <c r="F61" s="86">
        <v>1400000</v>
      </c>
      <c r="G61" s="32">
        <v>29.23</v>
      </c>
      <c r="H61" s="32" t="s">
        <v>333</v>
      </c>
      <c r="I61" s="74"/>
      <c r="J61" s="74"/>
      <c r="K61" s="74"/>
      <c r="L61" s="74"/>
      <c r="M61" s="74"/>
      <c r="N61" s="74"/>
      <c r="O61" s="74"/>
      <c r="P61" s="74"/>
      <c r="Q61" s="74"/>
      <c r="R61" s="74"/>
      <c r="S61" s="74"/>
      <c r="T61" s="74"/>
      <c r="U61" s="74"/>
      <c r="V61" s="74"/>
      <c r="W61" s="74"/>
      <c r="X61" s="74"/>
      <c r="Y61" s="74"/>
      <c r="Z61" s="74"/>
      <c r="AA61" s="74"/>
      <c r="AB61" s="74"/>
    </row>
    <row r="62" spans="1:28" ht="12.75" customHeight="1">
      <c r="A62" s="85">
        <v>45287</v>
      </c>
      <c r="B62" s="32">
        <v>514010</v>
      </c>
      <c r="C62" s="31" t="s">
        <v>1105</v>
      </c>
      <c r="D62" s="31" t="s">
        <v>1228</v>
      </c>
      <c r="E62" s="31" t="s">
        <v>575</v>
      </c>
      <c r="F62" s="86">
        <v>9610050</v>
      </c>
      <c r="G62" s="32">
        <v>29.43</v>
      </c>
      <c r="H62" s="32" t="s">
        <v>333</v>
      </c>
      <c r="I62" s="74"/>
      <c r="J62" s="74"/>
      <c r="K62" s="74"/>
      <c r="L62" s="74"/>
      <c r="M62" s="74"/>
      <c r="N62" s="74"/>
      <c r="O62" s="74"/>
      <c r="P62" s="74"/>
      <c r="Q62" s="74"/>
      <c r="R62" s="74"/>
      <c r="S62" s="74"/>
      <c r="T62" s="74"/>
      <c r="U62" s="74"/>
      <c r="V62" s="74"/>
      <c r="W62" s="74"/>
      <c r="X62" s="74"/>
      <c r="Y62" s="74"/>
      <c r="Z62" s="74"/>
      <c r="AA62" s="74"/>
      <c r="AB62" s="74"/>
    </row>
    <row r="63" spans="1:28" ht="12.75" customHeight="1">
      <c r="A63" s="85">
        <v>45287</v>
      </c>
      <c r="B63" s="32">
        <v>514010</v>
      </c>
      <c r="C63" s="31" t="s">
        <v>1105</v>
      </c>
      <c r="D63" s="31" t="s">
        <v>1229</v>
      </c>
      <c r="E63" s="31" t="s">
        <v>574</v>
      </c>
      <c r="F63" s="86">
        <v>3130315</v>
      </c>
      <c r="G63" s="32">
        <v>29.66</v>
      </c>
      <c r="H63" s="32" t="s">
        <v>333</v>
      </c>
      <c r="I63" s="74"/>
      <c r="J63" s="74"/>
      <c r="K63" s="74"/>
      <c r="L63" s="74"/>
      <c r="M63" s="74"/>
      <c r="N63" s="74"/>
      <c r="O63" s="74"/>
      <c r="P63" s="74"/>
      <c r="Q63" s="74"/>
      <c r="R63" s="74"/>
      <c r="S63" s="74"/>
      <c r="T63" s="74"/>
      <c r="U63" s="74"/>
      <c r="V63" s="74"/>
      <c r="W63" s="74"/>
      <c r="X63" s="74"/>
      <c r="Y63" s="74"/>
      <c r="Z63" s="74"/>
      <c r="AA63" s="74"/>
      <c r="AB63" s="74"/>
    </row>
    <row r="64" spans="1:28" ht="12.75" customHeight="1">
      <c r="A64" s="85">
        <v>45287</v>
      </c>
      <c r="B64" s="32">
        <v>514010</v>
      </c>
      <c r="C64" s="31" t="s">
        <v>1105</v>
      </c>
      <c r="D64" s="31" t="s">
        <v>1106</v>
      </c>
      <c r="E64" s="31" t="s">
        <v>575</v>
      </c>
      <c r="F64" s="86">
        <v>625308</v>
      </c>
      <c r="G64" s="32">
        <v>29.08</v>
      </c>
      <c r="H64" s="32" t="s">
        <v>333</v>
      </c>
      <c r="I64" s="74"/>
      <c r="J64" s="74"/>
      <c r="K64" s="74"/>
      <c r="L64" s="74"/>
      <c r="M64" s="74"/>
      <c r="N64" s="74"/>
      <c r="O64" s="74"/>
      <c r="P64" s="74"/>
      <c r="Q64" s="74"/>
      <c r="R64" s="74"/>
      <c r="S64" s="74"/>
      <c r="T64" s="74"/>
      <c r="U64" s="74"/>
      <c r="V64" s="74"/>
      <c r="W64" s="74"/>
      <c r="X64" s="74"/>
      <c r="Y64" s="74"/>
      <c r="Z64" s="74"/>
      <c r="AA64" s="74"/>
      <c r="AB64" s="74"/>
    </row>
    <row r="65" spans="1:28" ht="12.75" customHeight="1">
      <c r="A65" s="85">
        <v>45287</v>
      </c>
      <c r="B65" s="32">
        <v>514010</v>
      </c>
      <c r="C65" s="31" t="s">
        <v>1105</v>
      </c>
      <c r="D65" s="31" t="s">
        <v>1230</v>
      </c>
      <c r="E65" s="31" t="s">
        <v>574</v>
      </c>
      <c r="F65" s="86">
        <v>500000</v>
      </c>
      <c r="G65" s="32">
        <v>29.8</v>
      </c>
      <c r="H65" s="32" t="s">
        <v>333</v>
      </c>
      <c r="I65" s="74"/>
      <c r="J65" s="74"/>
      <c r="K65" s="74"/>
      <c r="L65" s="74"/>
      <c r="M65" s="74"/>
      <c r="N65" s="74"/>
      <c r="O65" s="74"/>
      <c r="P65" s="74"/>
      <c r="Q65" s="74"/>
      <c r="R65" s="74"/>
      <c r="S65" s="74"/>
      <c r="T65" s="74"/>
      <c r="U65" s="74"/>
      <c r="V65" s="74"/>
      <c r="W65" s="74"/>
      <c r="X65" s="74"/>
      <c r="Y65" s="74"/>
      <c r="Z65" s="74"/>
      <c r="AA65" s="74"/>
      <c r="AB65" s="74"/>
    </row>
    <row r="66" spans="1:28" ht="12.75" customHeight="1">
      <c r="A66" s="85">
        <v>45287</v>
      </c>
      <c r="B66" s="32">
        <v>509895</v>
      </c>
      <c r="C66" s="31" t="s">
        <v>1231</v>
      </c>
      <c r="D66" s="31" t="s">
        <v>1232</v>
      </c>
      <c r="E66" s="31" t="s">
        <v>575</v>
      </c>
      <c r="F66" s="86">
        <v>35000</v>
      </c>
      <c r="G66" s="32">
        <v>229.83</v>
      </c>
      <c r="H66" s="32" t="s">
        <v>333</v>
      </c>
      <c r="I66" s="74"/>
      <c r="J66" s="74"/>
      <c r="K66" s="74"/>
      <c r="L66" s="74"/>
      <c r="M66" s="74"/>
      <c r="N66" s="74"/>
      <c r="O66" s="74"/>
      <c r="P66" s="74"/>
      <c r="Q66" s="74"/>
      <c r="R66" s="74"/>
      <c r="S66" s="74"/>
      <c r="T66" s="74"/>
      <c r="U66" s="74"/>
      <c r="V66" s="74"/>
      <c r="W66" s="74"/>
      <c r="X66" s="74"/>
      <c r="Y66" s="74"/>
      <c r="Z66" s="74"/>
      <c r="AA66" s="74"/>
      <c r="AB66" s="74"/>
    </row>
    <row r="67" spans="1:28" ht="12.75" customHeight="1">
      <c r="A67" s="85">
        <v>45287</v>
      </c>
      <c r="B67" s="32">
        <v>509895</v>
      </c>
      <c r="C67" s="31" t="s">
        <v>1231</v>
      </c>
      <c r="D67" s="31" t="s">
        <v>1233</v>
      </c>
      <c r="E67" s="31" t="s">
        <v>574</v>
      </c>
      <c r="F67" s="86">
        <v>11666</v>
      </c>
      <c r="G67" s="32">
        <v>229</v>
      </c>
      <c r="H67" s="32" t="s">
        <v>333</v>
      </c>
      <c r="I67" s="74"/>
      <c r="J67" s="74"/>
      <c r="K67" s="74"/>
      <c r="L67" s="74"/>
      <c r="M67" s="74"/>
      <c r="N67" s="74"/>
      <c r="O67" s="74"/>
      <c r="P67" s="74"/>
      <c r="Q67" s="74"/>
      <c r="R67" s="74"/>
      <c r="S67" s="74"/>
      <c r="T67" s="74"/>
      <c r="U67" s="74"/>
      <c r="V67" s="74"/>
      <c r="W67" s="74"/>
      <c r="X67" s="74"/>
      <c r="Y67" s="74"/>
      <c r="Z67" s="74"/>
      <c r="AA67" s="74"/>
      <c r="AB67" s="74"/>
    </row>
    <row r="68" spans="1:28" ht="12.75" customHeight="1">
      <c r="A68" s="85">
        <v>45287</v>
      </c>
      <c r="B68" s="32">
        <v>509895</v>
      </c>
      <c r="C68" s="31" t="s">
        <v>1231</v>
      </c>
      <c r="D68" s="31" t="s">
        <v>1234</v>
      </c>
      <c r="E68" s="31" t="s">
        <v>574</v>
      </c>
      <c r="F68" s="86">
        <v>11667</v>
      </c>
      <c r="G68" s="32">
        <v>230</v>
      </c>
      <c r="H68" s="32" t="s">
        <v>333</v>
      </c>
      <c r="I68" s="74"/>
      <c r="J68" s="74"/>
      <c r="K68" s="74"/>
      <c r="L68" s="74"/>
      <c r="M68" s="74"/>
      <c r="N68" s="74"/>
      <c r="O68" s="74"/>
      <c r="P68" s="74"/>
      <c r="Q68" s="74"/>
      <c r="R68" s="74"/>
      <c r="S68" s="74"/>
      <c r="T68" s="74"/>
      <c r="U68" s="74"/>
      <c r="V68" s="74"/>
      <c r="W68" s="74"/>
      <c r="X68" s="74"/>
      <c r="Y68" s="74"/>
      <c r="Z68" s="74"/>
      <c r="AA68" s="74"/>
      <c r="AB68" s="74"/>
    </row>
    <row r="69" spans="1:28" ht="12.75" customHeight="1">
      <c r="A69" s="85">
        <v>45287</v>
      </c>
      <c r="B69" s="32">
        <v>509895</v>
      </c>
      <c r="C69" s="31" t="s">
        <v>1231</v>
      </c>
      <c r="D69" s="31" t="s">
        <v>1235</v>
      </c>
      <c r="E69" s="31" t="s">
        <v>574</v>
      </c>
      <c r="F69" s="86">
        <v>11667</v>
      </c>
      <c r="G69" s="32">
        <v>230.5</v>
      </c>
      <c r="H69" s="32" t="s">
        <v>333</v>
      </c>
      <c r="I69" s="74"/>
      <c r="J69" s="74"/>
      <c r="K69" s="74"/>
      <c r="L69" s="74"/>
      <c r="M69" s="74"/>
      <c r="N69" s="74"/>
      <c r="O69" s="74"/>
      <c r="P69" s="74"/>
      <c r="Q69" s="74"/>
      <c r="R69" s="74"/>
      <c r="S69" s="74"/>
      <c r="T69" s="74"/>
      <c r="U69" s="74"/>
      <c r="V69" s="74"/>
      <c r="W69" s="74"/>
      <c r="X69" s="74"/>
      <c r="Y69" s="74"/>
      <c r="Z69" s="74"/>
      <c r="AA69" s="74"/>
      <c r="AB69" s="74"/>
    </row>
    <row r="70" spans="1:28" ht="12.75" customHeight="1">
      <c r="A70" s="85">
        <v>45287</v>
      </c>
      <c r="B70" s="32">
        <v>540377</v>
      </c>
      <c r="C70" s="31" t="s">
        <v>986</v>
      </c>
      <c r="D70" s="31" t="s">
        <v>1236</v>
      </c>
      <c r="E70" s="31" t="s">
        <v>575</v>
      </c>
      <c r="F70" s="86">
        <v>3102014</v>
      </c>
      <c r="G70" s="32">
        <v>2.09</v>
      </c>
      <c r="H70" s="32" t="s">
        <v>333</v>
      </c>
      <c r="I70" s="74"/>
      <c r="J70" s="74"/>
      <c r="K70" s="74"/>
      <c r="L70" s="74"/>
      <c r="M70" s="74"/>
      <c r="N70" s="74"/>
      <c r="O70" s="74"/>
      <c r="P70" s="74"/>
      <c r="Q70" s="74"/>
      <c r="R70" s="74"/>
      <c r="S70" s="74"/>
      <c r="T70" s="74"/>
      <c r="U70" s="74"/>
      <c r="V70" s="74"/>
      <c r="W70" s="74"/>
      <c r="X70" s="74"/>
      <c r="Y70" s="74"/>
      <c r="Z70" s="74"/>
      <c r="AA70" s="74"/>
      <c r="AB70" s="74"/>
    </row>
    <row r="71" spans="1:28" ht="12.75" customHeight="1">
      <c r="A71" s="85">
        <v>45287</v>
      </c>
      <c r="B71" s="32">
        <v>540377</v>
      </c>
      <c r="C71" s="31" t="s">
        <v>986</v>
      </c>
      <c r="D71" s="31" t="s">
        <v>1237</v>
      </c>
      <c r="E71" s="31" t="s">
        <v>575</v>
      </c>
      <c r="F71" s="86">
        <v>1927927</v>
      </c>
      <c r="G71" s="32">
        <v>2.08</v>
      </c>
      <c r="H71" s="32" t="s">
        <v>333</v>
      </c>
      <c r="I71" s="74"/>
      <c r="J71" s="74"/>
      <c r="K71" s="74"/>
      <c r="L71" s="74"/>
      <c r="M71" s="74"/>
      <c r="N71" s="74"/>
      <c r="O71" s="74"/>
      <c r="P71" s="74"/>
      <c r="Q71" s="74"/>
      <c r="R71" s="74"/>
      <c r="S71" s="74"/>
      <c r="T71" s="74"/>
      <c r="U71" s="74"/>
      <c r="V71" s="74"/>
      <c r="W71" s="74"/>
      <c r="X71" s="74"/>
      <c r="Y71" s="74"/>
      <c r="Z71" s="74"/>
      <c r="AA71" s="74"/>
      <c r="AB71" s="74"/>
    </row>
    <row r="72" spans="1:28" ht="12.75" customHeight="1">
      <c r="A72" s="85">
        <v>45287</v>
      </c>
      <c r="B72" s="32">
        <v>513361</v>
      </c>
      <c r="C72" s="31" t="s">
        <v>1238</v>
      </c>
      <c r="D72" s="31" t="s">
        <v>1239</v>
      </c>
      <c r="E72" s="31" t="s">
        <v>575</v>
      </c>
      <c r="F72" s="86">
        <v>5100000</v>
      </c>
      <c r="G72" s="32">
        <v>4.8</v>
      </c>
      <c r="H72" s="32" t="s">
        <v>333</v>
      </c>
      <c r="I72" s="74"/>
      <c r="J72" s="74"/>
      <c r="K72" s="74"/>
      <c r="L72" s="74"/>
      <c r="M72" s="74"/>
      <c r="N72" s="74"/>
      <c r="O72" s="74"/>
      <c r="P72" s="74"/>
      <c r="Q72" s="74"/>
      <c r="R72" s="74"/>
      <c r="S72" s="74"/>
      <c r="T72" s="74"/>
      <c r="U72" s="74"/>
      <c r="V72" s="74"/>
      <c r="W72" s="74"/>
      <c r="X72" s="74"/>
      <c r="Y72" s="74"/>
      <c r="Z72" s="74"/>
      <c r="AA72" s="74"/>
      <c r="AB72" s="74"/>
    </row>
    <row r="73" spans="1:28" ht="12.75" customHeight="1">
      <c r="A73" s="85">
        <v>45287</v>
      </c>
      <c r="B73" s="32">
        <v>517063</v>
      </c>
      <c r="C73" s="31" t="s">
        <v>1240</v>
      </c>
      <c r="D73" s="31" t="s">
        <v>1241</v>
      </c>
      <c r="E73" s="31" t="s">
        <v>574</v>
      </c>
      <c r="F73" s="86">
        <v>502553</v>
      </c>
      <c r="G73" s="32">
        <v>60.17</v>
      </c>
      <c r="H73" s="32" t="s">
        <v>333</v>
      </c>
      <c r="I73" s="74"/>
      <c r="J73" s="74"/>
      <c r="K73" s="74"/>
      <c r="L73" s="74"/>
      <c r="M73" s="74"/>
      <c r="N73" s="74"/>
      <c r="O73" s="74"/>
      <c r="P73" s="74"/>
      <c r="Q73" s="74"/>
      <c r="R73" s="74"/>
      <c r="S73" s="74"/>
      <c r="T73" s="74"/>
      <c r="U73" s="74"/>
      <c r="V73" s="74"/>
      <c r="W73" s="74"/>
      <c r="X73" s="74"/>
      <c r="Y73" s="74"/>
      <c r="Z73" s="74"/>
      <c r="AA73" s="74"/>
      <c r="AB73" s="74"/>
    </row>
    <row r="74" spans="1:28" ht="12.75" customHeight="1">
      <c r="A74" s="85">
        <v>45287</v>
      </c>
      <c r="B74" s="32">
        <v>517063</v>
      </c>
      <c r="C74" s="31" t="s">
        <v>1240</v>
      </c>
      <c r="D74" s="31" t="s">
        <v>1242</v>
      </c>
      <c r="E74" s="31" t="s">
        <v>575</v>
      </c>
      <c r="F74" s="86">
        <v>52560</v>
      </c>
      <c r="G74" s="32">
        <v>60.11</v>
      </c>
      <c r="H74" s="32" t="s">
        <v>333</v>
      </c>
      <c r="I74" s="74"/>
      <c r="J74" s="74"/>
      <c r="K74" s="74"/>
      <c r="L74" s="74"/>
      <c r="M74" s="74"/>
      <c r="N74" s="74"/>
      <c r="O74" s="74"/>
      <c r="P74" s="74"/>
      <c r="Q74" s="74"/>
      <c r="R74" s="74"/>
      <c r="S74" s="74"/>
      <c r="T74" s="74"/>
      <c r="U74" s="74"/>
      <c r="V74" s="74"/>
      <c r="W74" s="74"/>
      <c r="X74" s="74"/>
      <c r="Y74" s="74"/>
      <c r="Z74" s="74"/>
      <c r="AA74" s="74"/>
      <c r="AB74" s="74"/>
    </row>
    <row r="75" spans="1:28" ht="12.75" customHeight="1">
      <c r="A75" s="85">
        <v>45287</v>
      </c>
      <c r="B75" s="32">
        <v>517063</v>
      </c>
      <c r="C75" s="31" t="s">
        <v>1240</v>
      </c>
      <c r="D75" s="31" t="s">
        <v>1243</v>
      </c>
      <c r="E75" s="31" t="s">
        <v>575</v>
      </c>
      <c r="F75" s="86">
        <v>465000</v>
      </c>
      <c r="G75" s="32">
        <v>60.18</v>
      </c>
      <c r="H75" s="32" t="s">
        <v>333</v>
      </c>
      <c r="I75" s="74"/>
      <c r="J75" s="74"/>
      <c r="K75" s="74"/>
      <c r="L75" s="74"/>
      <c r="M75" s="74"/>
      <c r="N75" s="74"/>
      <c r="O75" s="74"/>
      <c r="P75" s="74"/>
      <c r="Q75" s="74"/>
      <c r="R75" s="74"/>
      <c r="S75" s="74"/>
      <c r="T75" s="74"/>
      <c r="U75" s="74"/>
      <c r="V75" s="74"/>
      <c r="W75" s="74"/>
      <c r="X75" s="74"/>
      <c r="Y75" s="74"/>
      <c r="Z75" s="74"/>
      <c r="AA75" s="74"/>
      <c r="AB75" s="74"/>
    </row>
    <row r="76" spans="1:28" ht="12.75" customHeight="1">
      <c r="A76" s="85">
        <v>45287</v>
      </c>
      <c r="B76" s="32">
        <v>543979</v>
      </c>
      <c r="C76" s="31" t="s">
        <v>1108</v>
      </c>
      <c r="D76" s="31" t="s">
        <v>1053</v>
      </c>
      <c r="E76" s="31" t="s">
        <v>575</v>
      </c>
      <c r="F76" s="86">
        <v>14400</v>
      </c>
      <c r="G76" s="32">
        <v>116.44</v>
      </c>
      <c r="H76" s="32" t="s">
        <v>333</v>
      </c>
      <c r="I76" s="74"/>
      <c r="J76" s="74"/>
      <c r="K76" s="74"/>
      <c r="L76" s="74"/>
      <c r="M76" s="74"/>
      <c r="N76" s="74"/>
      <c r="O76" s="74"/>
      <c r="P76" s="74"/>
      <c r="Q76" s="74"/>
      <c r="R76" s="74"/>
      <c r="S76" s="74"/>
      <c r="T76" s="74"/>
      <c r="U76" s="74"/>
      <c r="V76" s="74"/>
      <c r="W76" s="74"/>
      <c r="X76" s="74"/>
      <c r="Y76" s="74"/>
      <c r="Z76" s="74"/>
      <c r="AA76" s="74"/>
      <c r="AB76" s="74"/>
    </row>
    <row r="77" spans="1:28" ht="12.75" customHeight="1">
      <c r="A77" s="85">
        <v>45287</v>
      </c>
      <c r="B77" s="32">
        <v>507912</v>
      </c>
      <c r="C77" s="31" t="s">
        <v>1244</v>
      </c>
      <c r="D77" s="31" t="s">
        <v>1245</v>
      </c>
      <c r="E77" s="31" t="s">
        <v>574</v>
      </c>
      <c r="F77" s="86">
        <v>310000</v>
      </c>
      <c r="G77" s="32">
        <v>224.99</v>
      </c>
      <c r="H77" s="32" t="s">
        <v>333</v>
      </c>
      <c r="I77" s="74"/>
      <c r="J77" s="74"/>
      <c r="K77" s="74"/>
      <c r="L77" s="74"/>
      <c r="M77" s="74"/>
      <c r="N77" s="74"/>
      <c r="O77" s="74"/>
      <c r="P77" s="74"/>
      <c r="Q77" s="74"/>
      <c r="R77" s="74"/>
      <c r="S77" s="74"/>
      <c r="T77" s="74"/>
      <c r="U77" s="74"/>
      <c r="V77" s="74"/>
      <c r="W77" s="74"/>
      <c r="X77" s="74"/>
      <c r="Y77" s="74"/>
      <c r="Z77" s="74"/>
      <c r="AA77" s="74"/>
      <c r="AB77" s="74"/>
    </row>
    <row r="78" spans="1:28" ht="12.75" customHeight="1">
      <c r="A78" s="85">
        <v>45287</v>
      </c>
      <c r="B78" s="32">
        <v>507912</v>
      </c>
      <c r="C78" s="31" t="s">
        <v>1244</v>
      </c>
      <c r="D78" s="31" t="s">
        <v>1246</v>
      </c>
      <c r="E78" s="31" t="s">
        <v>575</v>
      </c>
      <c r="F78" s="86">
        <v>385000</v>
      </c>
      <c r="G78" s="32">
        <v>225.02</v>
      </c>
      <c r="H78" s="32" t="s">
        <v>333</v>
      </c>
      <c r="I78" s="74"/>
      <c r="J78" s="74"/>
      <c r="K78" s="74"/>
      <c r="L78" s="74"/>
      <c r="M78" s="74"/>
      <c r="N78" s="74"/>
      <c r="O78" s="74"/>
      <c r="P78" s="74"/>
      <c r="Q78" s="74"/>
      <c r="R78" s="74"/>
      <c r="S78" s="74"/>
      <c r="T78" s="74"/>
      <c r="U78" s="74"/>
      <c r="V78" s="74"/>
      <c r="W78" s="74"/>
      <c r="X78" s="74"/>
      <c r="Y78" s="74"/>
      <c r="Z78" s="74"/>
      <c r="AA78" s="74"/>
      <c r="AB78" s="74"/>
    </row>
    <row r="79" spans="1:28" ht="12.75" customHeight="1">
      <c r="A79" s="85">
        <v>45287</v>
      </c>
      <c r="B79" s="32">
        <v>540730</v>
      </c>
      <c r="C79" s="31" t="s">
        <v>1109</v>
      </c>
      <c r="D79" s="31" t="s">
        <v>1247</v>
      </c>
      <c r="E79" s="31" t="s">
        <v>575</v>
      </c>
      <c r="F79" s="86">
        <v>49905</v>
      </c>
      <c r="G79" s="32">
        <v>32.26</v>
      </c>
      <c r="H79" s="32" t="s">
        <v>333</v>
      </c>
      <c r="I79" s="74"/>
      <c r="J79" s="74"/>
      <c r="K79" s="74"/>
      <c r="L79" s="74"/>
      <c r="M79" s="74"/>
      <c r="N79" s="74"/>
      <c r="O79" s="74"/>
      <c r="P79" s="74"/>
      <c r="Q79" s="74"/>
      <c r="R79" s="74"/>
      <c r="S79" s="74"/>
      <c r="T79" s="74"/>
      <c r="U79" s="74"/>
      <c r="V79" s="74"/>
      <c r="W79" s="74"/>
      <c r="X79" s="74"/>
      <c r="Y79" s="74"/>
      <c r="Z79" s="74"/>
      <c r="AA79" s="74"/>
      <c r="AB79" s="74"/>
    </row>
    <row r="80" spans="1:28" ht="12.75" customHeight="1">
      <c r="A80" s="85">
        <v>45287</v>
      </c>
      <c r="B80" s="32">
        <v>540730</v>
      </c>
      <c r="C80" s="31" t="s">
        <v>1109</v>
      </c>
      <c r="D80" s="31" t="s">
        <v>1247</v>
      </c>
      <c r="E80" s="31" t="s">
        <v>574</v>
      </c>
      <c r="F80" s="86">
        <v>61897</v>
      </c>
      <c r="G80" s="32">
        <v>32.32</v>
      </c>
      <c r="H80" s="32" t="s">
        <v>333</v>
      </c>
      <c r="I80" s="74"/>
      <c r="J80" s="74"/>
      <c r="K80" s="74"/>
      <c r="L80" s="74"/>
      <c r="M80" s="74"/>
      <c r="N80" s="74"/>
      <c r="O80" s="74"/>
      <c r="P80" s="74"/>
      <c r="Q80" s="74"/>
      <c r="R80" s="74"/>
      <c r="S80" s="74"/>
      <c r="T80" s="74"/>
      <c r="U80" s="74"/>
      <c r="V80" s="74"/>
      <c r="W80" s="74"/>
      <c r="X80" s="74"/>
      <c r="Y80" s="74"/>
      <c r="Z80" s="74"/>
      <c r="AA80" s="74"/>
      <c r="AB80" s="74"/>
    </row>
    <row r="81" spans="1:28" ht="12.75" customHeight="1">
      <c r="A81" s="85">
        <v>45287</v>
      </c>
      <c r="B81" s="32">
        <v>538895</v>
      </c>
      <c r="C81" s="31" t="s">
        <v>1248</v>
      </c>
      <c r="D81" s="31" t="s">
        <v>1249</v>
      </c>
      <c r="E81" s="31" t="s">
        <v>574</v>
      </c>
      <c r="F81" s="86">
        <v>118200</v>
      </c>
      <c r="G81" s="32">
        <v>23.45</v>
      </c>
      <c r="H81" s="32" t="s">
        <v>333</v>
      </c>
      <c r="I81" s="74"/>
      <c r="J81" s="74"/>
      <c r="K81" s="74"/>
      <c r="L81" s="74"/>
      <c r="M81" s="74"/>
      <c r="N81" s="74"/>
      <c r="O81" s="74"/>
      <c r="P81" s="74"/>
      <c r="Q81" s="74"/>
      <c r="R81" s="74"/>
      <c r="S81" s="74"/>
      <c r="T81" s="74"/>
      <c r="U81" s="74"/>
      <c r="V81" s="74"/>
      <c r="W81" s="74"/>
      <c r="X81" s="74"/>
      <c r="Y81" s="74"/>
      <c r="Z81" s="74"/>
      <c r="AA81" s="74"/>
      <c r="AB81" s="74"/>
    </row>
    <row r="82" spans="1:28" ht="12.75" customHeight="1">
      <c r="A82" s="85">
        <v>45287</v>
      </c>
      <c r="B82" s="32">
        <v>538895</v>
      </c>
      <c r="C82" s="31" t="s">
        <v>1248</v>
      </c>
      <c r="D82" s="31" t="s">
        <v>1250</v>
      </c>
      <c r="E82" s="31" t="s">
        <v>574</v>
      </c>
      <c r="F82" s="86">
        <v>125000</v>
      </c>
      <c r="G82" s="32">
        <v>23.46</v>
      </c>
      <c r="H82" s="32" t="s">
        <v>333</v>
      </c>
      <c r="I82" s="74"/>
      <c r="J82" s="74"/>
      <c r="K82" s="74"/>
      <c r="L82" s="74"/>
      <c r="M82" s="74"/>
      <c r="N82" s="74"/>
      <c r="O82" s="74"/>
      <c r="P82" s="74"/>
      <c r="Q82" s="74"/>
      <c r="R82" s="74"/>
      <c r="S82" s="74"/>
      <c r="T82" s="74"/>
      <c r="U82" s="74"/>
      <c r="V82" s="74"/>
      <c r="W82" s="74"/>
      <c r="X82" s="74"/>
      <c r="Y82" s="74"/>
      <c r="Z82" s="74"/>
      <c r="AA82" s="74"/>
      <c r="AB82" s="74"/>
    </row>
    <row r="83" spans="1:28" ht="12.75" customHeight="1">
      <c r="A83" s="85">
        <v>45287</v>
      </c>
      <c r="B83" s="32">
        <v>538895</v>
      </c>
      <c r="C83" s="31" t="s">
        <v>1248</v>
      </c>
      <c r="D83" s="31" t="s">
        <v>1251</v>
      </c>
      <c r="E83" s="31" t="s">
        <v>575</v>
      </c>
      <c r="F83" s="86">
        <v>63456</v>
      </c>
      <c r="G83" s="32">
        <v>23.5</v>
      </c>
      <c r="H83" s="32" t="s">
        <v>333</v>
      </c>
      <c r="I83" s="74"/>
      <c r="J83" s="74"/>
      <c r="K83" s="74"/>
      <c r="L83" s="74"/>
      <c r="M83" s="74"/>
      <c r="N83" s="74"/>
      <c r="O83" s="74"/>
      <c r="P83" s="74"/>
      <c r="Q83" s="74"/>
      <c r="R83" s="74"/>
      <c r="S83" s="74"/>
      <c r="T83" s="74"/>
      <c r="U83" s="74"/>
      <c r="V83" s="74"/>
      <c r="W83" s="74"/>
      <c r="X83" s="74"/>
      <c r="Y83" s="74"/>
      <c r="Z83" s="74"/>
      <c r="AA83" s="74"/>
      <c r="AB83" s="74"/>
    </row>
    <row r="84" spans="1:28" ht="12.75" customHeight="1">
      <c r="A84" s="85">
        <v>45287</v>
      </c>
      <c r="B84" s="32">
        <v>511535</v>
      </c>
      <c r="C84" s="31" t="s">
        <v>1252</v>
      </c>
      <c r="D84" s="31" t="s">
        <v>1253</v>
      </c>
      <c r="E84" s="31" t="s">
        <v>575</v>
      </c>
      <c r="F84" s="86">
        <v>32500</v>
      </c>
      <c r="G84" s="32">
        <v>29.22</v>
      </c>
      <c r="H84" s="32" t="s">
        <v>333</v>
      </c>
      <c r="I84" s="74"/>
      <c r="J84" s="74"/>
      <c r="K84" s="74"/>
      <c r="L84" s="74"/>
      <c r="M84" s="74"/>
      <c r="N84" s="74"/>
      <c r="O84" s="74"/>
      <c r="P84" s="74"/>
      <c r="Q84" s="74"/>
      <c r="R84" s="74"/>
      <c r="S84" s="74"/>
      <c r="T84" s="74"/>
      <c r="U84" s="74"/>
      <c r="V84" s="74"/>
      <c r="W84" s="74"/>
      <c r="X84" s="74"/>
      <c r="Y84" s="74"/>
      <c r="Z84" s="74"/>
      <c r="AA84" s="74"/>
      <c r="AB84" s="74"/>
    </row>
    <row r="85" spans="1:28" ht="12.75" customHeight="1">
      <c r="A85" s="85">
        <v>45287</v>
      </c>
      <c r="B85" s="32">
        <v>542771</v>
      </c>
      <c r="C85" s="31" t="s">
        <v>1254</v>
      </c>
      <c r="D85" s="31" t="s">
        <v>1255</v>
      </c>
      <c r="E85" s="31" t="s">
        <v>575</v>
      </c>
      <c r="F85" s="86">
        <v>36000</v>
      </c>
      <c r="G85" s="32">
        <v>36.340000000000003</v>
      </c>
      <c r="H85" s="32" t="s">
        <v>333</v>
      </c>
      <c r="I85" s="74"/>
      <c r="J85" s="74"/>
      <c r="K85" s="74"/>
      <c r="L85" s="74"/>
      <c r="M85" s="74"/>
      <c r="N85" s="74"/>
      <c r="O85" s="74"/>
      <c r="P85" s="74"/>
      <c r="Q85" s="74"/>
      <c r="R85" s="74"/>
      <c r="S85" s="74"/>
      <c r="T85" s="74"/>
      <c r="U85" s="74"/>
      <c r="V85" s="74"/>
      <c r="W85" s="74"/>
      <c r="X85" s="74"/>
      <c r="Y85" s="74"/>
      <c r="Z85" s="74"/>
      <c r="AA85" s="74"/>
      <c r="AB85" s="74"/>
    </row>
    <row r="86" spans="1:28" ht="12.75" customHeight="1">
      <c r="A86" s="85">
        <v>45287</v>
      </c>
      <c r="B86" s="32">
        <v>543400</v>
      </c>
      <c r="C86" s="31" t="s">
        <v>1256</v>
      </c>
      <c r="D86" s="31" t="s">
        <v>1257</v>
      </c>
      <c r="E86" s="31" t="s">
        <v>575</v>
      </c>
      <c r="F86" s="86">
        <v>40000</v>
      </c>
      <c r="G86" s="32">
        <v>10.029999999999999</v>
      </c>
      <c r="H86" s="32" t="s">
        <v>333</v>
      </c>
      <c r="I86" s="74"/>
      <c r="J86" s="74"/>
      <c r="K86" s="74"/>
      <c r="L86" s="74"/>
      <c r="M86" s="74"/>
      <c r="N86" s="74"/>
      <c r="O86" s="74"/>
      <c r="P86" s="74"/>
      <c r="Q86" s="74"/>
      <c r="R86" s="74"/>
      <c r="S86" s="74"/>
      <c r="T86" s="74"/>
      <c r="U86" s="74"/>
      <c r="V86" s="74"/>
      <c r="W86" s="74"/>
      <c r="X86" s="74"/>
      <c r="Y86" s="74"/>
      <c r="Z86" s="74"/>
      <c r="AA86" s="74"/>
      <c r="AB86" s="74"/>
    </row>
    <row r="87" spans="1:28" ht="12.75" customHeight="1">
      <c r="A87" s="85">
        <v>45287</v>
      </c>
      <c r="B87" s="32">
        <v>538742</v>
      </c>
      <c r="C87" s="31" t="s">
        <v>1258</v>
      </c>
      <c r="D87" s="31" t="s">
        <v>1259</v>
      </c>
      <c r="E87" s="31" t="s">
        <v>575</v>
      </c>
      <c r="F87" s="86">
        <v>25000</v>
      </c>
      <c r="G87" s="32">
        <v>16</v>
      </c>
      <c r="H87" s="32" t="s">
        <v>333</v>
      </c>
      <c r="I87" s="74"/>
      <c r="J87" s="74"/>
      <c r="K87" s="74"/>
      <c r="L87" s="74"/>
      <c r="M87" s="74"/>
      <c r="N87" s="74"/>
      <c r="O87" s="74"/>
      <c r="P87" s="74"/>
      <c r="Q87" s="74"/>
      <c r="R87" s="74"/>
      <c r="S87" s="74"/>
      <c r="T87" s="74"/>
      <c r="U87" s="74"/>
      <c r="V87" s="74"/>
      <c r="W87" s="74"/>
      <c r="X87" s="74"/>
      <c r="Y87" s="74"/>
      <c r="Z87" s="74"/>
      <c r="AA87" s="74"/>
      <c r="AB87" s="74"/>
    </row>
    <row r="88" spans="1:28" ht="12.75" customHeight="1">
      <c r="A88" s="85">
        <v>45287</v>
      </c>
      <c r="B88" s="32">
        <v>524031</v>
      </c>
      <c r="C88" s="31" t="s">
        <v>1260</v>
      </c>
      <c r="D88" s="31" t="s">
        <v>1261</v>
      </c>
      <c r="E88" s="31" t="s">
        <v>575</v>
      </c>
      <c r="F88" s="86">
        <v>100000</v>
      </c>
      <c r="G88" s="32">
        <v>9.8699999999999992</v>
      </c>
      <c r="H88" s="32" t="s">
        <v>333</v>
      </c>
      <c r="I88" s="74"/>
      <c r="J88" s="74"/>
      <c r="K88" s="74"/>
      <c r="L88" s="74"/>
      <c r="M88" s="74"/>
      <c r="N88" s="74"/>
      <c r="O88" s="74"/>
      <c r="P88" s="74"/>
      <c r="Q88" s="74"/>
      <c r="R88" s="74"/>
      <c r="S88" s="74"/>
      <c r="T88" s="74"/>
      <c r="U88" s="74"/>
      <c r="V88" s="74"/>
      <c r="W88" s="74"/>
      <c r="X88" s="74"/>
      <c r="Y88" s="74"/>
      <c r="Z88" s="74"/>
      <c r="AA88" s="74"/>
      <c r="AB88" s="74"/>
    </row>
    <row r="89" spans="1:28" ht="12.75" customHeight="1">
      <c r="A89" s="85">
        <v>45287</v>
      </c>
      <c r="B89" s="32">
        <v>524031</v>
      </c>
      <c r="C89" s="31" t="s">
        <v>1260</v>
      </c>
      <c r="D89" s="31" t="s">
        <v>1262</v>
      </c>
      <c r="E89" s="31" t="s">
        <v>575</v>
      </c>
      <c r="F89" s="86">
        <v>40903</v>
      </c>
      <c r="G89" s="32">
        <v>9.8699999999999992</v>
      </c>
      <c r="H89" s="32" t="s">
        <v>333</v>
      </c>
      <c r="I89" s="74"/>
      <c r="J89" s="74"/>
      <c r="K89" s="74"/>
      <c r="L89" s="74"/>
      <c r="M89" s="74"/>
      <c r="N89" s="74"/>
      <c r="O89" s="74"/>
      <c r="P89" s="74"/>
      <c r="Q89" s="74"/>
      <c r="R89" s="74"/>
      <c r="S89" s="74"/>
      <c r="T89" s="74"/>
      <c r="U89" s="74"/>
      <c r="V89" s="74"/>
      <c r="W89" s="74"/>
      <c r="X89" s="74"/>
      <c r="Y89" s="74"/>
      <c r="Z89" s="74"/>
      <c r="AA89" s="74"/>
      <c r="AB89" s="74"/>
    </row>
    <row r="90" spans="1:28" ht="12.75" customHeight="1">
      <c r="A90" s="85">
        <v>45287</v>
      </c>
      <c r="B90" s="32">
        <v>538452</v>
      </c>
      <c r="C90" s="31" t="s">
        <v>1263</v>
      </c>
      <c r="D90" s="31" t="s">
        <v>1264</v>
      </c>
      <c r="E90" s="31" t="s">
        <v>575</v>
      </c>
      <c r="F90" s="86">
        <v>26855</v>
      </c>
      <c r="G90" s="32">
        <v>18.920000000000002</v>
      </c>
      <c r="H90" s="32" t="s">
        <v>333</v>
      </c>
      <c r="I90" s="74"/>
      <c r="J90" s="74"/>
      <c r="K90" s="74"/>
      <c r="L90" s="74"/>
      <c r="M90" s="74"/>
      <c r="N90" s="74"/>
      <c r="O90" s="74"/>
      <c r="P90" s="74"/>
      <c r="Q90" s="74"/>
      <c r="R90" s="74"/>
      <c r="S90" s="74"/>
      <c r="T90" s="74"/>
      <c r="U90" s="74"/>
      <c r="V90" s="74"/>
      <c r="W90" s="74"/>
      <c r="X90" s="74"/>
      <c r="Y90" s="74"/>
      <c r="Z90" s="74"/>
      <c r="AA90" s="74"/>
      <c r="AB90" s="74"/>
    </row>
    <row r="91" spans="1:28" ht="12.75" customHeight="1">
      <c r="A91" s="85">
        <v>45287</v>
      </c>
      <c r="B91" s="32">
        <v>532092</v>
      </c>
      <c r="C91" s="31" t="s">
        <v>1265</v>
      </c>
      <c r="D91" s="31" t="s">
        <v>882</v>
      </c>
      <c r="E91" s="31" t="s">
        <v>575</v>
      </c>
      <c r="F91" s="86">
        <v>54169</v>
      </c>
      <c r="G91" s="32">
        <v>5.77</v>
      </c>
      <c r="H91" s="32" t="s">
        <v>333</v>
      </c>
      <c r="I91" s="74"/>
      <c r="J91" s="74"/>
      <c r="K91" s="74"/>
      <c r="L91" s="74"/>
      <c r="M91" s="74"/>
      <c r="N91" s="74"/>
      <c r="O91" s="74"/>
      <c r="P91" s="74"/>
      <c r="Q91" s="74"/>
      <c r="R91" s="74"/>
      <c r="S91" s="74"/>
      <c r="T91" s="74"/>
      <c r="U91" s="74"/>
      <c r="V91" s="74"/>
      <c r="W91" s="74"/>
      <c r="X91" s="74"/>
      <c r="Y91" s="74"/>
      <c r="Z91" s="74"/>
      <c r="AA91" s="74"/>
      <c r="AB91" s="74"/>
    </row>
    <row r="92" spans="1:28" ht="12.75" customHeight="1">
      <c r="A92" s="85">
        <v>45287</v>
      </c>
      <c r="B92" s="32">
        <v>532092</v>
      </c>
      <c r="C92" s="31" t="s">
        <v>1265</v>
      </c>
      <c r="D92" s="31" t="s">
        <v>882</v>
      </c>
      <c r="E92" s="31" t="s">
        <v>575</v>
      </c>
      <c r="F92" s="86">
        <v>233214</v>
      </c>
      <c r="G92" s="32">
        <v>5.77</v>
      </c>
      <c r="H92" s="32" t="s">
        <v>333</v>
      </c>
      <c r="I92" s="74"/>
      <c r="J92" s="74"/>
      <c r="K92" s="74"/>
      <c r="L92" s="74"/>
      <c r="M92" s="74"/>
      <c r="N92" s="74"/>
      <c r="O92" s="74"/>
      <c r="P92" s="74"/>
      <c r="Q92" s="74"/>
      <c r="R92" s="74"/>
      <c r="S92" s="74"/>
      <c r="T92" s="74"/>
      <c r="U92" s="74"/>
      <c r="V92" s="74"/>
      <c r="W92" s="74"/>
      <c r="X92" s="74"/>
      <c r="Y92" s="74"/>
      <c r="Z92" s="74"/>
      <c r="AA92" s="74"/>
      <c r="AB92" s="74"/>
    </row>
    <row r="93" spans="1:28" ht="12.75" customHeight="1">
      <c r="A93" s="85">
        <v>45287</v>
      </c>
      <c r="B93" s="32">
        <v>544059</v>
      </c>
      <c r="C93" s="31" t="s">
        <v>1266</v>
      </c>
      <c r="D93" s="31" t="s">
        <v>1267</v>
      </c>
      <c r="E93" s="31" t="s">
        <v>575</v>
      </c>
      <c r="F93" s="86">
        <v>140000</v>
      </c>
      <c r="G93" s="32">
        <v>76</v>
      </c>
      <c r="H93" s="32" t="s">
        <v>333</v>
      </c>
      <c r="I93" s="74"/>
      <c r="J93" s="74"/>
      <c r="K93" s="74"/>
      <c r="L93" s="74"/>
      <c r="M93" s="74"/>
      <c r="N93" s="74"/>
      <c r="O93" s="74"/>
      <c r="P93" s="74"/>
      <c r="Q93" s="74"/>
      <c r="R93" s="74"/>
      <c r="S93" s="74"/>
      <c r="T93" s="74"/>
      <c r="U93" s="74"/>
      <c r="V93" s="74"/>
      <c r="W93" s="74"/>
      <c r="X93" s="74"/>
      <c r="Y93" s="74"/>
      <c r="Z93" s="74"/>
      <c r="AA93" s="74"/>
      <c r="AB93" s="74"/>
    </row>
    <row r="94" spans="1:28" ht="12.75" customHeight="1">
      <c r="A94" s="85">
        <v>45287</v>
      </c>
      <c r="B94" s="32">
        <v>544059</v>
      </c>
      <c r="C94" s="31" t="s">
        <v>1266</v>
      </c>
      <c r="D94" s="31" t="s">
        <v>1268</v>
      </c>
      <c r="E94" s="31" t="s">
        <v>575</v>
      </c>
      <c r="F94" s="86">
        <v>102000</v>
      </c>
      <c r="G94" s="32">
        <v>76</v>
      </c>
      <c r="H94" s="32" t="s">
        <v>333</v>
      </c>
      <c r="I94" s="74"/>
      <c r="J94" s="74"/>
      <c r="K94" s="74"/>
      <c r="L94" s="74"/>
      <c r="M94" s="74"/>
      <c r="N94" s="74"/>
      <c r="O94" s="74"/>
      <c r="P94" s="74"/>
      <c r="Q94" s="74"/>
      <c r="R94" s="74"/>
      <c r="S94" s="74"/>
      <c r="T94" s="74"/>
      <c r="U94" s="74"/>
      <c r="V94" s="74"/>
      <c r="W94" s="74"/>
      <c r="X94" s="74"/>
      <c r="Y94" s="74"/>
      <c r="Z94" s="74"/>
      <c r="AA94" s="74"/>
      <c r="AB94" s="74"/>
    </row>
    <row r="95" spans="1:28" ht="12.75" customHeight="1">
      <c r="A95" s="85">
        <v>45287</v>
      </c>
      <c r="B95" s="32">
        <v>544059</v>
      </c>
      <c r="C95" s="31" t="s">
        <v>1266</v>
      </c>
      <c r="D95" s="31" t="s">
        <v>1269</v>
      </c>
      <c r="E95" s="31" t="s">
        <v>575</v>
      </c>
      <c r="F95" s="86">
        <v>90000</v>
      </c>
      <c r="G95" s="32">
        <v>79.3</v>
      </c>
      <c r="H95" s="32" t="s">
        <v>333</v>
      </c>
      <c r="I95" s="74"/>
      <c r="J95" s="74"/>
      <c r="K95" s="74"/>
      <c r="L95" s="74"/>
      <c r="M95" s="74"/>
      <c r="N95" s="74"/>
      <c r="O95" s="74"/>
      <c r="P95" s="74"/>
      <c r="Q95" s="74"/>
      <c r="R95" s="74"/>
      <c r="S95" s="74"/>
      <c r="T95" s="74"/>
      <c r="U95" s="74"/>
      <c r="V95" s="74"/>
      <c r="W95" s="74"/>
      <c r="X95" s="74"/>
      <c r="Y95" s="74"/>
      <c r="Z95" s="74"/>
      <c r="AA95" s="74"/>
      <c r="AB95" s="74"/>
    </row>
    <row r="96" spans="1:28" ht="12.75" customHeight="1">
      <c r="A96" s="85">
        <v>45287</v>
      </c>
      <c r="B96" s="32">
        <v>544059</v>
      </c>
      <c r="C96" s="31" t="s">
        <v>1266</v>
      </c>
      <c r="D96" s="31" t="s">
        <v>1270</v>
      </c>
      <c r="E96" s="31" t="s">
        <v>575</v>
      </c>
      <c r="F96" s="86">
        <v>102000</v>
      </c>
      <c r="G96" s="32">
        <v>76</v>
      </c>
      <c r="H96" s="32" t="s">
        <v>333</v>
      </c>
      <c r="I96" s="74"/>
      <c r="J96" s="74"/>
      <c r="K96" s="74"/>
      <c r="L96" s="74"/>
      <c r="M96" s="74"/>
      <c r="N96" s="74"/>
      <c r="O96" s="74"/>
      <c r="P96" s="74"/>
      <c r="Q96" s="74"/>
      <c r="R96" s="74"/>
      <c r="S96" s="74"/>
      <c r="T96" s="74"/>
      <c r="U96" s="74"/>
      <c r="V96" s="74"/>
      <c r="W96" s="74"/>
      <c r="X96" s="74"/>
      <c r="Y96" s="74"/>
      <c r="Z96" s="74"/>
      <c r="AA96" s="74"/>
      <c r="AB96" s="74"/>
    </row>
    <row r="97" spans="1:28" ht="12.75" customHeight="1">
      <c r="A97" s="85">
        <v>45287</v>
      </c>
      <c r="B97" s="32">
        <v>540072</v>
      </c>
      <c r="C97" s="31" t="s">
        <v>1271</v>
      </c>
      <c r="D97" s="31" t="s">
        <v>1272</v>
      </c>
      <c r="E97" s="31" t="s">
        <v>575</v>
      </c>
      <c r="F97" s="86">
        <v>100000</v>
      </c>
      <c r="G97" s="32">
        <v>9.81</v>
      </c>
      <c r="H97" s="32" t="s">
        <v>333</v>
      </c>
      <c r="I97" s="74"/>
      <c r="J97" s="74"/>
      <c r="K97" s="74"/>
      <c r="L97" s="74"/>
      <c r="M97" s="74"/>
      <c r="N97" s="74"/>
      <c r="O97" s="74"/>
      <c r="P97" s="74"/>
      <c r="Q97" s="74"/>
      <c r="R97" s="74"/>
      <c r="S97" s="74"/>
      <c r="T97" s="74"/>
      <c r="U97" s="74"/>
      <c r="V97" s="74"/>
      <c r="W97" s="74"/>
      <c r="X97" s="74"/>
      <c r="Y97" s="74"/>
      <c r="Z97" s="74"/>
      <c r="AA97" s="74"/>
      <c r="AB97" s="74"/>
    </row>
    <row r="98" spans="1:28" ht="12.75" customHeight="1">
      <c r="A98" s="85">
        <v>45287</v>
      </c>
      <c r="B98" s="32">
        <v>538975</v>
      </c>
      <c r="C98" s="31" t="s">
        <v>1273</v>
      </c>
      <c r="D98" s="31" t="s">
        <v>1274</v>
      </c>
      <c r="E98" s="31" t="s">
        <v>575</v>
      </c>
      <c r="F98" s="86">
        <v>5781097</v>
      </c>
      <c r="G98" s="32">
        <v>0.48</v>
      </c>
      <c r="H98" s="32" t="s">
        <v>333</v>
      </c>
      <c r="I98" s="74"/>
      <c r="J98" s="74"/>
      <c r="K98" s="74"/>
      <c r="L98" s="74"/>
      <c r="M98" s="74"/>
      <c r="N98" s="74"/>
      <c r="O98" s="74"/>
      <c r="P98" s="74"/>
      <c r="Q98" s="74"/>
      <c r="R98" s="74"/>
      <c r="S98" s="74"/>
      <c r="T98" s="74"/>
      <c r="U98" s="74"/>
      <c r="V98" s="74"/>
      <c r="W98" s="74"/>
      <c r="X98" s="74"/>
      <c r="Y98" s="74"/>
      <c r="Z98" s="74"/>
      <c r="AA98" s="74"/>
      <c r="AB98" s="74"/>
    </row>
    <row r="99" spans="1:28" ht="12.75" customHeight="1">
      <c r="A99" s="85">
        <v>45287</v>
      </c>
      <c r="B99" s="32">
        <v>538975</v>
      </c>
      <c r="C99" s="31" t="s">
        <v>1273</v>
      </c>
      <c r="D99" s="31" t="s">
        <v>1275</v>
      </c>
      <c r="E99" s="31" t="s">
        <v>575</v>
      </c>
      <c r="F99" s="86">
        <v>4615508</v>
      </c>
      <c r="G99" s="32">
        <v>0.48</v>
      </c>
      <c r="H99" s="32" t="s">
        <v>333</v>
      </c>
      <c r="I99" s="74"/>
      <c r="J99" s="74"/>
      <c r="K99" s="74"/>
      <c r="L99" s="74"/>
      <c r="M99" s="74"/>
      <c r="N99" s="74"/>
      <c r="O99" s="74"/>
      <c r="P99" s="74"/>
      <c r="Q99" s="74"/>
      <c r="R99" s="74"/>
      <c r="S99" s="74"/>
      <c r="T99" s="74"/>
      <c r="U99" s="74"/>
      <c r="V99" s="74"/>
      <c r="W99" s="74"/>
      <c r="X99" s="74"/>
      <c r="Y99" s="74"/>
      <c r="Z99" s="74"/>
      <c r="AA99" s="74"/>
      <c r="AB99" s="74"/>
    </row>
    <row r="100" spans="1:28" ht="12.75" customHeight="1">
      <c r="A100" s="85">
        <v>45287</v>
      </c>
      <c r="B100" s="32">
        <v>544056</v>
      </c>
      <c r="C100" s="31" t="s">
        <v>1113</v>
      </c>
      <c r="D100" s="31" t="s">
        <v>1114</v>
      </c>
      <c r="E100" s="31" t="s">
        <v>575</v>
      </c>
      <c r="F100" s="86">
        <v>30400</v>
      </c>
      <c r="G100" s="32">
        <v>80.47</v>
      </c>
      <c r="H100" s="32" t="s">
        <v>333</v>
      </c>
      <c r="I100" s="74"/>
      <c r="J100" s="74"/>
      <c r="K100" s="74"/>
      <c r="L100" s="74"/>
      <c r="M100" s="74"/>
      <c r="N100" s="74"/>
      <c r="O100" s="74"/>
      <c r="P100" s="74"/>
      <c r="Q100" s="74"/>
      <c r="R100" s="74"/>
      <c r="S100" s="74"/>
      <c r="T100" s="74"/>
      <c r="U100" s="74"/>
      <c r="V100" s="74"/>
      <c r="W100" s="74"/>
      <c r="X100" s="74"/>
      <c r="Y100" s="74"/>
      <c r="Z100" s="74"/>
      <c r="AA100" s="74"/>
      <c r="AB100" s="74"/>
    </row>
    <row r="101" spans="1:28" ht="12.75" customHeight="1">
      <c r="A101" s="85">
        <v>45287</v>
      </c>
      <c r="B101" s="32">
        <v>540492</v>
      </c>
      <c r="C101" s="31" t="s">
        <v>1276</v>
      </c>
      <c r="D101" s="31" t="s">
        <v>1277</v>
      </c>
      <c r="E101" s="31" t="s">
        <v>575</v>
      </c>
      <c r="F101" s="86">
        <v>350000</v>
      </c>
      <c r="G101" s="32">
        <v>117</v>
      </c>
      <c r="H101" s="32" t="s">
        <v>333</v>
      </c>
      <c r="I101" s="74"/>
      <c r="J101" s="74"/>
      <c r="K101" s="74"/>
      <c r="L101" s="74"/>
      <c r="M101" s="74"/>
      <c r="N101" s="74"/>
      <c r="O101" s="74"/>
      <c r="P101" s="74"/>
      <c r="Q101" s="74"/>
      <c r="R101" s="74"/>
      <c r="S101" s="74"/>
      <c r="T101" s="74"/>
      <c r="U101" s="74"/>
      <c r="V101" s="74"/>
      <c r="W101" s="74"/>
      <c r="X101" s="74"/>
      <c r="Y101" s="74"/>
      <c r="Z101" s="74"/>
      <c r="AA101" s="74"/>
      <c r="AB101" s="74"/>
    </row>
    <row r="102" spans="1:28" ht="12.75" customHeight="1">
      <c r="A102" s="85">
        <v>45287</v>
      </c>
      <c r="B102" s="32">
        <v>530611</v>
      </c>
      <c r="C102" s="31" t="s">
        <v>1078</v>
      </c>
      <c r="D102" s="31" t="s">
        <v>882</v>
      </c>
      <c r="E102" s="31" t="s">
        <v>575</v>
      </c>
      <c r="F102" s="86">
        <v>4924510</v>
      </c>
      <c r="G102" s="32">
        <v>0.49</v>
      </c>
      <c r="H102" s="32" t="s">
        <v>333</v>
      </c>
      <c r="I102" s="74"/>
      <c r="J102" s="74"/>
      <c r="K102" s="74"/>
      <c r="L102" s="74"/>
      <c r="M102" s="74"/>
      <c r="N102" s="74"/>
      <c r="O102" s="74"/>
      <c r="P102" s="74"/>
      <c r="Q102" s="74"/>
      <c r="R102" s="74"/>
      <c r="S102" s="74"/>
      <c r="T102" s="74"/>
      <c r="U102" s="74"/>
      <c r="V102" s="74"/>
      <c r="W102" s="74"/>
      <c r="X102" s="74"/>
      <c r="Y102" s="74"/>
      <c r="Z102" s="74"/>
      <c r="AA102" s="74"/>
      <c r="AB102" s="74"/>
    </row>
    <row r="103" spans="1:28" ht="12.75" customHeight="1">
      <c r="A103" s="85">
        <v>45287</v>
      </c>
      <c r="B103" s="32">
        <v>530611</v>
      </c>
      <c r="C103" s="31" t="s">
        <v>1078</v>
      </c>
      <c r="D103" s="31" t="s">
        <v>1079</v>
      </c>
      <c r="E103" s="31" t="s">
        <v>575</v>
      </c>
      <c r="F103" s="86">
        <v>5400000</v>
      </c>
      <c r="G103" s="32">
        <v>0.49</v>
      </c>
      <c r="H103" s="32" t="s">
        <v>333</v>
      </c>
      <c r="I103" s="74"/>
      <c r="J103" s="74"/>
      <c r="K103" s="74"/>
      <c r="L103" s="74"/>
      <c r="M103" s="74"/>
      <c r="N103" s="74"/>
      <c r="O103" s="74"/>
      <c r="P103" s="74"/>
      <c r="Q103" s="74"/>
      <c r="R103" s="74"/>
      <c r="S103" s="74"/>
      <c r="T103" s="74"/>
      <c r="U103" s="74"/>
      <c r="V103" s="74"/>
      <c r="W103" s="74"/>
      <c r="X103" s="74"/>
      <c r="Y103" s="74"/>
      <c r="Z103" s="74"/>
      <c r="AA103" s="74"/>
      <c r="AB103" s="74"/>
    </row>
    <row r="104" spans="1:28" ht="12.75" customHeight="1">
      <c r="A104" s="85">
        <v>45287</v>
      </c>
      <c r="B104" s="32">
        <v>537259</v>
      </c>
      <c r="C104" s="31" t="s">
        <v>1278</v>
      </c>
      <c r="D104" s="31" t="s">
        <v>1095</v>
      </c>
      <c r="E104" s="31" t="s">
        <v>575</v>
      </c>
      <c r="F104" s="86">
        <v>74904</v>
      </c>
      <c r="G104" s="32">
        <v>933.92</v>
      </c>
      <c r="H104" s="32" t="s">
        <v>333</v>
      </c>
      <c r="I104" s="74"/>
      <c r="J104" s="74"/>
      <c r="K104" s="74"/>
      <c r="L104" s="74"/>
      <c r="M104" s="74"/>
      <c r="N104" s="74"/>
      <c r="O104" s="74"/>
      <c r="P104" s="74"/>
      <c r="Q104" s="74"/>
      <c r="R104" s="74"/>
      <c r="S104" s="74"/>
      <c r="T104" s="74"/>
      <c r="U104" s="74"/>
      <c r="V104" s="74"/>
      <c r="W104" s="74"/>
      <c r="X104" s="74"/>
      <c r="Y104" s="74"/>
      <c r="Z104" s="74"/>
      <c r="AA104" s="74"/>
      <c r="AB104" s="74"/>
    </row>
    <row r="105" spans="1:28" ht="12.75" customHeight="1">
      <c r="A105" s="85">
        <v>45287</v>
      </c>
      <c r="B105" s="32">
        <v>537259</v>
      </c>
      <c r="C105" s="31" t="s">
        <v>1278</v>
      </c>
      <c r="D105" s="31" t="s">
        <v>1095</v>
      </c>
      <c r="E105" s="31" t="s">
        <v>575</v>
      </c>
      <c r="F105" s="86">
        <v>39554</v>
      </c>
      <c r="G105" s="32">
        <v>954.76</v>
      </c>
      <c r="H105" s="32" t="s">
        <v>333</v>
      </c>
      <c r="I105" s="74"/>
      <c r="J105" s="74"/>
      <c r="K105" s="74"/>
      <c r="L105" s="74"/>
      <c r="M105" s="74"/>
      <c r="N105" s="74"/>
      <c r="O105" s="74"/>
      <c r="P105" s="74"/>
      <c r="Q105" s="74"/>
      <c r="R105" s="74"/>
      <c r="S105" s="74"/>
      <c r="T105" s="74"/>
      <c r="U105" s="74"/>
      <c r="V105" s="74"/>
      <c r="W105" s="74"/>
      <c r="X105" s="74"/>
      <c r="Y105" s="74"/>
      <c r="Z105" s="74"/>
      <c r="AA105" s="74"/>
      <c r="AB105" s="74"/>
    </row>
    <row r="106" spans="1:28" ht="12.75" customHeight="1">
      <c r="A106" s="85">
        <v>45287</v>
      </c>
      <c r="B106" s="32">
        <v>537259</v>
      </c>
      <c r="C106" s="31" t="s">
        <v>1278</v>
      </c>
      <c r="D106" s="31" t="s">
        <v>1279</v>
      </c>
      <c r="E106" s="31" t="s">
        <v>575</v>
      </c>
      <c r="F106" s="86">
        <v>75000</v>
      </c>
      <c r="G106" s="32">
        <v>939.27</v>
      </c>
      <c r="H106" s="32" t="s">
        <v>333</v>
      </c>
      <c r="I106" s="74"/>
      <c r="J106" s="74"/>
      <c r="K106" s="74"/>
      <c r="L106" s="74"/>
      <c r="M106" s="74"/>
      <c r="N106" s="74"/>
      <c r="O106" s="74"/>
      <c r="P106" s="74"/>
      <c r="Q106" s="74"/>
      <c r="R106" s="74"/>
      <c r="S106" s="74"/>
      <c r="T106" s="74"/>
      <c r="U106" s="74"/>
      <c r="V106" s="74"/>
      <c r="W106" s="74"/>
      <c r="X106" s="74"/>
      <c r="Y106" s="74"/>
      <c r="Z106" s="74"/>
      <c r="AA106" s="74"/>
      <c r="AB106" s="74"/>
    </row>
    <row r="107" spans="1:28" ht="12.75" customHeight="1">
      <c r="A107" s="85">
        <v>45287</v>
      </c>
      <c r="B107" s="32">
        <v>537259</v>
      </c>
      <c r="C107" s="31" t="s">
        <v>1278</v>
      </c>
      <c r="D107" s="31" t="s">
        <v>1280</v>
      </c>
      <c r="E107" s="31" t="s">
        <v>575</v>
      </c>
      <c r="F107" s="86">
        <v>120000</v>
      </c>
      <c r="G107" s="32">
        <v>932.88</v>
      </c>
      <c r="H107" s="32" t="s">
        <v>333</v>
      </c>
      <c r="I107" s="74"/>
      <c r="J107" s="74"/>
      <c r="K107" s="74"/>
      <c r="L107" s="74"/>
      <c r="M107" s="74"/>
      <c r="N107" s="74"/>
      <c r="O107" s="74"/>
      <c r="P107" s="74"/>
      <c r="Q107" s="74"/>
      <c r="R107" s="74"/>
      <c r="S107" s="74"/>
      <c r="T107" s="74"/>
      <c r="U107" s="74"/>
      <c r="V107" s="74"/>
      <c r="W107" s="74"/>
      <c r="X107" s="74"/>
      <c r="Y107" s="74"/>
      <c r="Z107" s="74"/>
      <c r="AA107" s="74"/>
      <c r="AB107" s="74"/>
    </row>
    <row r="108" spans="1:28" ht="12.75" customHeight="1">
      <c r="A108" s="85">
        <v>45287</v>
      </c>
      <c r="B108" s="32">
        <v>537259</v>
      </c>
      <c r="C108" s="31" t="s">
        <v>1278</v>
      </c>
      <c r="D108" s="31" t="s">
        <v>1281</v>
      </c>
      <c r="E108" s="31" t="s">
        <v>575</v>
      </c>
      <c r="F108" s="86">
        <v>100000</v>
      </c>
      <c r="G108" s="32">
        <v>932.03</v>
      </c>
      <c r="H108" s="32" t="s">
        <v>333</v>
      </c>
      <c r="I108" s="74"/>
      <c r="J108" s="74"/>
      <c r="K108" s="74"/>
      <c r="L108" s="74"/>
      <c r="M108" s="74"/>
      <c r="N108" s="74"/>
      <c r="O108" s="74"/>
      <c r="P108" s="74"/>
      <c r="Q108" s="74"/>
      <c r="R108" s="74"/>
      <c r="S108" s="74"/>
      <c r="T108" s="74"/>
      <c r="U108" s="74"/>
      <c r="V108" s="74"/>
      <c r="W108" s="74"/>
      <c r="X108" s="74"/>
      <c r="Y108" s="74"/>
      <c r="Z108" s="74"/>
      <c r="AA108" s="74"/>
      <c r="AB108" s="74"/>
    </row>
    <row r="109" spans="1:28" ht="12.75" customHeight="1">
      <c r="A109" s="85">
        <v>45287</v>
      </c>
      <c r="B109" s="32">
        <v>542765</v>
      </c>
      <c r="C109" s="31" t="s">
        <v>1051</v>
      </c>
      <c r="D109" s="31" t="s">
        <v>1282</v>
      </c>
      <c r="E109" s="31" t="s">
        <v>575</v>
      </c>
      <c r="F109" s="86">
        <v>4000</v>
      </c>
      <c r="G109" s="32">
        <v>340</v>
      </c>
      <c r="H109" s="32" t="s">
        <v>333</v>
      </c>
      <c r="I109" s="74"/>
      <c r="J109" s="74"/>
      <c r="K109" s="74"/>
      <c r="L109" s="74"/>
      <c r="M109" s="74"/>
      <c r="N109" s="74"/>
      <c r="O109" s="74"/>
      <c r="P109" s="74"/>
      <c r="Q109" s="74"/>
      <c r="R109" s="74"/>
      <c r="S109" s="74"/>
      <c r="T109" s="74"/>
      <c r="U109" s="74"/>
      <c r="V109" s="74"/>
      <c r="W109" s="74"/>
      <c r="X109" s="74"/>
      <c r="Y109" s="74"/>
      <c r="Z109" s="74"/>
      <c r="AA109" s="74"/>
      <c r="AB109" s="74"/>
    </row>
    <row r="110" spans="1:28" ht="12.75" customHeight="1">
      <c r="A110" s="85">
        <v>45287</v>
      </c>
      <c r="B110" s="32">
        <v>542765</v>
      </c>
      <c r="C110" s="31" t="s">
        <v>1051</v>
      </c>
      <c r="D110" s="31" t="s">
        <v>1283</v>
      </c>
      <c r="E110" s="31" t="s">
        <v>575</v>
      </c>
      <c r="F110" s="86">
        <v>8000</v>
      </c>
      <c r="G110" s="32">
        <v>337.25</v>
      </c>
      <c r="H110" s="32" t="s">
        <v>333</v>
      </c>
      <c r="I110" s="74"/>
      <c r="J110" s="74"/>
      <c r="K110" s="74"/>
      <c r="L110" s="74"/>
      <c r="M110" s="74"/>
      <c r="N110" s="74"/>
      <c r="O110" s="74"/>
      <c r="P110" s="74"/>
      <c r="Q110" s="74"/>
      <c r="R110" s="74"/>
      <c r="S110" s="74"/>
      <c r="T110" s="74"/>
      <c r="U110" s="74"/>
      <c r="V110" s="74"/>
      <c r="W110" s="74"/>
      <c r="X110" s="74"/>
      <c r="Y110" s="74"/>
      <c r="Z110" s="74"/>
      <c r="AA110" s="74"/>
      <c r="AB110" s="74"/>
    </row>
    <row r="111" spans="1:28" ht="12.75" customHeight="1">
      <c r="A111" s="85">
        <v>45287</v>
      </c>
      <c r="B111" s="32">
        <v>542765</v>
      </c>
      <c r="C111" s="31" t="s">
        <v>1051</v>
      </c>
      <c r="D111" s="31" t="s">
        <v>1284</v>
      </c>
      <c r="E111" s="31" t="s">
        <v>575</v>
      </c>
      <c r="F111" s="86">
        <v>6000</v>
      </c>
      <c r="G111" s="32">
        <v>340</v>
      </c>
      <c r="H111" s="32" t="s">
        <v>333</v>
      </c>
      <c r="I111" s="74"/>
      <c r="J111" s="74"/>
      <c r="K111" s="74"/>
      <c r="L111" s="74"/>
      <c r="M111" s="74"/>
      <c r="N111" s="74"/>
      <c r="O111" s="74"/>
      <c r="P111" s="74"/>
      <c r="Q111" s="74"/>
      <c r="R111" s="74"/>
      <c r="S111" s="74"/>
      <c r="T111" s="74"/>
      <c r="U111" s="74"/>
      <c r="V111" s="74"/>
      <c r="W111" s="74"/>
      <c r="X111" s="74"/>
      <c r="Y111" s="74"/>
      <c r="Z111" s="74"/>
      <c r="AA111" s="74"/>
      <c r="AB111" s="74"/>
    </row>
    <row r="112" spans="1:28" ht="12.75" customHeight="1">
      <c r="A112" s="85">
        <v>45287</v>
      </c>
      <c r="B112" s="32">
        <v>542765</v>
      </c>
      <c r="C112" s="31" t="s">
        <v>1051</v>
      </c>
      <c r="D112" s="31" t="s">
        <v>1284</v>
      </c>
      <c r="E112" s="31" t="s">
        <v>575</v>
      </c>
      <c r="F112" s="86">
        <v>6000</v>
      </c>
      <c r="G112" s="32">
        <v>335</v>
      </c>
      <c r="H112" s="32" t="s">
        <v>333</v>
      </c>
      <c r="I112" s="74"/>
      <c r="J112" s="74"/>
      <c r="K112" s="74"/>
      <c r="L112" s="74"/>
      <c r="M112" s="74"/>
      <c r="N112" s="74"/>
      <c r="O112" s="74"/>
      <c r="P112" s="74"/>
      <c r="Q112" s="74"/>
      <c r="R112" s="74"/>
      <c r="S112" s="74"/>
      <c r="T112" s="74"/>
      <c r="U112" s="74"/>
      <c r="V112" s="74"/>
      <c r="W112" s="74"/>
      <c r="X112" s="74"/>
      <c r="Y112" s="74"/>
      <c r="Z112" s="74"/>
      <c r="AA112" s="74"/>
      <c r="AB112" s="74"/>
    </row>
    <row r="113" spans="1:28" ht="12.75" customHeight="1">
      <c r="A113" s="85">
        <v>45287</v>
      </c>
      <c r="B113" s="32">
        <v>542765</v>
      </c>
      <c r="C113" s="31" t="s">
        <v>1051</v>
      </c>
      <c r="D113" s="31" t="s">
        <v>1285</v>
      </c>
      <c r="E113" s="31" t="s">
        <v>575</v>
      </c>
      <c r="F113" s="86">
        <v>2000</v>
      </c>
      <c r="G113" s="32">
        <v>353.25</v>
      </c>
      <c r="H113" s="32" t="s">
        <v>333</v>
      </c>
      <c r="I113" s="74"/>
      <c r="J113" s="74"/>
      <c r="K113" s="74"/>
      <c r="L113" s="74"/>
      <c r="M113" s="74"/>
      <c r="N113" s="74"/>
      <c r="O113" s="74"/>
      <c r="P113" s="74"/>
      <c r="Q113" s="74"/>
      <c r="R113" s="74"/>
      <c r="S113" s="74"/>
      <c r="T113" s="74"/>
      <c r="U113" s="74"/>
      <c r="V113" s="74"/>
      <c r="W113" s="74"/>
      <c r="X113" s="74"/>
      <c r="Y113" s="74"/>
      <c r="Z113" s="74"/>
      <c r="AA113" s="74"/>
      <c r="AB113" s="74"/>
    </row>
    <row r="114" spans="1:28" ht="12.75" customHeight="1">
      <c r="A114" s="85">
        <v>45287</v>
      </c>
      <c r="B114" s="32">
        <v>542765</v>
      </c>
      <c r="C114" s="31" t="s">
        <v>1051</v>
      </c>
      <c r="D114" s="31" t="s">
        <v>1286</v>
      </c>
      <c r="E114" s="31" t="s">
        <v>575</v>
      </c>
      <c r="F114" s="86">
        <v>3000</v>
      </c>
      <c r="G114" s="32">
        <v>341</v>
      </c>
      <c r="H114" s="32" t="s">
        <v>333</v>
      </c>
      <c r="I114" s="74"/>
      <c r="J114" s="74"/>
      <c r="K114" s="74"/>
      <c r="L114" s="74"/>
      <c r="M114" s="74"/>
      <c r="N114" s="74"/>
      <c r="O114" s="74"/>
      <c r="P114" s="74"/>
      <c r="Q114" s="74"/>
      <c r="R114" s="74"/>
      <c r="S114" s="74"/>
      <c r="T114" s="74"/>
      <c r="U114" s="74"/>
      <c r="V114" s="74"/>
      <c r="W114" s="74"/>
      <c r="X114" s="74"/>
      <c r="Y114" s="74"/>
      <c r="Z114" s="74"/>
      <c r="AA114" s="74"/>
      <c r="AB114" s="74"/>
    </row>
    <row r="115" spans="1:28" ht="12.75" customHeight="1">
      <c r="A115" s="85">
        <v>45287</v>
      </c>
      <c r="B115" s="32">
        <v>542765</v>
      </c>
      <c r="C115" s="31" t="s">
        <v>1051</v>
      </c>
      <c r="D115" s="31" t="s">
        <v>1287</v>
      </c>
      <c r="E115" s="31" t="s">
        <v>575</v>
      </c>
      <c r="F115" s="86">
        <v>2000</v>
      </c>
      <c r="G115" s="32">
        <v>353.25</v>
      </c>
      <c r="H115" s="32" t="s">
        <v>333</v>
      </c>
      <c r="I115" s="74"/>
      <c r="J115" s="74"/>
      <c r="K115" s="74"/>
      <c r="L115" s="74"/>
      <c r="M115" s="74"/>
      <c r="N115" s="74"/>
      <c r="O115" s="74"/>
      <c r="P115" s="74"/>
      <c r="Q115" s="74"/>
      <c r="R115" s="74"/>
      <c r="S115" s="74"/>
      <c r="T115" s="74"/>
      <c r="U115" s="74"/>
      <c r="V115" s="74"/>
      <c r="W115" s="74"/>
      <c r="X115" s="74"/>
      <c r="Y115" s="74"/>
      <c r="Z115" s="74"/>
      <c r="AA115" s="74"/>
      <c r="AB115" s="74"/>
    </row>
    <row r="116" spans="1:28" ht="12.75" customHeight="1">
      <c r="A116" s="85">
        <v>45287</v>
      </c>
      <c r="B116" s="32">
        <v>539040</v>
      </c>
      <c r="C116" s="31" t="s">
        <v>1288</v>
      </c>
      <c r="D116" s="31" t="s">
        <v>1289</v>
      </c>
      <c r="E116" s="31" t="s">
        <v>575</v>
      </c>
      <c r="F116" s="86">
        <v>325000</v>
      </c>
      <c r="G116" s="32">
        <v>47.8</v>
      </c>
      <c r="H116" s="32" t="s">
        <v>333</v>
      </c>
      <c r="I116" s="74"/>
      <c r="J116" s="74"/>
      <c r="K116" s="74"/>
      <c r="L116" s="74"/>
      <c r="M116" s="74"/>
      <c r="N116" s="74"/>
      <c r="O116" s="74"/>
      <c r="P116" s="74"/>
      <c r="Q116" s="74"/>
      <c r="R116" s="74"/>
      <c r="S116" s="74"/>
      <c r="T116" s="74"/>
      <c r="U116" s="74"/>
      <c r="V116" s="74"/>
      <c r="W116" s="74"/>
      <c r="X116" s="74"/>
      <c r="Y116" s="74"/>
      <c r="Z116" s="74"/>
      <c r="AA116" s="74"/>
      <c r="AB116" s="74"/>
    </row>
    <row r="117" spans="1:28" ht="12.75" customHeight="1">
      <c r="A117" s="85">
        <v>45287</v>
      </c>
      <c r="B117" s="32">
        <v>539040</v>
      </c>
      <c r="C117" s="31" t="s">
        <v>1288</v>
      </c>
      <c r="D117" s="31" t="s">
        <v>1290</v>
      </c>
      <c r="E117" s="31" t="s">
        <v>575</v>
      </c>
      <c r="F117" s="86">
        <v>278203</v>
      </c>
      <c r="G117" s="32">
        <v>47.8</v>
      </c>
      <c r="H117" s="32" t="s">
        <v>333</v>
      </c>
      <c r="I117" s="74"/>
      <c r="J117" s="74"/>
      <c r="K117" s="74"/>
      <c r="L117" s="74"/>
      <c r="M117" s="74"/>
      <c r="N117" s="74"/>
      <c r="O117" s="74"/>
      <c r="P117" s="74"/>
      <c r="Q117" s="74"/>
      <c r="R117" s="74"/>
      <c r="S117" s="74"/>
      <c r="T117" s="74"/>
      <c r="U117" s="74"/>
      <c r="V117" s="74"/>
      <c r="W117" s="74"/>
      <c r="X117" s="74"/>
      <c r="Y117" s="74"/>
      <c r="Z117" s="74"/>
      <c r="AA117" s="74"/>
      <c r="AB117" s="74"/>
    </row>
    <row r="118" spans="1:28" ht="12.75" customHeight="1">
      <c r="A118" s="85">
        <v>45287</v>
      </c>
      <c r="B118" s="32">
        <v>537582</v>
      </c>
      <c r="C118" s="31" t="s">
        <v>1115</v>
      </c>
      <c r="D118" s="31" t="s">
        <v>1291</v>
      </c>
      <c r="E118" s="31" t="s">
        <v>575</v>
      </c>
      <c r="F118" s="86">
        <v>300000</v>
      </c>
      <c r="G118" s="32">
        <v>2.95</v>
      </c>
      <c r="H118" s="32" t="s">
        <v>333</v>
      </c>
      <c r="I118" s="74"/>
      <c r="J118" s="74"/>
      <c r="K118" s="74"/>
      <c r="L118" s="74"/>
      <c r="M118" s="74"/>
      <c r="N118" s="74"/>
      <c r="O118" s="74"/>
      <c r="P118" s="74"/>
      <c r="Q118" s="74"/>
      <c r="R118" s="74"/>
      <c r="S118" s="74"/>
      <c r="T118" s="74"/>
      <c r="U118" s="74"/>
      <c r="V118" s="74"/>
      <c r="W118" s="74"/>
      <c r="X118" s="74"/>
      <c r="Y118" s="74"/>
      <c r="Z118" s="74"/>
      <c r="AA118" s="74"/>
      <c r="AB118" s="74"/>
    </row>
    <row r="119" spans="1:28" ht="12.75" customHeight="1">
      <c r="A119" s="85">
        <v>45287</v>
      </c>
      <c r="B119" s="32">
        <v>542910</v>
      </c>
      <c r="C119" s="31" t="s">
        <v>1292</v>
      </c>
      <c r="D119" s="31" t="s">
        <v>1111</v>
      </c>
      <c r="E119" s="31" t="s">
        <v>575</v>
      </c>
      <c r="F119" s="86">
        <v>78000</v>
      </c>
      <c r="G119" s="32">
        <v>60</v>
      </c>
      <c r="H119" s="32" t="s">
        <v>333</v>
      </c>
      <c r="I119" s="74"/>
      <c r="J119" s="74"/>
      <c r="K119" s="74"/>
      <c r="L119" s="74"/>
      <c r="M119" s="74"/>
      <c r="N119" s="74"/>
      <c r="O119" s="74"/>
      <c r="P119" s="74"/>
      <c r="Q119" s="74"/>
      <c r="R119" s="74"/>
      <c r="S119" s="74"/>
      <c r="T119" s="74"/>
      <c r="U119" s="74"/>
      <c r="V119" s="74"/>
      <c r="W119" s="74"/>
      <c r="X119" s="74"/>
      <c r="Y119" s="74"/>
      <c r="Z119" s="74"/>
      <c r="AA119" s="74"/>
      <c r="AB119" s="74"/>
    </row>
    <row r="120" spans="1:28" ht="12.75" customHeight="1">
      <c r="A120" s="85">
        <v>45287</v>
      </c>
      <c r="B120" s="32">
        <v>542910</v>
      </c>
      <c r="C120" s="31" t="s">
        <v>1292</v>
      </c>
      <c r="D120" s="31" t="s">
        <v>1110</v>
      </c>
      <c r="E120" s="31" t="s">
        <v>575</v>
      </c>
      <c r="F120" s="86">
        <v>78000</v>
      </c>
      <c r="G120" s="32">
        <v>60</v>
      </c>
      <c r="H120" s="32" t="s">
        <v>333</v>
      </c>
      <c r="I120" s="74"/>
      <c r="J120" s="74"/>
      <c r="K120" s="74"/>
      <c r="L120" s="74"/>
      <c r="M120" s="74"/>
      <c r="N120" s="74"/>
      <c r="O120" s="74"/>
      <c r="P120" s="74"/>
      <c r="Q120" s="74"/>
      <c r="R120" s="74"/>
      <c r="S120" s="74"/>
      <c r="T120" s="74"/>
      <c r="U120" s="74"/>
      <c r="V120" s="74"/>
      <c r="W120" s="74"/>
      <c r="X120" s="74"/>
      <c r="Y120" s="74"/>
      <c r="Z120" s="74"/>
      <c r="AA120" s="74"/>
      <c r="AB120" s="74"/>
    </row>
    <row r="121" spans="1:28" ht="12.75" customHeight="1">
      <c r="A121" s="85">
        <v>45287</v>
      </c>
      <c r="B121" s="32">
        <v>542910</v>
      </c>
      <c r="C121" s="31" t="s">
        <v>1292</v>
      </c>
      <c r="D121" s="31" t="s">
        <v>1293</v>
      </c>
      <c r="E121" s="31" t="s">
        <v>575</v>
      </c>
      <c r="F121" s="86">
        <v>102000</v>
      </c>
      <c r="G121" s="32">
        <v>60</v>
      </c>
      <c r="H121" s="32" t="s">
        <v>333</v>
      </c>
      <c r="I121" s="74"/>
      <c r="J121" s="74"/>
      <c r="K121" s="74"/>
      <c r="L121" s="74"/>
      <c r="M121" s="74"/>
      <c r="N121" s="74"/>
      <c r="O121" s="74"/>
      <c r="P121" s="74"/>
      <c r="Q121" s="74"/>
      <c r="R121" s="74"/>
      <c r="S121" s="74"/>
      <c r="T121" s="74"/>
      <c r="U121" s="74"/>
      <c r="V121" s="74"/>
      <c r="W121" s="74"/>
      <c r="X121" s="74"/>
      <c r="Y121" s="74"/>
      <c r="Z121" s="74"/>
      <c r="AA121" s="74"/>
      <c r="AB121" s="74"/>
    </row>
    <row r="122" spans="1:28" ht="12.75" customHeight="1">
      <c r="A122" s="85">
        <v>45287</v>
      </c>
      <c r="B122" s="32">
        <v>542910</v>
      </c>
      <c r="C122" s="31" t="s">
        <v>1292</v>
      </c>
      <c r="D122" s="31" t="s">
        <v>1294</v>
      </c>
      <c r="E122" s="31" t="s">
        <v>575</v>
      </c>
      <c r="F122" s="86">
        <v>102000</v>
      </c>
      <c r="G122" s="32">
        <v>60</v>
      </c>
      <c r="H122" s="32" t="s">
        <v>333</v>
      </c>
      <c r="I122" s="74"/>
      <c r="J122" s="74"/>
      <c r="K122" s="74"/>
      <c r="L122" s="74"/>
      <c r="M122" s="74"/>
      <c r="N122" s="74"/>
      <c r="O122" s="74"/>
      <c r="P122" s="74"/>
      <c r="Q122" s="74"/>
      <c r="R122" s="74"/>
      <c r="S122" s="74"/>
      <c r="T122" s="74"/>
      <c r="U122" s="74"/>
      <c r="V122" s="74"/>
      <c r="W122" s="74"/>
      <c r="X122" s="74"/>
      <c r="Y122" s="74"/>
      <c r="Z122" s="74"/>
      <c r="AA122" s="74"/>
      <c r="AB122" s="74"/>
    </row>
    <row r="123" spans="1:28" ht="12.75" customHeight="1">
      <c r="A123" s="85">
        <v>45287</v>
      </c>
      <c r="B123" s="32">
        <v>543623</v>
      </c>
      <c r="C123" s="31" t="s">
        <v>1295</v>
      </c>
      <c r="D123" s="31" t="s">
        <v>1296</v>
      </c>
      <c r="E123" s="31" t="s">
        <v>575</v>
      </c>
      <c r="F123" s="86">
        <v>15000</v>
      </c>
      <c r="G123" s="32">
        <v>40.130000000000003</v>
      </c>
      <c r="H123" s="32" t="s">
        <v>333</v>
      </c>
      <c r="I123" s="74"/>
      <c r="J123" s="74"/>
      <c r="K123" s="74"/>
      <c r="L123" s="74"/>
      <c r="M123" s="74"/>
      <c r="N123" s="74"/>
      <c r="O123" s="74"/>
      <c r="P123" s="74"/>
      <c r="Q123" s="74"/>
      <c r="R123" s="74"/>
      <c r="S123" s="74"/>
      <c r="T123" s="74"/>
      <c r="U123" s="74"/>
      <c r="V123" s="74"/>
      <c r="W123" s="74"/>
      <c r="X123" s="74"/>
      <c r="Y123" s="74"/>
      <c r="Z123" s="74"/>
      <c r="AA123" s="74"/>
      <c r="AB123" s="74"/>
    </row>
    <row r="124" spans="1:28" ht="12.75" customHeight="1">
      <c r="A124" s="85">
        <v>45287</v>
      </c>
      <c r="B124" s="32">
        <v>541735</v>
      </c>
      <c r="C124" s="31" t="s">
        <v>1022</v>
      </c>
      <c r="D124" s="31" t="s">
        <v>1052</v>
      </c>
      <c r="E124" s="31" t="s">
        <v>575</v>
      </c>
      <c r="F124" s="86">
        <v>1302148</v>
      </c>
      <c r="G124" s="32">
        <v>4.38</v>
      </c>
      <c r="H124" s="32" t="s">
        <v>333</v>
      </c>
      <c r="I124" s="74"/>
      <c r="J124" s="74"/>
      <c r="K124" s="74"/>
      <c r="L124" s="74"/>
      <c r="M124" s="74"/>
      <c r="N124" s="74"/>
      <c r="O124" s="74"/>
      <c r="P124" s="74"/>
      <c r="Q124" s="74"/>
      <c r="R124" s="74"/>
      <c r="S124" s="74"/>
      <c r="T124" s="74"/>
      <c r="U124" s="74"/>
      <c r="V124" s="74"/>
      <c r="W124" s="74"/>
      <c r="X124" s="74"/>
      <c r="Y124" s="74"/>
      <c r="Z124" s="74"/>
      <c r="AA124" s="74"/>
      <c r="AB124" s="74"/>
    </row>
    <row r="125" spans="1:28" ht="12.75" customHeight="1">
      <c r="A125" s="85">
        <v>45287</v>
      </c>
      <c r="B125" s="32">
        <v>541735</v>
      </c>
      <c r="C125" s="31" t="s">
        <v>1022</v>
      </c>
      <c r="D125" s="31" t="s">
        <v>1297</v>
      </c>
      <c r="E125" s="31" t="s">
        <v>575</v>
      </c>
      <c r="F125" s="86">
        <v>639441</v>
      </c>
      <c r="G125" s="32">
        <v>4.47</v>
      </c>
      <c r="H125" s="32" t="s">
        <v>333</v>
      </c>
      <c r="I125" s="74"/>
      <c r="J125" s="74"/>
      <c r="K125" s="74"/>
      <c r="L125" s="74"/>
      <c r="M125" s="74"/>
      <c r="N125" s="74"/>
      <c r="O125" s="74"/>
      <c r="P125" s="74"/>
      <c r="Q125" s="74"/>
      <c r="R125" s="74"/>
      <c r="S125" s="74"/>
      <c r="T125" s="74"/>
      <c r="U125" s="74"/>
      <c r="V125" s="74"/>
      <c r="W125" s="74"/>
      <c r="X125" s="74"/>
      <c r="Y125" s="74"/>
      <c r="Z125" s="74"/>
      <c r="AA125" s="74"/>
      <c r="AB125" s="74"/>
    </row>
    <row r="126" spans="1:28" ht="12.75" customHeight="1">
      <c r="A126" s="85">
        <v>45287</v>
      </c>
      <c r="B126" s="32">
        <v>541735</v>
      </c>
      <c r="C126" s="31" t="s">
        <v>1022</v>
      </c>
      <c r="D126" s="31" t="s">
        <v>1297</v>
      </c>
      <c r="E126" s="31" t="s">
        <v>575</v>
      </c>
      <c r="F126" s="86">
        <v>656681</v>
      </c>
      <c r="G126" s="32">
        <v>4.57</v>
      </c>
      <c r="H126" s="32" t="s">
        <v>333</v>
      </c>
      <c r="I126" s="74"/>
      <c r="J126" s="74"/>
      <c r="K126" s="74"/>
      <c r="L126" s="74"/>
      <c r="M126" s="74"/>
      <c r="N126" s="74"/>
      <c r="O126" s="74"/>
      <c r="P126" s="74"/>
      <c r="Q126" s="74"/>
      <c r="R126" s="74"/>
      <c r="S126" s="74"/>
      <c r="T126" s="74"/>
      <c r="U126" s="74"/>
      <c r="V126" s="74"/>
      <c r="W126" s="74"/>
      <c r="X126" s="74"/>
      <c r="Y126" s="74"/>
      <c r="Z126" s="74"/>
      <c r="AA126" s="74"/>
      <c r="AB126" s="74"/>
    </row>
    <row r="127" spans="1:28" ht="12.75" customHeight="1">
      <c r="A127" s="85">
        <v>45287</v>
      </c>
      <c r="B127" s="32">
        <v>538970</v>
      </c>
      <c r="C127" s="31" t="s">
        <v>1054</v>
      </c>
      <c r="D127" s="31" t="s">
        <v>1055</v>
      </c>
      <c r="E127" s="31" t="s">
        <v>575</v>
      </c>
      <c r="F127" s="86">
        <v>2609000</v>
      </c>
      <c r="G127" s="32">
        <v>57.39</v>
      </c>
      <c r="H127" s="32" t="s">
        <v>333</v>
      </c>
      <c r="I127" s="74"/>
      <c r="J127" s="74"/>
      <c r="K127" s="74"/>
      <c r="L127" s="74"/>
      <c r="M127" s="74"/>
      <c r="N127" s="74"/>
      <c r="O127" s="74"/>
      <c r="P127" s="74"/>
      <c r="Q127" s="74"/>
      <c r="R127" s="74"/>
      <c r="S127" s="74"/>
      <c r="T127" s="74"/>
      <c r="U127" s="74"/>
      <c r="V127" s="74"/>
      <c r="W127" s="74"/>
      <c r="X127" s="74"/>
      <c r="Y127" s="74"/>
      <c r="Z127" s="74"/>
      <c r="AA127" s="74"/>
      <c r="AB127" s="74"/>
    </row>
    <row r="128" spans="1:28" ht="12.75" customHeight="1">
      <c r="A128" s="85">
        <v>45287</v>
      </c>
      <c r="B128" s="32">
        <v>538970</v>
      </c>
      <c r="C128" s="31" t="s">
        <v>1054</v>
      </c>
      <c r="D128" s="31" t="s">
        <v>1055</v>
      </c>
      <c r="E128" s="31" t="s">
        <v>575</v>
      </c>
      <c r="F128" s="86">
        <v>9000</v>
      </c>
      <c r="G128" s="32">
        <v>57.02</v>
      </c>
      <c r="H128" s="32" t="s">
        <v>333</v>
      </c>
      <c r="I128" s="74"/>
      <c r="J128" s="74"/>
      <c r="K128" s="74"/>
      <c r="L128" s="74"/>
      <c r="M128" s="74"/>
      <c r="N128" s="74"/>
      <c r="O128" s="74"/>
      <c r="P128" s="74"/>
      <c r="Q128" s="74"/>
      <c r="R128" s="74"/>
      <c r="S128" s="74"/>
      <c r="T128" s="74"/>
      <c r="U128" s="74"/>
      <c r="V128" s="74"/>
      <c r="W128" s="74"/>
      <c r="X128" s="74"/>
      <c r="Y128" s="74"/>
      <c r="Z128" s="74"/>
      <c r="AA128" s="74"/>
      <c r="AB128" s="74"/>
    </row>
    <row r="129" spans="1:28" ht="12.75" customHeight="1">
      <c r="A129" s="85">
        <v>45287</v>
      </c>
      <c r="B129" s="32">
        <v>538970</v>
      </c>
      <c r="C129" s="31" t="s">
        <v>1054</v>
      </c>
      <c r="D129" s="31" t="s">
        <v>1298</v>
      </c>
      <c r="E129" s="31" t="s">
        <v>575</v>
      </c>
      <c r="F129" s="86">
        <v>2600000</v>
      </c>
      <c r="G129" s="32">
        <v>57.34</v>
      </c>
      <c r="H129" s="32" t="s">
        <v>333</v>
      </c>
      <c r="I129" s="74"/>
      <c r="J129" s="74"/>
      <c r="K129" s="74"/>
      <c r="L129" s="74"/>
      <c r="M129" s="74"/>
      <c r="N129" s="74"/>
      <c r="O129" s="74"/>
      <c r="P129" s="74"/>
      <c r="Q129" s="74"/>
      <c r="R129" s="74"/>
      <c r="S129" s="74"/>
      <c r="T129" s="74"/>
      <c r="U129" s="74"/>
      <c r="V129" s="74"/>
      <c r="W129" s="74"/>
      <c r="X129" s="74"/>
      <c r="Y129" s="74"/>
      <c r="Z129" s="74"/>
      <c r="AA129" s="74"/>
      <c r="AB129" s="74"/>
    </row>
    <row r="130" spans="1:28" ht="12.75" customHeight="1">
      <c r="A130" s="85">
        <v>45287</v>
      </c>
      <c r="B130" s="32" t="s">
        <v>1299</v>
      </c>
      <c r="C130" s="31" t="s">
        <v>1300</v>
      </c>
      <c r="D130" s="31" t="s">
        <v>1301</v>
      </c>
      <c r="E130" s="31" t="s">
        <v>574</v>
      </c>
      <c r="F130" s="86">
        <v>69893</v>
      </c>
      <c r="G130" s="32">
        <v>32.200000000000003</v>
      </c>
      <c r="H130" s="32" t="s">
        <v>862</v>
      </c>
      <c r="I130" s="74"/>
      <c r="J130" s="74"/>
      <c r="K130" s="74"/>
      <c r="L130" s="74"/>
      <c r="M130" s="74"/>
      <c r="N130" s="74"/>
      <c r="O130" s="74"/>
      <c r="P130" s="74"/>
      <c r="Q130" s="74"/>
      <c r="R130" s="74"/>
      <c r="S130" s="74"/>
      <c r="T130" s="74"/>
      <c r="U130" s="74"/>
      <c r="V130" s="74"/>
      <c r="W130" s="74"/>
      <c r="X130" s="74"/>
      <c r="Y130" s="74"/>
      <c r="Z130" s="74"/>
      <c r="AA130" s="74"/>
      <c r="AB130" s="74"/>
    </row>
    <row r="131" spans="1:28" ht="12.75" customHeight="1">
      <c r="A131" s="85">
        <v>45287</v>
      </c>
      <c r="B131" s="32" t="s">
        <v>1302</v>
      </c>
      <c r="C131" s="31" t="s">
        <v>1303</v>
      </c>
      <c r="D131" s="31" t="s">
        <v>576</v>
      </c>
      <c r="E131" s="31" t="s">
        <v>574</v>
      </c>
      <c r="F131" s="86">
        <v>178505</v>
      </c>
      <c r="G131" s="32">
        <v>707.96</v>
      </c>
      <c r="H131" s="32" t="s">
        <v>862</v>
      </c>
      <c r="I131" s="74"/>
      <c r="J131" s="74"/>
      <c r="K131" s="74"/>
      <c r="L131" s="74"/>
      <c r="M131" s="74"/>
      <c r="N131" s="74"/>
      <c r="O131" s="74"/>
      <c r="P131" s="74"/>
      <c r="Q131" s="74"/>
      <c r="R131" s="74"/>
      <c r="S131" s="74"/>
      <c r="T131" s="74"/>
      <c r="U131" s="74"/>
      <c r="V131" s="74"/>
      <c r="W131" s="74"/>
      <c r="X131" s="74"/>
      <c r="Y131" s="74"/>
      <c r="Z131" s="74"/>
      <c r="AA131" s="74"/>
      <c r="AB131" s="74"/>
    </row>
    <row r="132" spans="1:28" ht="12.75" customHeight="1">
      <c r="A132" s="85">
        <v>45287</v>
      </c>
      <c r="B132" s="32" t="s">
        <v>1116</v>
      </c>
      <c r="C132" s="31" t="s">
        <v>1117</v>
      </c>
      <c r="D132" s="31" t="s">
        <v>576</v>
      </c>
      <c r="E132" s="31" t="s">
        <v>574</v>
      </c>
      <c r="F132" s="86">
        <v>540068</v>
      </c>
      <c r="G132" s="32">
        <v>143.97999999999999</v>
      </c>
      <c r="H132" s="32" t="s">
        <v>862</v>
      </c>
      <c r="I132" s="74"/>
      <c r="J132" s="74"/>
      <c r="K132" s="74"/>
      <c r="L132" s="74"/>
      <c r="M132" s="74"/>
      <c r="N132" s="74"/>
      <c r="O132" s="74"/>
      <c r="P132" s="74"/>
      <c r="Q132" s="74"/>
      <c r="R132" s="74"/>
      <c r="S132" s="74"/>
      <c r="T132" s="74"/>
      <c r="U132" s="74"/>
      <c r="V132" s="74"/>
      <c r="W132" s="74"/>
      <c r="X132" s="74"/>
      <c r="Y132" s="74"/>
      <c r="Z132" s="74"/>
      <c r="AA132" s="74"/>
      <c r="AB132" s="74"/>
    </row>
    <row r="133" spans="1:28" ht="12.75" customHeight="1">
      <c r="A133" s="85">
        <v>45287</v>
      </c>
      <c r="B133" s="32" t="s">
        <v>1041</v>
      </c>
      <c r="C133" s="31" t="s">
        <v>1042</v>
      </c>
      <c r="D133" s="31" t="s">
        <v>1304</v>
      </c>
      <c r="E133" s="31" t="s">
        <v>574</v>
      </c>
      <c r="F133" s="86">
        <v>2965440</v>
      </c>
      <c r="G133" s="32">
        <v>4.88</v>
      </c>
      <c r="H133" s="32" t="s">
        <v>862</v>
      </c>
      <c r="I133" s="74"/>
      <c r="J133" s="74"/>
      <c r="K133" s="74"/>
      <c r="L133" s="74"/>
      <c r="M133" s="74"/>
      <c r="N133" s="74"/>
      <c r="O133" s="74"/>
      <c r="P133" s="74"/>
      <c r="Q133" s="74"/>
      <c r="R133" s="74"/>
      <c r="S133" s="74"/>
      <c r="T133" s="74"/>
      <c r="U133" s="74"/>
      <c r="V133" s="74"/>
      <c r="W133" s="74"/>
      <c r="X133" s="74"/>
      <c r="Y133" s="74"/>
      <c r="Z133" s="74"/>
      <c r="AA133" s="74"/>
      <c r="AB133" s="74"/>
    </row>
    <row r="134" spans="1:28" ht="12.75" customHeight="1">
      <c r="A134" s="85">
        <v>45287</v>
      </c>
      <c r="B134" s="32" t="s">
        <v>1041</v>
      </c>
      <c r="C134" s="31" t="s">
        <v>1042</v>
      </c>
      <c r="D134" s="31" t="s">
        <v>1118</v>
      </c>
      <c r="E134" s="31" t="s">
        <v>574</v>
      </c>
      <c r="F134" s="86">
        <v>2763363</v>
      </c>
      <c r="G134" s="32">
        <v>4.88</v>
      </c>
      <c r="H134" s="32" t="s">
        <v>862</v>
      </c>
      <c r="I134" s="74"/>
      <c r="J134" s="74"/>
      <c r="K134" s="74"/>
      <c r="L134" s="74"/>
      <c r="M134" s="74"/>
      <c r="N134" s="74"/>
      <c r="O134" s="74"/>
      <c r="P134" s="74"/>
      <c r="Q134" s="74"/>
      <c r="R134" s="74"/>
      <c r="S134" s="74"/>
      <c r="T134" s="74"/>
      <c r="U134" s="74"/>
      <c r="V134" s="74"/>
      <c r="W134" s="74"/>
      <c r="X134" s="74"/>
      <c r="Y134" s="74"/>
      <c r="Z134" s="74"/>
      <c r="AA134" s="74"/>
      <c r="AB134" s="74"/>
    </row>
    <row r="135" spans="1:28" ht="12.75" customHeight="1">
      <c r="A135" s="85">
        <v>45287</v>
      </c>
      <c r="B135" s="32" t="s">
        <v>1041</v>
      </c>
      <c r="C135" s="31" t="s">
        <v>1042</v>
      </c>
      <c r="D135" s="31" t="s">
        <v>959</v>
      </c>
      <c r="E135" s="31" t="s">
        <v>574</v>
      </c>
      <c r="F135" s="86">
        <v>5670345</v>
      </c>
      <c r="G135" s="32">
        <v>4.91</v>
      </c>
      <c r="H135" s="32" t="s">
        <v>862</v>
      </c>
      <c r="I135" s="74"/>
      <c r="J135" s="74"/>
      <c r="K135" s="74"/>
      <c r="L135" s="74"/>
      <c r="M135" s="74"/>
      <c r="N135" s="74"/>
      <c r="O135" s="74"/>
      <c r="P135" s="74"/>
      <c r="Q135" s="74"/>
      <c r="R135" s="74"/>
      <c r="S135" s="74"/>
      <c r="T135" s="74"/>
      <c r="U135" s="74"/>
      <c r="V135" s="74"/>
      <c r="W135" s="74"/>
      <c r="X135" s="74"/>
      <c r="Y135" s="74"/>
      <c r="Z135" s="74"/>
      <c r="AA135" s="74"/>
      <c r="AB135" s="74"/>
    </row>
    <row r="136" spans="1:28" ht="12.75" customHeight="1">
      <c r="A136" s="85">
        <v>45287</v>
      </c>
      <c r="B136" s="32" t="s">
        <v>1041</v>
      </c>
      <c r="C136" s="31" t="s">
        <v>1042</v>
      </c>
      <c r="D136" s="31" t="s">
        <v>1056</v>
      </c>
      <c r="E136" s="31" t="s">
        <v>574</v>
      </c>
      <c r="F136" s="86">
        <v>1023</v>
      </c>
      <c r="G136" s="32">
        <v>4.9000000000000004</v>
      </c>
      <c r="H136" s="32" t="s">
        <v>862</v>
      </c>
      <c r="I136" s="74"/>
      <c r="J136" s="74"/>
      <c r="K136" s="74"/>
      <c r="L136" s="74"/>
      <c r="M136" s="74"/>
      <c r="N136" s="74"/>
      <c r="O136" s="74"/>
      <c r="P136" s="74"/>
      <c r="Q136" s="74"/>
      <c r="R136" s="74"/>
      <c r="S136" s="74"/>
      <c r="T136" s="74"/>
      <c r="U136" s="74"/>
      <c r="V136" s="74"/>
      <c r="W136" s="74"/>
      <c r="X136" s="74"/>
      <c r="Y136" s="74"/>
      <c r="Z136" s="74"/>
      <c r="AA136" s="74"/>
      <c r="AB136" s="74"/>
    </row>
    <row r="137" spans="1:28" ht="12.75" customHeight="1">
      <c r="A137" s="85">
        <v>45287</v>
      </c>
      <c r="B137" s="32" t="s">
        <v>1041</v>
      </c>
      <c r="C137" s="31" t="s">
        <v>1042</v>
      </c>
      <c r="D137" s="31" t="s">
        <v>1181</v>
      </c>
      <c r="E137" s="31" t="s">
        <v>574</v>
      </c>
      <c r="F137" s="86">
        <v>2356222</v>
      </c>
      <c r="G137" s="32">
        <v>4.8499999999999996</v>
      </c>
      <c r="H137" s="32" t="s">
        <v>862</v>
      </c>
      <c r="I137" s="74"/>
      <c r="J137" s="74"/>
      <c r="K137" s="74"/>
      <c r="L137" s="74"/>
      <c r="M137" s="74"/>
      <c r="N137" s="74"/>
      <c r="O137" s="74"/>
      <c r="P137" s="74"/>
      <c r="Q137" s="74"/>
      <c r="R137" s="74"/>
      <c r="S137" s="74"/>
      <c r="T137" s="74"/>
      <c r="U137" s="74"/>
      <c r="V137" s="74"/>
      <c r="W137" s="74"/>
      <c r="X137" s="74"/>
      <c r="Y137" s="74"/>
      <c r="Z137" s="74"/>
      <c r="AA137" s="74"/>
      <c r="AB137" s="74"/>
    </row>
    <row r="138" spans="1:28" ht="12.75" customHeight="1">
      <c r="A138" s="85">
        <v>45287</v>
      </c>
      <c r="B138" s="32" t="s">
        <v>1041</v>
      </c>
      <c r="C138" s="31" t="s">
        <v>1042</v>
      </c>
      <c r="D138" s="31" t="s">
        <v>1083</v>
      </c>
      <c r="E138" s="31" t="s">
        <v>574</v>
      </c>
      <c r="F138" s="86">
        <v>1565403</v>
      </c>
      <c r="G138" s="32">
        <v>4.8499999999999996</v>
      </c>
      <c r="H138" s="32" t="s">
        <v>862</v>
      </c>
      <c r="I138" s="74"/>
      <c r="J138" s="74"/>
      <c r="K138" s="74"/>
      <c r="L138" s="74"/>
      <c r="M138" s="74"/>
      <c r="N138" s="74"/>
      <c r="O138" s="74"/>
      <c r="P138" s="74"/>
      <c r="Q138" s="74"/>
      <c r="R138" s="74"/>
      <c r="S138" s="74"/>
      <c r="T138" s="74"/>
      <c r="U138" s="74"/>
      <c r="V138" s="74"/>
      <c r="W138" s="74"/>
      <c r="X138" s="74"/>
      <c r="Y138" s="74"/>
      <c r="Z138" s="74"/>
      <c r="AA138" s="74"/>
      <c r="AB138" s="74"/>
    </row>
    <row r="139" spans="1:28" ht="12.75" customHeight="1">
      <c r="A139" s="85">
        <v>45287</v>
      </c>
      <c r="B139" s="32" t="s">
        <v>1305</v>
      </c>
      <c r="C139" s="31" t="s">
        <v>1306</v>
      </c>
      <c r="D139" s="31" t="s">
        <v>1307</v>
      </c>
      <c r="E139" s="31" t="s">
        <v>574</v>
      </c>
      <c r="F139" s="86">
        <v>12800</v>
      </c>
      <c r="G139" s="32">
        <v>82</v>
      </c>
      <c r="H139" s="32" t="s">
        <v>862</v>
      </c>
      <c r="I139" s="74"/>
      <c r="J139" s="74"/>
      <c r="K139" s="74"/>
      <c r="L139" s="74"/>
      <c r="M139" s="74"/>
      <c r="N139" s="74"/>
      <c r="O139" s="74"/>
      <c r="P139" s="74"/>
      <c r="Q139" s="74"/>
      <c r="R139" s="74"/>
      <c r="S139" s="74"/>
      <c r="T139" s="74"/>
      <c r="U139" s="74"/>
      <c r="V139" s="74"/>
      <c r="W139" s="74"/>
      <c r="X139" s="74"/>
      <c r="Y139" s="74"/>
      <c r="Z139" s="74"/>
      <c r="AA139" s="74"/>
      <c r="AB139" s="74"/>
    </row>
    <row r="140" spans="1:28" ht="12.75" customHeight="1">
      <c r="A140" s="85">
        <v>45287</v>
      </c>
      <c r="B140" s="32" t="s">
        <v>1092</v>
      </c>
      <c r="C140" s="31" t="s">
        <v>1119</v>
      </c>
      <c r="D140" s="31" t="s">
        <v>1308</v>
      </c>
      <c r="E140" s="31" t="s">
        <v>574</v>
      </c>
      <c r="F140" s="86">
        <v>58406</v>
      </c>
      <c r="G140" s="32">
        <v>2529.9899999999998</v>
      </c>
      <c r="H140" s="32" t="s">
        <v>862</v>
      </c>
      <c r="I140" s="74"/>
      <c r="J140" s="74"/>
      <c r="K140" s="74"/>
      <c r="L140" s="74"/>
      <c r="M140" s="74"/>
      <c r="N140" s="74"/>
      <c r="O140" s="74"/>
      <c r="P140" s="74"/>
      <c r="Q140" s="74"/>
      <c r="R140" s="74"/>
      <c r="S140" s="74"/>
      <c r="T140" s="74"/>
      <c r="U140" s="74"/>
      <c r="V140" s="74"/>
      <c r="W140" s="74"/>
      <c r="X140" s="74"/>
      <c r="Y140" s="74"/>
      <c r="Z140" s="74"/>
      <c r="AA140" s="74"/>
      <c r="AB140" s="74"/>
    </row>
    <row r="141" spans="1:28" ht="12.75" customHeight="1">
      <c r="A141" s="85">
        <v>45287</v>
      </c>
      <c r="B141" s="32" t="s">
        <v>1182</v>
      </c>
      <c r="C141" s="31" t="s">
        <v>1309</v>
      </c>
      <c r="D141" s="31" t="s">
        <v>1056</v>
      </c>
      <c r="E141" s="31" t="s">
        <v>574</v>
      </c>
      <c r="F141" s="86">
        <v>1500002</v>
      </c>
      <c r="G141" s="32">
        <v>8.8000000000000007</v>
      </c>
      <c r="H141" s="32" t="s">
        <v>862</v>
      </c>
      <c r="I141" s="74"/>
      <c r="J141" s="74"/>
      <c r="K141" s="74"/>
      <c r="L141" s="74"/>
      <c r="M141" s="74"/>
      <c r="N141" s="74"/>
      <c r="O141" s="74"/>
      <c r="P141" s="74"/>
      <c r="Q141" s="74"/>
      <c r="R141" s="74"/>
      <c r="S141" s="74"/>
      <c r="T141" s="74"/>
      <c r="U141" s="74"/>
      <c r="V141" s="74"/>
      <c r="W141" s="74"/>
      <c r="X141" s="74"/>
      <c r="Y141" s="74"/>
      <c r="Z141" s="74"/>
      <c r="AA141" s="74"/>
      <c r="AB141" s="74"/>
    </row>
    <row r="142" spans="1:28" ht="12.75" customHeight="1">
      <c r="A142" s="85">
        <v>45287</v>
      </c>
      <c r="B142" s="32" t="s">
        <v>1310</v>
      </c>
      <c r="C142" s="31" t="s">
        <v>1311</v>
      </c>
      <c r="D142" s="31" t="s">
        <v>576</v>
      </c>
      <c r="E142" s="31" t="s">
        <v>574</v>
      </c>
      <c r="F142" s="86">
        <v>90637</v>
      </c>
      <c r="G142" s="32">
        <v>369.92</v>
      </c>
      <c r="H142" s="32" t="s">
        <v>862</v>
      </c>
      <c r="I142" s="74"/>
      <c r="J142" s="74"/>
      <c r="K142" s="74"/>
      <c r="L142" s="74"/>
      <c r="M142" s="74"/>
      <c r="N142" s="74"/>
      <c r="O142" s="74"/>
      <c r="P142" s="74"/>
      <c r="Q142" s="74"/>
      <c r="R142" s="74"/>
      <c r="S142" s="74"/>
      <c r="T142" s="74"/>
      <c r="U142" s="74"/>
      <c r="V142" s="74"/>
      <c r="W142" s="74"/>
      <c r="X142" s="74"/>
      <c r="Y142" s="74"/>
      <c r="Z142" s="74"/>
      <c r="AA142" s="74"/>
      <c r="AB142" s="74"/>
    </row>
    <row r="143" spans="1:28" ht="12.75" customHeight="1">
      <c r="A143" s="85">
        <v>45287</v>
      </c>
      <c r="B143" s="32" t="s">
        <v>1310</v>
      </c>
      <c r="C143" s="31" t="s">
        <v>1311</v>
      </c>
      <c r="D143" s="31" t="s">
        <v>1312</v>
      </c>
      <c r="E143" s="31" t="s">
        <v>574</v>
      </c>
      <c r="F143" s="86">
        <v>100000</v>
      </c>
      <c r="G143" s="32">
        <v>336.11</v>
      </c>
      <c r="H143" s="32" t="s">
        <v>862</v>
      </c>
      <c r="I143" s="74"/>
      <c r="J143" s="74"/>
      <c r="K143" s="74"/>
      <c r="L143" s="74"/>
      <c r="M143" s="74"/>
      <c r="N143" s="74"/>
      <c r="O143" s="74"/>
      <c r="P143" s="74"/>
      <c r="Q143" s="74"/>
      <c r="R143" s="74"/>
      <c r="S143" s="74"/>
      <c r="T143" s="74"/>
      <c r="U143" s="74"/>
      <c r="V143" s="74"/>
      <c r="W143" s="74"/>
      <c r="X143" s="74"/>
      <c r="Y143" s="74"/>
      <c r="Z143" s="74"/>
      <c r="AA143" s="74"/>
      <c r="AB143" s="74"/>
    </row>
    <row r="144" spans="1:28" ht="12.75" customHeight="1">
      <c r="A144" s="85">
        <v>45287</v>
      </c>
      <c r="B144" s="32" t="s">
        <v>1313</v>
      </c>
      <c r="C144" s="31" t="s">
        <v>1314</v>
      </c>
      <c r="D144" s="31" t="s">
        <v>1315</v>
      </c>
      <c r="E144" s="31" t="s">
        <v>574</v>
      </c>
      <c r="F144" s="86">
        <v>100000</v>
      </c>
      <c r="G144" s="32">
        <v>75.31</v>
      </c>
      <c r="H144" s="32" t="s">
        <v>862</v>
      </c>
      <c r="I144" s="74"/>
      <c r="J144" s="74"/>
      <c r="K144" s="74"/>
      <c r="L144" s="74"/>
      <c r="M144" s="74"/>
      <c r="N144" s="74"/>
      <c r="O144" s="74"/>
      <c r="P144" s="74"/>
      <c r="Q144" s="74"/>
      <c r="R144" s="74"/>
      <c r="S144" s="74"/>
      <c r="T144" s="74"/>
      <c r="U144" s="74"/>
      <c r="V144" s="74"/>
      <c r="W144" s="74"/>
      <c r="X144" s="74"/>
      <c r="Y144" s="74"/>
      <c r="Z144" s="74"/>
      <c r="AA144" s="74"/>
      <c r="AB144" s="74"/>
    </row>
    <row r="145" spans="1:28" ht="12.75" customHeight="1">
      <c r="A145" s="85">
        <v>45287</v>
      </c>
      <c r="B145" s="32" t="s">
        <v>1120</v>
      </c>
      <c r="C145" s="31" t="s">
        <v>1121</v>
      </c>
      <c r="D145" s="31" t="s">
        <v>576</v>
      </c>
      <c r="E145" s="31" t="s">
        <v>574</v>
      </c>
      <c r="F145" s="86">
        <v>28647</v>
      </c>
      <c r="G145" s="32">
        <v>4623.6499999999996</v>
      </c>
      <c r="H145" s="32" t="s">
        <v>862</v>
      </c>
      <c r="I145" s="74"/>
      <c r="J145" s="74"/>
      <c r="K145" s="74"/>
      <c r="L145" s="74"/>
      <c r="M145" s="74"/>
      <c r="N145" s="74"/>
      <c r="O145" s="74"/>
      <c r="P145" s="74"/>
      <c r="Q145" s="74"/>
      <c r="R145" s="74"/>
      <c r="S145" s="74"/>
      <c r="T145" s="74"/>
      <c r="U145" s="74"/>
      <c r="V145" s="74"/>
      <c r="W145" s="74"/>
      <c r="X145" s="74"/>
      <c r="Y145" s="74"/>
      <c r="Z145" s="74"/>
      <c r="AA145" s="74"/>
      <c r="AB145" s="74"/>
    </row>
    <row r="146" spans="1:28" ht="12.75" customHeight="1">
      <c r="A146" s="85">
        <v>45287</v>
      </c>
      <c r="B146" s="32" t="s">
        <v>1316</v>
      </c>
      <c r="C146" s="31" t="s">
        <v>1317</v>
      </c>
      <c r="D146" s="31" t="s">
        <v>576</v>
      </c>
      <c r="E146" s="31" t="s">
        <v>574</v>
      </c>
      <c r="F146" s="86">
        <v>447379</v>
      </c>
      <c r="G146" s="32">
        <v>209.7</v>
      </c>
      <c r="H146" s="32" t="s">
        <v>862</v>
      </c>
      <c r="I146" s="74"/>
      <c r="J146" s="74"/>
      <c r="K146" s="74"/>
      <c r="L146" s="74"/>
      <c r="M146" s="74"/>
      <c r="N146" s="74"/>
      <c r="O146" s="74"/>
      <c r="P146" s="74"/>
      <c r="Q146" s="74"/>
      <c r="R146" s="74"/>
      <c r="S146" s="74"/>
      <c r="T146" s="74"/>
      <c r="U146" s="74"/>
      <c r="V146" s="74"/>
      <c r="W146" s="74"/>
      <c r="X146" s="74"/>
      <c r="Y146" s="74"/>
      <c r="Z146" s="74"/>
      <c r="AA146" s="74"/>
      <c r="AB146" s="74"/>
    </row>
    <row r="147" spans="1:28" ht="12.75" customHeight="1">
      <c r="A147" s="85">
        <v>45287</v>
      </c>
      <c r="B147" s="32" t="s">
        <v>992</v>
      </c>
      <c r="C147" s="31" t="s">
        <v>993</v>
      </c>
      <c r="D147" s="31" t="s">
        <v>887</v>
      </c>
      <c r="E147" s="31" t="s">
        <v>574</v>
      </c>
      <c r="F147" s="86">
        <v>1493508</v>
      </c>
      <c r="G147" s="32">
        <v>63.55</v>
      </c>
      <c r="H147" s="32" t="s">
        <v>862</v>
      </c>
      <c r="I147" s="74"/>
      <c r="J147" s="74"/>
      <c r="K147" s="74"/>
      <c r="L147" s="74"/>
      <c r="M147" s="74"/>
      <c r="N147" s="74"/>
      <c r="O147" s="74"/>
      <c r="P147" s="74"/>
      <c r="Q147" s="74"/>
      <c r="R147" s="74"/>
      <c r="S147" s="74"/>
      <c r="T147" s="74"/>
      <c r="U147" s="74"/>
      <c r="V147" s="74"/>
      <c r="W147" s="74"/>
      <c r="X147" s="74"/>
      <c r="Y147" s="74"/>
      <c r="Z147" s="74"/>
      <c r="AA147" s="74"/>
      <c r="AB147" s="74"/>
    </row>
    <row r="148" spans="1:28" ht="12.75" customHeight="1">
      <c r="A148" s="85">
        <v>45287</v>
      </c>
      <c r="B148" s="32" t="s">
        <v>992</v>
      </c>
      <c r="C148" s="31" t="s">
        <v>993</v>
      </c>
      <c r="D148" s="31" t="s">
        <v>576</v>
      </c>
      <c r="E148" s="31" t="s">
        <v>574</v>
      </c>
      <c r="F148" s="86">
        <v>2758516</v>
      </c>
      <c r="G148" s="32">
        <v>64.66</v>
      </c>
      <c r="H148" s="32" t="s">
        <v>862</v>
      </c>
      <c r="I148" s="74"/>
      <c r="J148" s="74"/>
      <c r="K148" s="74"/>
      <c r="L148" s="74"/>
      <c r="M148" s="74"/>
      <c r="N148" s="74"/>
      <c r="O148" s="74"/>
      <c r="P148" s="74"/>
      <c r="Q148" s="74"/>
      <c r="R148" s="74"/>
      <c r="S148" s="74"/>
      <c r="T148" s="74"/>
      <c r="U148" s="74"/>
      <c r="V148" s="74"/>
      <c r="W148" s="74"/>
      <c r="X148" s="74"/>
      <c r="Y148" s="74"/>
      <c r="Z148" s="74"/>
      <c r="AA148" s="74"/>
      <c r="AB148" s="74"/>
    </row>
    <row r="149" spans="1:28" ht="12.75" customHeight="1">
      <c r="A149" s="85">
        <v>45287</v>
      </c>
      <c r="B149" s="32" t="s">
        <v>1318</v>
      </c>
      <c r="C149" s="31" t="s">
        <v>1319</v>
      </c>
      <c r="D149" s="31" t="s">
        <v>1320</v>
      </c>
      <c r="E149" s="31" t="s">
        <v>574</v>
      </c>
      <c r="F149" s="86">
        <v>151200</v>
      </c>
      <c r="G149" s="32">
        <v>100</v>
      </c>
      <c r="H149" s="32" t="s">
        <v>862</v>
      </c>
      <c r="I149" s="74"/>
      <c r="J149" s="74"/>
      <c r="K149" s="74"/>
      <c r="L149" s="74"/>
      <c r="M149" s="74"/>
      <c r="N149" s="74"/>
      <c r="O149" s="74"/>
      <c r="P149" s="74"/>
      <c r="Q149" s="74"/>
      <c r="R149" s="74"/>
      <c r="S149" s="74"/>
      <c r="T149" s="74"/>
      <c r="U149" s="74"/>
      <c r="V149" s="74"/>
      <c r="W149" s="74"/>
      <c r="X149" s="74"/>
      <c r="Y149" s="74"/>
      <c r="Z149" s="74"/>
      <c r="AA149" s="74"/>
      <c r="AB149" s="74"/>
    </row>
    <row r="150" spans="1:28" ht="12.75" customHeight="1">
      <c r="A150" s="85">
        <v>45287</v>
      </c>
      <c r="B150" s="32" t="s">
        <v>1318</v>
      </c>
      <c r="C150" s="31" t="s">
        <v>1319</v>
      </c>
      <c r="D150" s="31" t="s">
        <v>1321</v>
      </c>
      <c r="E150" s="31" t="s">
        <v>574</v>
      </c>
      <c r="F150" s="86">
        <v>240000</v>
      </c>
      <c r="G150" s="32">
        <v>100</v>
      </c>
      <c r="H150" s="32" t="s">
        <v>862</v>
      </c>
      <c r="I150" s="74"/>
      <c r="J150" s="74"/>
      <c r="K150" s="74"/>
      <c r="L150" s="74"/>
      <c r="M150" s="74"/>
      <c r="N150" s="74"/>
      <c r="O150" s="74"/>
      <c r="P150" s="74"/>
      <c r="Q150" s="74"/>
      <c r="R150" s="74"/>
      <c r="S150" s="74"/>
      <c r="T150" s="74"/>
      <c r="U150" s="74"/>
      <c r="V150" s="74"/>
      <c r="W150" s="74"/>
      <c r="X150" s="74"/>
      <c r="Y150" s="74"/>
      <c r="Z150" s="74"/>
      <c r="AA150" s="74"/>
      <c r="AB150" s="74"/>
    </row>
    <row r="151" spans="1:28" ht="12.75" customHeight="1">
      <c r="A151" s="85">
        <v>45287</v>
      </c>
      <c r="B151" s="32" t="s">
        <v>1318</v>
      </c>
      <c r="C151" s="31" t="s">
        <v>1319</v>
      </c>
      <c r="D151" s="31" t="s">
        <v>1056</v>
      </c>
      <c r="E151" s="31" t="s">
        <v>574</v>
      </c>
      <c r="F151" s="86">
        <v>138000</v>
      </c>
      <c r="G151" s="32">
        <v>103.3</v>
      </c>
      <c r="H151" s="32" t="s">
        <v>862</v>
      </c>
      <c r="I151" s="74"/>
      <c r="J151" s="74"/>
      <c r="K151" s="74"/>
      <c r="L151" s="74"/>
      <c r="M151" s="74"/>
      <c r="N151" s="74"/>
      <c r="O151" s="74"/>
      <c r="P151" s="74"/>
      <c r="Q151" s="74"/>
      <c r="R151" s="74"/>
      <c r="S151" s="74"/>
      <c r="T151" s="74"/>
      <c r="U151" s="74"/>
      <c r="V151" s="74"/>
      <c r="W151" s="74"/>
      <c r="X151" s="74"/>
      <c r="Y151" s="74"/>
      <c r="Z151" s="74"/>
      <c r="AA151" s="74"/>
      <c r="AB151" s="74"/>
    </row>
    <row r="152" spans="1:28" ht="12.75" customHeight="1">
      <c r="A152" s="85">
        <v>45287</v>
      </c>
      <c r="B152" s="32" t="s">
        <v>1318</v>
      </c>
      <c r="C152" s="31" t="s">
        <v>1319</v>
      </c>
      <c r="D152" s="31" t="s">
        <v>1322</v>
      </c>
      <c r="E152" s="31" t="s">
        <v>574</v>
      </c>
      <c r="F152" s="86">
        <v>136800</v>
      </c>
      <c r="G152" s="32">
        <v>105</v>
      </c>
      <c r="H152" s="32" t="s">
        <v>862</v>
      </c>
      <c r="I152" s="74"/>
      <c r="J152" s="74"/>
      <c r="K152" s="74"/>
      <c r="L152" s="74"/>
      <c r="M152" s="74"/>
      <c r="N152" s="74"/>
      <c r="O152" s="74"/>
      <c r="P152" s="74"/>
      <c r="Q152" s="74"/>
      <c r="R152" s="74"/>
      <c r="S152" s="74"/>
      <c r="T152" s="74"/>
      <c r="U152" s="74"/>
      <c r="V152" s="74"/>
      <c r="W152" s="74"/>
      <c r="X152" s="74"/>
      <c r="Y152" s="74"/>
      <c r="Z152" s="74"/>
      <c r="AA152" s="74"/>
      <c r="AB152" s="74"/>
    </row>
    <row r="153" spans="1:28" ht="12.75" customHeight="1">
      <c r="A153" s="85">
        <v>45287</v>
      </c>
      <c r="B153" s="32" t="s">
        <v>1318</v>
      </c>
      <c r="C153" s="31" t="s">
        <v>1319</v>
      </c>
      <c r="D153" s="31" t="s">
        <v>1323</v>
      </c>
      <c r="E153" s="31" t="s">
        <v>574</v>
      </c>
      <c r="F153" s="86">
        <v>362400</v>
      </c>
      <c r="G153" s="32">
        <v>99.29</v>
      </c>
      <c r="H153" s="32" t="s">
        <v>862</v>
      </c>
      <c r="I153" s="74"/>
      <c r="J153" s="74"/>
      <c r="K153" s="74"/>
      <c r="L153" s="74"/>
      <c r="M153" s="74"/>
      <c r="N153" s="74"/>
      <c r="O153" s="74"/>
      <c r="P153" s="74"/>
      <c r="Q153" s="74"/>
      <c r="R153" s="74"/>
      <c r="S153" s="74"/>
      <c r="T153" s="74"/>
      <c r="U153" s="74"/>
      <c r="V153" s="74"/>
      <c r="W153" s="74"/>
      <c r="X153" s="74"/>
      <c r="Y153" s="74"/>
      <c r="Z153" s="74"/>
      <c r="AA153" s="74"/>
      <c r="AB153" s="74"/>
    </row>
    <row r="154" spans="1:28" ht="12.75" customHeight="1">
      <c r="A154" s="85">
        <v>45287</v>
      </c>
      <c r="B154" s="32" t="s">
        <v>1318</v>
      </c>
      <c r="C154" s="31" t="s">
        <v>1319</v>
      </c>
      <c r="D154" s="31" t="s">
        <v>1324</v>
      </c>
      <c r="E154" s="31" t="s">
        <v>574</v>
      </c>
      <c r="F154" s="86">
        <v>123600</v>
      </c>
      <c r="G154" s="32">
        <v>100.02</v>
      </c>
      <c r="H154" s="32" t="s">
        <v>862</v>
      </c>
      <c r="I154" s="74"/>
      <c r="J154" s="74"/>
      <c r="K154" s="74"/>
      <c r="L154" s="74"/>
      <c r="M154" s="74"/>
      <c r="N154" s="74"/>
      <c r="O154" s="74"/>
      <c r="P154" s="74"/>
      <c r="Q154" s="74"/>
      <c r="R154" s="74"/>
      <c r="S154" s="74"/>
      <c r="T154" s="74"/>
      <c r="U154" s="74"/>
      <c r="V154" s="74"/>
      <c r="W154" s="74"/>
      <c r="X154" s="74"/>
      <c r="Y154" s="74"/>
      <c r="Z154" s="74"/>
      <c r="AA154" s="74"/>
      <c r="AB154" s="74"/>
    </row>
    <row r="155" spans="1:28" ht="12.75" customHeight="1">
      <c r="A155" s="85">
        <v>45287</v>
      </c>
      <c r="B155" s="32" t="s">
        <v>1325</v>
      </c>
      <c r="C155" s="31" t="s">
        <v>1326</v>
      </c>
      <c r="D155" s="31" t="s">
        <v>1081</v>
      </c>
      <c r="E155" s="31" t="s">
        <v>574</v>
      </c>
      <c r="F155" s="86">
        <v>4010624</v>
      </c>
      <c r="G155" s="32">
        <v>6.89</v>
      </c>
      <c r="H155" s="32" t="s">
        <v>862</v>
      </c>
      <c r="I155" s="74"/>
      <c r="J155" s="74"/>
      <c r="K155" s="74"/>
      <c r="L155" s="74"/>
      <c r="M155" s="74"/>
      <c r="N155" s="74"/>
      <c r="O155" s="74"/>
      <c r="P155" s="74"/>
      <c r="Q155" s="74"/>
      <c r="R155" s="74"/>
      <c r="S155" s="74"/>
      <c r="T155" s="74"/>
      <c r="U155" s="74"/>
      <c r="V155" s="74"/>
      <c r="W155" s="74"/>
      <c r="X155" s="74"/>
      <c r="Y155" s="74"/>
      <c r="Z155" s="74"/>
      <c r="AA155" s="74"/>
      <c r="AB155" s="74"/>
    </row>
    <row r="156" spans="1:28" ht="12.75" customHeight="1">
      <c r="A156" s="85">
        <v>45287</v>
      </c>
      <c r="B156" s="32" t="s">
        <v>1325</v>
      </c>
      <c r="C156" s="31" t="s">
        <v>1326</v>
      </c>
      <c r="D156" s="31" t="s">
        <v>1327</v>
      </c>
      <c r="E156" s="31" t="s">
        <v>574</v>
      </c>
      <c r="F156" s="86">
        <v>4535293</v>
      </c>
      <c r="G156" s="32">
        <v>6.94</v>
      </c>
      <c r="H156" s="32" t="s">
        <v>862</v>
      </c>
      <c r="I156" s="74"/>
      <c r="J156" s="74"/>
      <c r="K156" s="74"/>
      <c r="L156" s="74"/>
      <c r="M156" s="74"/>
      <c r="N156" s="74"/>
      <c r="O156" s="74"/>
      <c r="P156" s="74"/>
      <c r="Q156" s="74"/>
      <c r="R156" s="74"/>
      <c r="S156" s="74"/>
      <c r="T156" s="74"/>
      <c r="U156" s="74"/>
      <c r="V156" s="74"/>
      <c r="W156" s="74"/>
      <c r="X156" s="74"/>
      <c r="Y156" s="74"/>
      <c r="Z156" s="74"/>
      <c r="AA156" s="74"/>
      <c r="AB156" s="74"/>
    </row>
    <row r="157" spans="1:28" ht="12.75" customHeight="1">
      <c r="A157" s="85">
        <v>45287</v>
      </c>
      <c r="B157" s="32" t="s">
        <v>1122</v>
      </c>
      <c r="C157" s="31" t="s">
        <v>1123</v>
      </c>
      <c r="D157" s="31" t="s">
        <v>1149</v>
      </c>
      <c r="E157" s="31" t="s">
        <v>574</v>
      </c>
      <c r="F157" s="86">
        <v>1148867</v>
      </c>
      <c r="G157" s="32">
        <v>6.42</v>
      </c>
      <c r="H157" s="32" t="s">
        <v>862</v>
      </c>
      <c r="I157" s="74"/>
      <c r="J157" s="74"/>
      <c r="K157" s="74"/>
      <c r="L157" s="74"/>
      <c r="M157" s="74"/>
      <c r="N157" s="74"/>
      <c r="O157" s="74"/>
      <c r="P157" s="74"/>
      <c r="Q157" s="74"/>
      <c r="R157" s="74"/>
      <c r="S157" s="74"/>
      <c r="T157" s="74"/>
      <c r="U157" s="74"/>
      <c r="V157" s="74"/>
      <c r="W157" s="74"/>
      <c r="X157" s="74"/>
      <c r="Y157" s="74"/>
      <c r="Z157" s="74"/>
      <c r="AA157" s="74"/>
      <c r="AB157" s="74"/>
    </row>
    <row r="158" spans="1:28" ht="12.75" customHeight="1">
      <c r="A158" s="85">
        <v>45287</v>
      </c>
      <c r="B158" s="32" t="s">
        <v>1328</v>
      </c>
      <c r="C158" s="31" t="s">
        <v>1329</v>
      </c>
      <c r="D158" s="31" t="s">
        <v>1083</v>
      </c>
      <c r="E158" s="31" t="s">
        <v>574</v>
      </c>
      <c r="F158" s="86">
        <v>4600000</v>
      </c>
      <c r="G158" s="32">
        <v>51.91</v>
      </c>
      <c r="H158" s="32" t="s">
        <v>862</v>
      </c>
      <c r="I158" s="74"/>
      <c r="J158" s="74"/>
      <c r="K158" s="74"/>
      <c r="L158" s="74"/>
      <c r="M158" s="74"/>
      <c r="N158" s="74"/>
      <c r="O158" s="74"/>
      <c r="P158" s="74"/>
      <c r="Q158" s="74"/>
      <c r="R158" s="74"/>
      <c r="S158" s="74"/>
      <c r="T158" s="74"/>
      <c r="U158" s="74"/>
      <c r="V158" s="74"/>
      <c r="W158" s="74"/>
      <c r="X158" s="74"/>
      <c r="Y158" s="74"/>
      <c r="Z158" s="74"/>
      <c r="AA158" s="74"/>
      <c r="AB158" s="74"/>
    </row>
    <row r="159" spans="1:28" ht="12.75" customHeight="1">
      <c r="A159" s="85">
        <v>45287</v>
      </c>
      <c r="B159" s="32" t="s">
        <v>1124</v>
      </c>
      <c r="C159" s="31" t="s">
        <v>1125</v>
      </c>
      <c r="D159" s="31" t="s">
        <v>1126</v>
      </c>
      <c r="E159" s="31" t="s">
        <v>574</v>
      </c>
      <c r="F159" s="86">
        <v>12650788</v>
      </c>
      <c r="G159" s="32">
        <v>0.65</v>
      </c>
      <c r="H159" s="32" t="s">
        <v>862</v>
      </c>
      <c r="I159" s="74"/>
      <c r="J159" s="74"/>
      <c r="K159" s="74"/>
      <c r="L159" s="74"/>
      <c r="M159" s="74"/>
      <c r="N159" s="74"/>
      <c r="O159" s="74"/>
      <c r="P159" s="74"/>
      <c r="Q159" s="74"/>
      <c r="R159" s="74"/>
      <c r="S159" s="74"/>
      <c r="T159" s="74"/>
      <c r="U159" s="74"/>
      <c r="V159" s="74"/>
      <c r="W159" s="74"/>
      <c r="X159" s="74"/>
      <c r="Y159" s="74"/>
      <c r="Z159" s="74"/>
      <c r="AA159" s="74"/>
      <c r="AB159" s="74"/>
    </row>
    <row r="160" spans="1:28" ht="12.75" customHeight="1">
      <c r="A160" s="85">
        <v>45287</v>
      </c>
      <c r="B160" s="32" t="s">
        <v>1124</v>
      </c>
      <c r="C160" s="31" t="s">
        <v>1125</v>
      </c>
      <c r="D160" s="31" t="s">
        <v>1330</v>
      </c>
      <c r="E160" s="31" t="s">
        <v>574</v>
      </c>
      <c r="F160" s="86">
        <v>5000000</v>
      </c>
      <c r="G160" s="32">
        <v>0.65</v>
      </c>
      <c r="H160" s="32" t="s">
        <v>862</v>
      </c>
      <c r="I160" s="74"/>
      <c r="J160" s="74"/>
      <c r="K160" s="74"/>
      <c r="L160" s="74"/>
      <c r="M160" s="74"/>
      <c r="N160" s="74"/>
      <c r="O160" s="74"/>
      <c r="P160" s="74"/>
      <c r="Q160" s="74"/>
      <c r="R160" s="74"/>
      <c r="S160" s="74"/>
      <c r="T160" s="74"/>
      <c r="U160" s="74"/>
      <c r="V160" s="74"/>
      <c r="W160" s="74"/>
      <c r="X160" s="74"/>
      <c r="Y160" s="74"/>
      <c r="Z160" s="74"/>
      <c r="AA160" s="74"/>
      <c r="AB160" s="74"/>
    </row>
    <row r="161" spans="1:28" ht="12.75" customHeight="1">
      <c r="A161" s="85">
        <v>45287</v>
      </c>
      <c r="B161" s="32" t="s">
        <v>1331</v>
      </c>
      <c r="C161" s="31" t="s">
        <v>1332</v>
      </c>
      <c r="D161" s="31" t="s">
        <v>959</v>
      </c>
      <c r="E161" s="31" t="s">
        <v>574</v>
      </c>
      <c r="F161" s="86">
        <v>10800</v>
      </c>
      <c r="G161" s="32">
        <v>74.81</v>
      </c>
      <c r="H161" s="32" t="s">
        <v>862</v>
      </c>
      <c r="I161" s="74"/>
      <c r="J161" s="74"/>
      <c r="K161" s="74"/>
      <c r="L161" s="74"/>
      <c r="M161" s="74"/>
      <c r="N161" s="74"/>
      <c r="O161" s="74"/>
      <c r="P161" s="74"/>
      <c r="Q161" s="74"/>
      <c r="R161" s="74"/>
      <c r="S161" s="74"/>
      <c r="T161" s="74"/>
      <c r="U161" s="74"/>
      <c r="V161" s="74"/>
      <c r="W161" s="74"/>
      <c r="X161" s="74"/>
      <c r="Y161" s="74"/>
      <c r="Z161" s="74"/>
      <c r="AA161" s="74"/>
      <c r="AB161" s="74"/>
    </row>
    <row r="162" spans="1:28" ht="12.75" customHeight="1">
      <c r="A162" s="85">
        <v>45287</v>
      </c>
      <c r="B162" s="32" t="s">
        <v>1333</v>
      </c>
      <c r="C162" s="31" t="s">
        <v>1334</v>
      </c>
      <c r="D162" s="31" t="s">
        <v>1335</v>
      </c>
      <c r="E162" s="31" t="s">
        <v>574</v>
      </c>
      <c r="F162" s="86">
        <v>2516</v>
      </c>
      <c r="G162" s="32">
        <v>58.53</v>
      </c>
      <c r="H162" s="32" t="s">
        <v>862</v>
      </c>
      <c r="I162" s="74"/>
      <c r="J162" s="74"/>
      <c r="K162" s="74"/>
      <c r="L162" s="74"/>
      <c r="M162" s="74"/>
      <c r="N162" s="74"/>
      <c r="O162" s="74"/>
      <c r="P162" s="74"/>
      <c r="Q162" s="74"/>
      <c r="R162" s="74"/>
      <c r="S162" s="74"/>
      <c r="T162" s="74"/>
      <c r="U162" s="74"/>
      <c r="V162" s="74"/>
      <c r="W162" s="74"/>
      <c r="X162" s="74"/>
      <c r="Y162" s="74"/>
      <c r="Z162" s="74"/>
      <c r="AA162" s="74"/>
      <c r="AB162" s="74"/>
    </row>
    <row r="163" spans="1:28" ht="12.75" customHeight="1">
      <c r="A163" s="85">
        <v>45287</v>
      </c>
      <c r="B163" s="32" t="s">
        <v>404</v>
      </c>
      <c r="C163" s="31" t="s">
        <v>1336</v>
      </c>
      <c r="D163" s="31" t="s">
        <v>576</v>
      </c>
      <c r="E163" s="31" t="s">
        <v>574</v>
      </c>
      <c r="F163" s="86">
        <v>241979</v>
      </c>
      <c r="G163" s="32">
        <v>1893.78</v>
      </c>
      <c r="H163" s="32" t="s">
        <v>862</v>
      </c>
      <c r="I163" s="74"/>
      <c r="J163" s="74"/>
      <c r="K163" s="74"/>
      <c r="L163" s="74"/>
      <c r="M163" s="74"/>
      <c r="N163" s="74"/>
      <c r="O163" s="74"/>
      <c r="P163" s="74"/>
      <c r="Q163" s="74"/>
      <c r="R163" s="74"/>
      <c r="S163" s="74"/>
      <c r="T163" s="74"/>
      <c r="U163" s="74"/>
      <c r="V163" s="74"/>
      <c r="W163" s="74"/>
      <c r="X163" s="74"/>
      <c r="Y163" s="74"/>
      <c r="Z163" s="74"/>
      <c r="AA163" s="74"/>
      <c r="AB163" s="74"/>
    </row>
    <row r="164" spans="1:28" ht="12.75" customHeight="1">
      <c r="A164" s="85">
        <v>45287</v>
      </c>
      <c r="B164" s="32" t="s">
        <v>1127</v>
      </c>
      <c r="C164" s="31" t="s">
        <v>1128</v>
      </c>
      <c r="D164" s="31" t="s">
        <v>576</v>
      </c>
      <c r="E164" s="31" t="s">
        <v>574</v>
      </c>
      <c r="F164" s="86">
        <v>478972</v>
      </c>
      <c r="G164" s="32">
        <v>307.52</v>
      </c>
      <c r="H164" s="32" t="s">
        <v>862</v>
      </c>
      <c r="I164" s="74"/>
      <c r="J164" s="74"/>
      <c r="K164" s="74"/>
      <c r="L164" s="74"/>
      <c r="M164" s="74"/>
      <c r="N164" s="74"/>
      <c r="O164" s="74"/>
      <c r="P164" s="74"/>
      <c r="Q164" s="74"/>
      <c r="R164" s="74"/>
      <c r="S164" s="74"/>
      <c r="T164" s="74"/>
      <c r="U164" s="74"/>
      <c r="V164" s="74"/>
      <c r="W164" s="74"/>
      <c r="X164" s="74"/>
      <c r="Y164" s="74"/>
      <c r="Z164" s="74"/>
      <c r="AA164" s="74"/>
      <c r="AB164" s="74"/>
    </row>
    <row r="165" spans="1:28" ht="12.75" customHeight="1">
      <c r="A165" s="85">
        <v>45287</v>
      </c>
      <c r="B165" s="32" t="s">
        <v>147</v>
      </c>
      <c r="C165" s="31" t="s">
        <v>1337</v>
      </c>
      <c r="D165" s="31" t="s">
        <v>576</v>
      </c>
      <c r="E165" s="31" t="s">
        <v>574</v>
      </c>
      <c r="F165" s="86">
        <v>1569494</v>
      </c>
      <c r="G165" s="32">
        <v>263.22000000000003</v>
      </c>
      <c r="H165" s="32" t="s">
        <v>862</v>
      </c>
      <c r="I165" s="74"/>
      <c r="J165" s="74"/>
      <c r="K165" s="74"/>
      <c r="L165" s="74"/>
      <c r="M165" s="74"/>
      <c r="N165" s="74"/>
      <c r="O165" s="74"/>
      <c r="P165" s="74"/>
      <c r="Q165" s="74"/>
      <c r="R165" s="74"/>
      <c r="S165" s="74"/>
      <c r="T165" s="74"/>
      <c r="U165" s="74"/>
      <c r="V165" s="74"/>
      <c r="W165" s="74"/>
      <c r="X165" s="74"/>
      <c r="Y165" s="74"/>
      <c r="Z165" s="74"/>
      <c r="AA165" s="74"/>
      <c r="AB165" s="74"/>
    </row>
    <row r="166" spans="1:28" ht="12.75" customHeight="1">
      <c r="A166" s="85">
        <v>45287</v>
      </c>
      <c r="B166" s="32" t="s">
        <v>1338</v>
      </c>
      <c r="C166" s="31" t="s">
        <v>1339</v>
      </c>
      <c r="D166" s="31" t="s">
        <v>576</v>
      </c>
      <c r="E166" s="31" t="s">
        <v>574</v>
      </c>
      <c r="F166" s="86">
        <v>883371</v>
      </c>
      <c r="G166" s="32">
        <v>613.65</v>
      </c>
      <c r="H166" s="32" t="s">
        <v>862</v>
      </c>
      <c r="I166" s="74"/>
      <c r="J166" s="74"/>
      <c r="K166" s="74"/>
      <c r="L166" s="74"/>
      <c r="M166" s="74"/>
      <c r="N166" s="74"/>
      <c r="O166" s="74"/>
      <c r="P166" s="74"/>
      <c r="Q166" s="74"/>
      <c r="R166" s="74"/>
      <c r="S166" s="74"/>
      <c r="T166" s="74"/>
      <c r="U166" s="74"/>
      <c r="V166" s="74"/>
      <c r="W166" s="74"/>
      <c r="X166" s="74"/>
      <c r="Y166" s="74"/>
      <c r="Z166" s="74"/>
      <c r="AA166" s="74"/>
      <c r="AB166" s="74"/>
    </row>
    <row r="167" spans="1:28" ht="12.75" customHeight="1">
      <c r="A167" s="85">
        <v>45287</v>
      </c>
      <c r="B167" s="32" t="s">
        <v>1340</v>
      </c>
      <c r="C167" s="31" t="s">
        <v>1341</v>
      </c>
      <c r="D167" s="31" t="s">
        <v>576</v>
      </c>
      <c r="E167" s="31" t="s">
        <v>574</v>
      </c>
      <c r="F167" s="86">
        <v>284108</v>
      </c>
      <c r="G167" s="32">
        <v>342.6</v>
      </c>
      <c r="H167" s="32" t="s">
        <v>862</v>
      </c>
      <c r="I167" s="74"/>
      <c r="J167" s="74"/>
      <c r="K167" s="74"/>
      <c r="L167" s="74"/>
      <c r="M167" s="74"/>
      <c r="N167" s="74"/>
      <c r="O167" s="74"/>
      <c r="P167" s="74"/>
      <c r="Q167" s="74"/>
      <c r="R167" s="74"/>
      <c r="S167" s="74"/>
      <c r="T167" s="74"/>
      <c r="U167" s="74"/>
      <c r="V167" s="74"/>
      <c r="W167" s="74"/>
      <c r="X167" s="74"/>
      <c r="Y167" s="74"/>
      <c r="Z167" s="74"/>
      <c r="AA167" s="74"/>
      <c r="AB167" s="74"/>
    </row>
    <row r="168" spans="1:28" ht="12.75" customHeight="1">
      <c r="A168" s="85">
        <v>45287</v>
      </c>
      <c r="B168" s="32" t="s">
        <v>1340</v>
      </c>
      <c r="C168" s="31" t="s">
        <v>1341</v>
      </c>
      <c r="D168" s="31" t="s">
        <v>1081</v>
      </c>
      <c r="E168" s="31" t="s">
        <v>574</v>
      </c>
      <c r="F168" s="86">
        <v>172356</v>
      </c>
      <c r="G168" s="32">
        <v>347.77</v>
      </c>
      <c r="H168" s="32" t="s">
        <v>862</v>
      </c>
      <c r="I168" s="74"/>
      <c r="J168" s="74"/>
      <c r="K168" s="74"/>
      <c r="L168" s="74"/>
      <c r="M168" s="74"/>
      <c r="N168" s="74"/>
      <c r="O168" s="74"/>
      <c r="P168" s="74"/>
      <c r="Q168" s="74"/>
      <c r="R168" s="74"/>
      <c r="S168" s="74"/>
      <c r="T168" s="74"/>
      <c r="U168" s="74"/>
      <c r="V168" s="74"/>
      <c r="W168" s="74"/>
      <c r="X168" s="74"/>
      <c r="Y168" s="74"/>
      <c r="Z168" s="74"/>
      <c r="AA168" s="74"/>
      <c r="AB168" s="74"/>
    </row>
    <row r="169" spans="1:28" ht="12.75" customHeight="1">
      <c r="A169" s="85">
        <v>45287</v>
      </c>
      <c r="B169" s="32" t="s">
        <v>1342</v>
      </c>
      <c r="C169" s="31" t="s">
        <v>1343</v>
      </c>
      <c r="D169" s="31" t="s">
        <v>882</v>
      </c>
      <c r="E169" s="31" t="s">
        <v>574</v>
      </c>
      <c r="F169" s="86">
        <v>84000</v>
      </c>
      <c r="G169" s="32">
        <v>227.75</v>
      </c>
      <c r="H169" s="32" t="s">
        <v>862</v>
      </c>
      <c r="I169" s="74"/>
      <c r="J169" s="74"/>
      <c r="K169" s="74"/>
      <c r="L169" s="74"/>
      <c r="M169" s="74"/>
      <c r="N169" s="74"/>
      <c r="O169" s="74"/>
      <c r="P169" s="74"/>
      <c r="Q169" s="74"/>
      <c r="R169" s="74"/>
      <c r="S169" s="74"/>
      <c r="T169" s="74"/>
      <c r="U169" s="74"/>
      <c r="V169" s="74"/>
      <c r="W169" s="74"/>
      <c r="X169" s="74"/>
      <c r="Y169" s="74"/>
      <c r="Z169" s="74"/>
      <c r="AA169" s="74"/>
      <c r="AB169" s="74"/>
    </row>
    <row r="170" spans="1:28" ht="12.75" customHeight="1">
      <c r="A170" s="85">
        <v>45287</v>
      </c>
      <c r="B170" s="32" t="s">
        <v>1344</v>
      </c>
      <c r="C170" s="31" t="s">
        <v>1345</v>
      </c>
      <c r="D170" s="31" t="s">
        <v>1315</v>
      </c>
      <c r="E170" s="31" t="s">
        <v>574</v>
      </c>
      <c r="F170" s="86">
        <v>300000</v>
      </c>
      <c r="G170" s="32">
        <v>32.799999999999997</v>
      </c>
      <c r="H170" s="32" t="s">
        <v>862</v>
      </c>
      <c r="I170" s="74"/>
      <c r="J170" s="74"/>
      <c r="K170" s="74"/>
      <c r="L170" s="74"/>
      <c r="M170" s="74"/>
      <c r="N170" s="74"/>
      <c r="O170" s="74"/>
      <c r="P170" s="74"/>
      <c r="Q170" s="74"/>
      <c r="R170" s="74"/>
      <c r="S170" s="74"/>
      <c r="T170" s="74"/>
      <c r="U170" s="74"/>
      <c r="V170" s="74"/>
      <c r="W170" s="74"/>
      <c r="X170" s="74"/>
      <c r="Y170" s="74"/>
      <c r="Z170" s="74"/>
      <c r="AA170" s="74"/>
      <c r="AB170" s="74"/>
    </row>
    <row r="171" spans="1:28" ht="12.75" customHeight="1">
      <c r="A171" s="85">
        <v>45287</v>
      </c>
      <c r="B171" s="32" t="s">
        <v>1151</v>
      </c>
      <c r="C171" s="31" t="s">
        <v>1152</v>
      </c>
      <c r="D171" s="31" t="s">
        <v>882</v>
      </c>
      <c r="E171" s="31" t="s">
        <v>574</v>
      </c>
      <c r="F171" s="86">
        <v>2</v>
      </c>
      <c r="G171" s="32">
        <v>22.35</v>
      </c>
      <c r="H171" s="32" t="s">
        <v>862</v>
      </c>
      <c r="I171" s="74"/>
      <c r="J171" s="74"/>
      <c r="K171" s="74"/>
      <c r="L171" s="74"/>
      <c r="M171" s="74"/>
      <c r="N171" s="74"/>
      <c r="O171" s="74"/>
      <c r="P171" s="74"/>
      <c r="Q171" s="74"/>
      <c r="R171" s="74"/>
      <c r="S171" s="74"/>
      <c r="T171" s="74"/>
      <c r="U171" s="74"/>
      <c r="V171" s="74"/>
      <c r="W171" s="74"/>
      <c r="X171" s="74"/>
      <c r="Y171" s="74"/>
      <c r="Z171" s="74"/>
      <c r="AA171" s="74"/>
      <c r="AB171" s="74"/>
    </row>
    <row r="172" spans="1:28" ht="12.75" customHeight="1">
      <c r="A172" s="85">
        <v>45287</v>
      </c>
      <c r="B172" s="32" t="s">
        <v>1151</v>
      </c>
      <c r="C172" s="31" t="s">
        <v>1152</v>
      </c>
      <c r="D172" s="31" t="s">
        <v>1083</v>
      </c>
      <c r="E172" s="31" t="s">
        <v>574</v>
      </c>
      <c r="F172" s="86">
        <v>697</v>
      </c>
      <c r="G172" s="32">
        <v>21.64</v>
      </c>
      <c r="H172" s="32" t="s">
        <v>862</v>
      </c>
      <c r="I172" s="74"/>
      <c r="J172" s="74"/>
      <c r="K172" s="74"/>
      <c r="L172" s="74"/>
      <c r="M172" s="74"/>
      <c r="N172" s="74"/>
      <c r="O172" s="74"/>
      <c r="P172" s="74"/>
      <c r="Q172" s="74"/>
      <c r="R172" s="74"/>
      <c r="S172" s="74"/>
      <c r="T172" s="74"/>
      <c r="U172" s="74"/>
      <c r="V172" s="74"/>
      <c r="W172" s="74"/>
      <c r="X172" s="74"/>
      <c r="Y172" s="74"/>
      <c r="Z172" s="74"/>
      <c r="AA172" s="74"/>
      <c r="AB172" s="74"/>
    </row>
    <row r="173" spans="1:28" ht="12.75" customHeight="1">
      <c r="A173" s="85">
        <v>45287</v>
      </c>
      <c r="B173" s="32" t="s">
        <v>1151</v>
      </c>
      <c r="C173" s="31" t="s">
        <v>1152</v>
      </c>
      <c r="D173" s="31" t="s">
        <v>1346</v>
      </c>
      <c r="E173" s="31" t="s">
        <v>574</v>
      </c>
      <c r="F173" s="86">
        <v>750000</v>
      </c>
      <c r="G173" s="32">
        <v>22.3</v>
      </c>
      <c r="H173" s="32" t="s">
        <v>862</v>
      </c>
      <c r="I173" s="74"/>
      <c r="J173" s="74"/>
      <c r="K173" s="74"/>
      <c r="L173" s="74"/>
      <c r="M173" s="74"/>
      <c r="N173" s="74"/>
      <c r="O173" s="74"/>
      <c r="P173" s="74"/>
      <c r="Q173" s="74"/>
      <c r="R173" s="74"/>
      <c r="S173" s="74"/>
      <c r="T173" s="74"/>
      <c r="U173" s="74"/>
      <c r="V173" s="74"/>
      <c r="W173" s="74"/>
      <c r="X173" s="74"/>
      <c r="Y173" s="74"/>
      <c r="Z173" s="74"/>
      <c r="AA173" s="74"/>
      <c r="AB173" s="74"/>
    </row>
    <row r="174" spans="1:28" ht="12.75" customHeight="1">
      <c r="A174" s="85">
        <v>45287</v>
      </c>
      <c r="B174" s="32" t="s">
        <v>1151</v>
      </c>
      <c r="C174" s="31" t="s">
        <v>1152</v>
      </c>
      <c r="D174" s="31" t="s">
        <v>1347</v>
      </c>
      <c r="E174" s="31" t="s">
        <v>574</v>
      </c>
      <c r="F174" s="86">
        <v>750000</v>
      </c>
      <c r="G174" s="32">
        <v>22.3</v>
      </c>
      <c r="H174" s="32" t="s">
        <v>862</v>
      </c>
      <c r="I174" s="74"/>
      <c r="J174" s="74"/>
      <c r="K174" s="74"/>
      <c r="L174" s="74"/>
      <c r="M174" s="74"/>
      <c r="N174" s="74"/>
      <c r="O174" s="74"/>
      <c r="P174" s="74"/>
      <c r="Q174" s="74"/>
      <c r="R174" s="74"/>
      <c r="S174" s="74"/>
      <c r="T174" s="74"/>
      <c r="U174" s="74"/>
      <c r="V174" s="74"/>
      <c r="W174" s="74"/>
      <c r="X174" s="74"/>
      <c r="Y174" s="74"/>
      <c r="Z174" s="74"/>
      <c r="AA174" s="74"/>
      <c r="AB174" s="74"/>
    </row>
    <row r="175" spans="1:28" ht="12.75" customHeight="1">
      <c r="A175" s="85">
        <v>45287</v>
      </c>
      <c r="B175" s="32" t="s">
        <v>1151</v>
      </c>
      <c r="C175" s="31" t="s">
        <v>1152</v>
      </c>
      <c r="D175" s="31" t="s">
        <v>1348</v>
      </c>
      <c r="E175" s="31" t="s">
        <v>574</v>
      </c>
      <c r="F175" s="86">
        <v>500000</v>
      </c>
      <c r="G175" s="32">
        <v>20.49</v>
      </c>
      <c r="H175" s="32" t="s">
        <v>862</v>
      </c>
      <c r="I175" s="74"/>
      <c r="J175" s="74"/>
      <c r="K175" s="74"/>
      <c r="L175" s="74"/>
      <c r="M175" s="74"/>
      <c r="N175" s="74"/>
      <c r="O175" s="74"/>
      <c r="P175" s="74"/>
      <c r="Q175" s="74"/>
      <c r="R175" s="74"/>
      <c r="S175" s="74"/>
      <c r="T175" s="74"/>
      <c r="U175" s="74"/>
      <c r="V175" s="74"/>
      <c r="W175" s="74"/>
      <c r="X175" s="74"/>
      <c r="Y175" s="74"/>
      <c r="Z175" s="74"/>
      <c r="AA175" s="74"/>
      <c r="AB175" s="74"/>
    </row>
    <row r="176" spans="1:28" ht="12.75" customHeight="1">
      <c r="A176" s="85">
        <v>45287</v>
      </c>
      <c r="B176" s="32" t="s">
        <v>1151</v>
      </c>
      <c r="C176" s="31" t="s">
        <v>1152</v>
      </c>
      <c r="D176" s="31" t="s">
        <v>1349</v>
      </c>
      <c r="E176" s="31" t="s">
        <v>574</v>
      </c>
      <c r="F176" s="86">
        <v>3600000</v>
      </c>
      <c r="G176" s="32">
        <v>23.2</v>
      </c>
      <c r="H176" s="32" t="s">
        <v>862</v>
      </c>
      <c r="I176" s="74"/>
      <c r="J176" s="74"/>
      <c r="K176" s="74"/>
      <c r="L176" s="74"/>
      <c r="M176" s="74"/>
      <c r="N176" s="74"/>
      <c r="O176" s="74"/>
      <c r="P176" s="74"/>
      <c r="Q176" s="74"/>
      <c r="R176" s="74"/>
      <c r="S176" s="74"/>
      <c r="T176" s="74"/>
      <c r="U176" s="74"/>
      <c r="V176" s="74"/>
      <c r="W176" s="74"/>
      <c r="X176" s="74"/>
      <c r="Y176" s="74"/>
      <c r="Z176" s="74"/>
      <c r="AA176" s="74"/>
      <c r="AB176" s="74"/>
    </row>
    <row r="177" spans="1:28" ht="12.75" customHeight="1">
      <c r="A177" s="85">
        <v>45287</v>
      </c>
      <c r="B177" s="32" t="s">
        <v>1151</v>
      </c>
      <c r="C177" s="31" t="s">
        <v>1152</v>
      </c>
      <c r="D177" s="31" t="s">
        <v>1350</v>
      </c>
      <c r="E177" s="31" t="s">
        <v>574</v>
      </c>
      <c r="F177" s="86">
        <v>1150000</v>
      </c>
      <c r="G177" s="32">
        <v>23.3</v>
      </c>
      <c r="H177" s="32" t="s">
        <v>862</v>
      </c>
      <c r="I177" s="74"/>
      <c r="J177" s="74"/>
      <c r="K177" s="74"/>
      <c r="L177" s="74"/>
      <c r="M177" s="74"/>
      <c r="N177" s="74"/>
      <c r="O177" s="74"/>
      <c r="P177" s="74"/>
      <c r="Q177" s="74"/>
      <c r="R177" s="74"/>
      <c r="S177" s="74"/>
      <c r="T177" s="74"/>
      <c r="U177" s="74"/>
      <c r="V177" s="74"/>
      <c r="W177" s="74"/>
      <c r="X177" s="74"/>
      <c r="Y177" s="74"/>
      <c r="Z177" s="74"/>
      <c r="AA177" s="74"/>
      <c r="AB177" s="74"/>
    </row>
    <row r="178" spans="1:28" ht="12.75" customHeight="1">
      <c r="A178" s="85">
        <v>45287</v>
      </c>
      <c r="B178" s="32" t="s">
        <v>1151</v>
      </c>
      <c r="C178" s="31" t="s">
        <v>1152</v>
      </c>
      <c r="D178" s="31" t="s">
        <v>1351</v>
      </c>
      <c r="E178" s="31" t="s">
        <v>574</v>
      </c>
      <c r="F178" s="86">
        <v>750000</v>
      </c>
      <c r="G178" s="32">
        <v>22.31</v>
      </c>
      <c r="H178" s="32" t="s">
        <v>862</v>
      </c>
      <c r="I178" s="74"/>
      <c r="J178" s="74"/>
      <c r="K178" s="74"/>
      <c r="L178" s="74"/>
      <c r="M178" s="74"/>
      <c r="N178" s="74"/>
      <c r="O178" s="74"/>
      <c r="P178" s="74"/>
      <c r="Q178" s="74"/>
      <c r="R178" s="74"/>
      <c r="S178" s="74"/>
      <c r="T178" s="74"/>
      <c r="U178" s="74"/>
      <c r="V178" s="74"/>
      <c r="W178" s="74"/>
      <c r="X178" s="74"/>
      <c r="Y178" s="74"/>
      <c r="Z178" s="74"/>
      <c r="AA178" s="74"/>
      <c r="AB178" s="74"/>
    </row>
    <row r="179" spans="1:28" ht="12.75" customHeight="1">
      <c r="A179" s="85">
        <v>45287</v>
      </c>
      <c r="B179" s="32" t="s">
        <v>1151</v>
      </c>
      <c r="C179" s="31" t="s">
        <v>1152</v>
      </c>
      <c r="D179" s="31" t="s">
        <v>1352</v>
      </c>
      <c r="E179" s="31" t="s">
        <v>574</v>
      </c>
      <c r="F179" s="86">
        <v>750000</v>
      </c>
      <c r="G179" s="32">
        <v>22.23</v>
      </c>
      <c r="H179" s="32" t="s">
        <v>862</v>
      </c>
      <c r="I179" s="74"/>
      <c r="J179" s="74"/>
      <c r="K179" s="74"/>
      <c r="L179" s="74"/>
      <c r="M179" s="74"/>
      <c r="N179" s="74"/>
      <c r="O179" s="74"/>
      <c r="P179" s="74"/>
      <c r="Q179" s="74"/>
      <c r="R179" s="74"/>
      <c r="S179" s="74"/>
      <c r="T179" s="74"/>
      <c r="U179" s="74"/>
      <c r="V179" s="74"/>
      <c r="W179" s="74"/>
      <c r="X179" s="74"/>
      <c r="Y179" s="74"/>
      <c r="Z179" s="74"/>
      <c r="AA179" s="74"/>
      <c r="AB179" s="74"/>
    </row>
    <row r="180" spans="1:28" ht="12.75" customHeight="1">
      <c r="A180" s="85">
        <v>45287</v>
      </c>
      <c r="B180" s="32" t="s">
        <v>1151</v>
      </c>
      <c r="C180" s="31" t="s">
        <v>1152</v>
      </c>
      <c r="D180" s="31" t="s">
        <v>1353</v>
      </c>
      <c r="E180" s="31" t="s">
        <v>574</v>
      </c>
      <c r="F180" s="86">
        <v>3315000</v>
      </c>
      <c r="G180" s="32">
        <v>23.85</v>
      </c>
      <c r="H180" s="32" t="s">
        <v>862</v>
      </c>
      <c r="I180" s="74"/>
      <c r="J180" s="74"/>
      <c r="K180" s="74"/>
      <c r="L180" s="74"/>
      <c r="M180" s="74"/>
      <c r="N180" s="74"/>
      <c r="O180" s="74"/>
      <c r="P180" s="74"/>
      <c r="Q180" s="74"/>
      <c r="R180" s="74"/>
      <c r="S180" s="74"/>
      <c r="T180" s="74"/>
      <c r="U180" s="74"/>
      <c r="V180" s="74"/>
      <c r="W180" s="74"/>
      <c r="X180" s="74"/>
      <c r="Y180" s="74"/>
      <c r="Z180" s="74"/>
      <c r="AA180" s="74"/>
      <c r="AB180" s="74"/>
    </row>
    <row r="181" spans="1:28" ht="12.75" customHeight="1">
      <c r="A181" s="85">
        <v>45287</v>
      </c>
      <c r="B181" s="32" t="s">
        <v>1151</v>
      </c>
      <c r="C181" s="31" t="s">
        <v>1152</v>
      </c>
      <c r="D181" s="31" t="s">
        <v>1354</v>
      </c>
      <c r="E181" s="31" t="s">
        <v>574</v>
      </c>
      <c r="F181" s="86">
        <v>445079</v>
      </c>
      <c r="G181" s="32">
        <v>22.42</v>
      </c>
      <c r="H181" s="32" t="s">
        <v>862</v>
      </c>
      <c r="I181" s="74"/>
      <c r="J181" s="74"/>
      <c r="K181" s="74"/>
      <c r="L181" s="74"/>
      <c r="M181" s="74"/>
      <c r="N181" s="74"/>
      <c r="O181" s="74"/>
      <c r="P181" s="74"/>
      <c r="Q181" s="74"/>
      <c r="R181" s="74"/>
      <c r="S181" s="74"/>
      <c r="T181" s="74"/>
      <c r="U181" s="74"/>
      <c r="V181" s="74"/>
      <c r="W181" s="74"/>
      <c r="X181" s="74"/>
      <c r="Y181" s="74"/>
      <c r="Z181" s="74"/>
      <c r="AA181" s="74"/>
      <c r="AB181" s="74"/>
    </row>
    <row r="182" spans="1:28" ht="12.75" customHeight="1">
      <c r="A182" s="85">
        <v>45287</v>
      </c>
      <c r="B182" s="32" t="s">
        <v>1355</v>
      </c>
      <c r="C182" s="31" t="s">
        <v>1356</v>
      </c>
      <c r="D182" s="31" t="s">
        <v>1357</v>
      </c>
      <c r="E182" s="31" t="s">
        <v>574</v>
      </c>
      <c r="F182" s="86">
        <v>337472</v>
      </c>
      <c r="G182" s="32">
        <v>7.35</v>
      </c>
      <c r="H182" s="32" t="s">
        <v>862</v>
      </c>
      <c r="I182" s="74"/>
      <c r="J182" s="74"/>
      <c r="K182" s="74"/>
      <c r="L182" s="74"/>
      <c r="M182" s="74"/>
      <c r="N182" s="74"/>
      <c r="O182" s="74"/>
      <c r="P182" s="74"/>
      <c r="Q182" s="74"/>
      <c r="R182" s="74"/>
      <c r="S182" s="74"/>
      <c r="T182" s="74"/>
      <c r="U182" s="74"/>
      <c r="V182" s="74"/>
      <c r="W182" s="74"/>
      <c r="X182" s="74"/>
      <c r="Y182" s="74"/>
      <c r="Z182" s="74"/>
      <c r="AA182" s="74"/>
      <c r="AB182" s="74"/>
    </row>
    <row r="183" spans="1:28" ht="12.75" customHeight="1">
      <c r="A183" s="85">
        <v>45287</v>
      </c>
      <c r="B183" s="32" t="s">
        <v>1355</v>
      </c>
      <c r="C183" s="31" t="s">
        <v>1356</v>
      </c>
      <c r="D183" s="31" t="s">
        <v>1358</v>
      </c>
      <c r="E183" s="31" t="s">
        <v>574</v>
      </c>
      <c r="F183" s="86">
        <v>203000</v>
      </c>
      <c r="G183" s="32">
        <v>7.6</v>
      </c>
      <c r="H183" s="32" t="s">
        <v>862</v>
      </c>
      <c r="I183" s="74"/>
      <c r="J183" s="74"/>
      <c r="K183" s="74"/>
      <c r="L183" s="74"/>
      <c r="M183" s="74"/>
      <c r="N183" s="74"/>
      <c r="O183" s="74"/>
      <c r="P183" s="74"/>
      <c r="Q183" s="74"/>
      <c r="R183" s="74"/>
      <c r="S183" s="74"/>
      <c r="T183" s="74"/>
      <c r="U183" s="74"/>
      <c r="V183" s="74"/>
      <c r="W183" s="74"/>
      <c r="X183" s="74"/>
      <c r="Y183" s="74"/>
      <c r="Z183" s="74"/>
      <c r="AA183" s="74"/>
      <c r="AB183" s="74"/>
    </row>
    <row r="184" spans="1:28" ht="12.75" customHeight="1">
      <c r="A184" s="85">
        <v>45287</v>
      </c>
      <c r="B184" s="32" t="s">
        <v>1359</v>
      </c>
      <c r="C184" s="31" t="s">
        <v>1360</v>
      </c>
      <c r="D184" s="31" t="s">
        <v>576</v>
      </c>
      <c r="E184" s="31" t="s">
        <v>574</v>
      </c>
      <c r="F184" s="86">
        <v>220188</v>
      </c>
      <c r="G184" s="32">
        <v>1276.9100000000001</v>
      </c>
      <c r="H184" s="32" t="s">
        <v>862</v>
      </c>
      <c r="I184" s="74"/>
      <c r="J184" s="74"/>
      <c r="K184" s="74"/>
      <c r="L184" s="74"/>
      <c r="M184" s="74"/>
      <c r="N184" s="74"/>
      <c r="O184" s="74"/>
      <c r="P184" s="74"/>
      <c r="Q184" s="74"/>
      <c r="R184" s="74"/>
      <c r="S184" s="74"/>
      <c r="T184" s="74"/>
      <c r="U184" s="74"/>
      <c r="V184" s="74"/>
      <c r="W184" s="74"/>
      <c r="X184" s="74"/>
      <c r="Y184" s="74"/>
      <c r="Z184" s="74"/>
      <c r="AA184" s="74"/>
      <c r="AB184" s="74"/>
    </row>
    <row r="185" spans="1:28" ht="12.75" customHeight="1">
      <c r="A185" s="85">
        <v>45287</v>
      </c>
      <c r="B185" s="32" t="s">
        <v>1361</v>
      </c>
      <c r="C185" s="31" t="s">
        <v>1362</v>
      </c>
      <c r="D185" s="31" t="s">
        <v>1363</v>
      </c>
      <c r="E185" s="31" t="s">
        <v>574</v>
      </c>
      <c r="F185" s="86">
        <v>252150</v>
      </c>
      <c r="G185" s="32">
        <v>46.45</v>
      </c>
      <c r="H185" s="32" t="s">
        <v>862</v>
      </c>
      <c r="I185" s="74"/>
      <c r="J185" s="74"/>
      <c r="K185" s="74"/>
      <c r="L185" s="74"/>
      <c r="M185" s="74"/>
      <c r="N185" s="74"/>
      <c r="O185" s="74"/>
      <c r="P185" s="74"/>
      <c r="Q185" s="74"/>
      <c r="R185" s="74"/>
      <c r="S185" s="74"/>
      <c r="T185" s="74"/>
      <c r="U185" s="74"/>
      <c r="V185" s="74"/>
      <c r="W185" s="74"/>
      <c r="X185" s="74"/>
      <c r="Y185" s="74"/>
      <c r="Z185" s="74"/>
      <c r="AA185" s="74"/>
      <c r="AB185" s="74"/>
    </row>
    <row r="186" spans="1:28" ht="12.75" customHeight="1">
      <c r="A186" s="85">
        <v>45287</v>
      </c>
      <c r="B186" s="32" t="s">
        <v>1364</v>
      </c>
      <c r="C186" s="31" t="s">
        <v>1365</v>
      </c>
      <c r="D186" s="31" t="s">
        <v>576</v>
      </c>
      <c r="E186" s="31" t="s">
        <v>574</v>
      </c>
      <c r="F186" s="86">
        <v>25316</v>
      </c>
      <c r="G186" s="32">
        <v>1370.9</v>
      </c>
      <c r="H186" s="32" t="s">
        <v>862</v>
      </c>
      <c r="I186" s="74"/>
      <c r="J186" s="74"/>
      <c r="K186" s="74"/>
      <c r="L186" s="74"/>
      <c r="M186" s="74"/>
      <c r="N186" s="74"/>
      <c r="O186" s="74"/>
      <c r="P186" s="74"/>
      <c r="Q186" s="74"/>
      <c r="R186" s="74"/>
      <c r="S186" s="74"/>
      <c r="T186" s="74"/>
      <c r="U186" s="74"/>
      <c r="V186" s="74"/>
      <c r="W186" s="74"/>
      <c r="X186" s="74"/>
      <c r="Y186" s="74"/>
      <c r="Z186" s="74"/>
      <c r="AA186" s="74"/>
      <c r="AB186" s="74"/>
    </row>
    <row r="187" spans="1:28" ht="12.75" customHeight="1">
      <c r="A187" s="85">
        <v>45287</v>
      </c>
      <c r="B187" s="32" t="s">
        <v>1130</v>
      </c>
      <c r="C187" s="31" t="s">
        <v>1131</v>
      </c>
      <c r="D187" s="31" t="s">
        <v>1132</v>
      </c>
      <c r="E187" s="31" t="s">
        <v>574</v>
      </c>
      <c r="F187" s="86">
        <v>2683152</v>
      </c>
      <c r="G187" s="32">
        <v>2.0499999999999998</v>
      </c>
      <c r="H187" s="32" t="s">
        <v>862</v>
      </c>
      <c r="I187" s="74"/>
      <c r="J187" s="74"/>
      <c r="K187" s="74"/>
      <c r="L187" s="74"/>
      <c r="M187" s="74"/>
      <c r="N187" s="74"/>
      <c r="O187" s="74"/>
      <c r="P187" s="74"/>
      <c r="Q187" s="74"/>
      <c r="R187" s="74"/>
      <c r="S187" s="74"/>
      <c r="T187" s="74"/>
      <c r="U187" s="74"/>
      <c r="V187" s="74"/>
      <c r="W187" s="74"/>
      <c r="X187" s="74"/>
      <c r="Y187" s="74"/>
      <c r="Z187" s="74"/>
      <c r="AA187" s="74"/>
      <c r="AB187" s="74"/>
    </row>
    <row r="188" spans="1:28" ht="12.75" customHeight="1">
      <c r="A188" s="85">
        <v>45287</v>
      </c>
      <c r="B188" s="32" t="s">
        <v>1366</v>
      </c>
      <c r="C188" s="31" t="s">
        <v>1367</v>
      </c>
      <c r="D188" s="31" t="s">
        <v>1133</v>
      </c>
      <c r="E188" s="31" t="s">
        <v>574</v>
      </c>
      <c r="F188" s="86">
        <v>474703</v>
      </c>
      <c r="G188" s="32">
        <v>293.35000000000002</v>
      </c>
      <c r="H188" s="32" t="s">
        <v>862</v>
      </c>
      <c r="I188" s="74"/>
      <c r="J188" s="74"/>
      <c r="K188" s="74"/>
      <c r="L188" s="74"/>
      <c r="M188" s="74"/>
      <c r="N188" s="74"/>
      <c r="O188" s="74"/>
      <c r="P188" s="74"/>
      <c r="Q188" s="74"/>
      <c r="R188" s="74"/>
      <c r="S188" s="74"/>
      <c r="T188" s="74"/>
      <c r="U188" s="74"/>
      <c r="V188" s="74"/>
      <c r="W188" s="74"/>
      <c r="X188" s="74"/>
      <c r="Y188" s="74"/>
      <c r="Z188" s="74"/>
      <c r="AA188" s="74"/>
      <c r="AB188" s="74"/>
    </row>
    <row r="189" spans="1:28" ht="12.75" customHeight="1">
      <c r="A189" s="85">
        <v>45287</v>
      </c>
      <c r="B189" s="32" t="s">
        <v>1366</v>
      </c>
      <c r="C189" s="31" t="s">
        <v>1367</v>
      </c>
      <c r="D189" s="31" t="s">
        <v>1368</v>
      </c>
      <c r="E189" s="31" t="s">
        <v>574</v>
      </c>
      <c r="F189" s="86">
        <v>322699</v>
      </c>
      <c r="G189" s="32">
        <v>313.07</v>
      </c>
      <c r="H189" s="32" t="s">
        <v>862</v>
      </c>
      <c r="I189" s="74"/>
      <c r="J189" s="74"/>
      <c r="K189" s="74"/>
      <c r="L189" s="74"/>
      <c r="M189" s="74"/>
      <c r="N189" s="74"/>
      <c r="O189" s="74"/>
      <c r="P189" s="74"/>
      <c r="Q189" s="74"/>
      <c r="R189" s="74"/>
      <c r="S189" s="74"/>
      <c r="T189" s="74"/>
      <c r="U189" s="74"/>
      <c r="V189" s="74"/>
      <c r="W189" s="74"/>
      <c r="X189" s="74"/>
      <c r="Y189" s="74"/>
      <c r="Z189" s="74"/>
      <c r="AA189" s="74"/>
      <c r="AB189" s="74"/>
    </row>
    <row r="190" spans="1:28" ht="12.75" customHeight="1">
      <c r="A190" s="85">
        <v>45287</v>
      </c>
      <c r="B190" s="32" t="s">
        <v>1366</v>
      </c>
      <c r="C190" s="31" t="s">
        <v>1367</v>
      </c>
      <c r="D190" s="31" t="s">
        <v>979</v>
      </c>
      <c r="E190" s="31" t="s">
        <v>574</v>
      </c>
      <c r="F190" s="86">
        <v>715583</v>
      </c>
      <c r="G190" s="32">
        <v>307.11</v>
      </c>
      <c r="H190" s="32" t="s">
        <v>862</v>
      </c>
      <c r="I190" s="74"/>
      <c r="J190" s="74"/>
      <c r="K190" s="74"/>
      <c r="L190" s="74"/>
      <c r="M190" s="74"/>
      <c r="N190" s="74"/>
      <c r="O190" s="74"/>
      <c r="P190" s="74"/>
      <c r="Q190" s="74"/>
      <c r="R190" s="74"/>
      <c r="S190" s="74"/>
      <c r="T190" s="74"/>
      <c r="U190" s="74"/>
      <c r="V190" s="74"/>
      <c r="W190" s="74"/>
      <c r="X190" s="74"/>
      <c r="Y190" s="74"/>
      <c r="Z190" s="74"/>
      <c r="AA190" s="74"/>
      <c r="AB190" s="74"/>
    </row>
    <row r="191" spans="1:28" ht="12.75" customHeight="1">
      <c r="A191" s="85">
        <v>45287</v>
      </c>
      <c r="B191" s="32" t="s">
        <v>1366</v>
      </c>
      <c r="C191" s="31" t="s">
        <v>1367</v>
      </c>
      <c r="D191" s="31" t="s">
        <v>1369</v>
      </c>
      <c r="E191" s="31" t="s">
        <v>574</v>
      </c>
      <c r="F191" s="86">
        <v>582738</v>
      </c>
      <c r="G191" s="32">
        <v>304.3</v>
      </c>
      <c r="H191" s="32" t="s">
        <v>862</v>
      </c>
      <c r="I191" s="74"/>
      <c r="J191" s="74"/>
      <c r="K191" s="74"/>
      <c r="L191" s="74"/>
      <c r="M191" s="74"/>
      <c r="N191" s="74"/>
      <c r="O191" s="74"/>
      <c r="P191" s="74"/>
      <c r="Q191" s="74"/>
      <c r="R191" s="74"/>
      <c r="S191" s="74"/>
      <c r="T191" s="74"/>
      <c r="U191" s="74"/>
      <c r="V191" s="74"/>
      <c r="W191" s="74"/>
      <c r="X191" s="74"/>
      <c r="Y191" s="74"/>
      <c r="Z191" s="74"/>
      <c r="AA191" s="74"/>
      <c r="AB191" s="74"/>
    </row>
    <row r="192" spans="1:28" ht="12.75" customHeight="1">
      <c r="A192" s="85">
        <v>45287</v>
      </c>
      <c r="B192" s="32" t="s">
        <v>1366</v>
      </c>
      <c r="C192" s="31" t="s">
        <v>1367</v>
      </c>
      <c r="D192" s="31" t="s">
        <v>1370</v>
      </c>
      <c r="E192" s="31" t="s">
        <v>574</v>
      </c>
      <c r="F192" s="86">
        <v>750000</v>
      </c>
      <c r="G192" s="32">
        <v>308.73</v>
      </c>
      <c r="H192" s="32" t="s">
        <v>862</v>
      </c>
      <c r="I192" s="74"/>
      <c r="J192" s="74"/>
      <c r="K192" s="74"/>
      <c r="L192" s="74"/>
      <c r="M192" s="74"/>
      <c r="N192" s="74"/>
      <c r="O192" s="74"/>
      <c r="P192" s="74"/>
      <c r="Q192" s="74"/>
      <c r="R192" s="74"/>
      <c r="S192" s="74"/>
      <c r="T192" s="74"/>
      <c r="U192" s="74"/>
      <c r="V192" s="74"/>
      <c r="W192" s="74"/>
      <c r="X192" s="74"/>
      <c r="Y192" s="74"/>
      <c r="Z192" s="74"/>
      <c r="AA192" s="74"/>
      <c r="AB192" s="74"/>
    </row>
    <row r="193" spans="1:28" ht="12.75" customHeight="1">
      <c r="A193" s="85">
        <v>45287</v>
      </c>
      <c r="B193" s="32" t="s">
        <v>1366</v>
      </c>
      <c r="C193" s="31" t="s">
        <v>1367</v>
      </c>
      <c r="D193" s="31" t="s">
        <v>1371</v>
      </c>
      <c r="E193" s="31" t="s">
        <v>574</v>
      </c>
      <c r="F193" s="86">
        <v>338196</v>
      </c>
      <c r="G193" s="32">
        <v>306.99</v>
      </c>
      <c r="H193" s="32" t="s">
        <v>862</v>
      </c>
      <c r="I193" s="74"/>
      <c r="J193" s="74"/>
      <c r="K193" s="74"/>
      <c r="L193" s="74"/>
      <c r="M193" s="74"/>
      <c r="N193" s="74"/>
      <c r="O193" s="74"/>
      <c r="P193" s="74"/>
      <c r="Q193" s="74"/>
      <c r="R193" s="74"/>
      <c r="S193" s="74"/>
      <c r="T193" s="74"/>
      <c r="U193" s="74"/>
      <c r="V193" s="74"/>
      <c r="W193" s="74"/>
      <c r="X193" s="74"/>
      <c r="Y193" s="74"/>
      <c r="Z193" s="74"/>
      <c r="AA193" s="74"/>
      <c r="AB193" s="74"/>
    </row>
    <row r="194" spans="1:28" ht="12.75" customHeight="1">
      <c r="A194" s="85">
        <v>45287</v>
      </c>
      <c r="B194" s="32" t="s">
        <v>1366</v>
      </c>
      <c r="C194" s="31" t="s">
        <v>1367</v>
      </c>
      <c r="D194" s="31" t="s">
        <v>1372</v>
      </c>
      <c r="E194" s="31" t="s">
        <v>574</v>
      </c>
      <c r="F194" s="86">
        <v>479706</v>
      </c>
      <c r="G194" s="32">
        <v>305.48</v>
      </c>
      <c r="H194" s="32" t="s">
        <v>862</v>
      </c>
      <c r="I194" s="74"/>
      <c r="J194" s="74"/>
      <c r="K194" s="74"/>
      <c r="L194" s="74"/>
      <c r="M194" s="74"/>
      <c r="N194" s="74"/>
      <c r="O194" s="74"/>
      <c r="P194" s="74"/>
      <c r="Q194" s="74"/>
      <c r="R194" s="74"/>
      <c r="S194" s="74"/>
      <c r="T194" s="74"/>
      <c r="U194" s="74"/>
      <c r="V194" s="74"/>
      <c r="W194" s="74"/>
      <c r="X194" s="74"/>
      <c r="Y194" s="74"/>
      <c r="Z194" s="74"/>
      <c r="AA194" s="74"/>
      <c r="AB194" s="74"/>
    </row>
    <row r="195" spans="1:28" ht="12.75" customHeight="1">
      <c r="A195" s="85">
        <v>45287</v>
      </c>
      <c r="B195" s="32" t="s">
        <v>1366</v>
      </c>
      <c r="C195" s="31" t="s">
        <v>1367</v>
      </c>
      <c r="D195" s="31" t="s">
        <v>1373</v>
      </c>
      <c r="E195" s="31" t="s">
        <v>574</v>
      </c>
      <c r="F195" s="86">
        <v>814655</v>
      </c>
      <c r="G195" s="32">
        <v>307.26</v>
      </c>
      <c r="H195" s="32" t="s">
        <v>862</v>
      </c>
      <c r="I195" s="74"/>
      <c r="J195" s="74"/>
      <c r="K195" s="74"/>
      <c r="L195" s="74"/>
      <c r="M195" s="74"/>
      <c r="N195" s="74"/>
      <c r="O195" s="74"/>
      <c r="P195" s="74"/>
      <c r="Q195" s="74"/>
      <c r="R195" s="74"/>
      <c r="S195" s="74"/>
      <c r="T195" s="74"/>
      <c r="U195" s="74"/>
      <c r="V195" s="74"/>
      <c r="W195" s="74"/>
      <c r="X195" s="74"/>
      <c r="Y195" s="74"/>
      <c r="Z195" s="74"/>
      <c r="AA195" s="74"/>
      <c r="AB195" s="74"/>
    </row>
    <row r="196" spans="1:28" ht="12.75" customHeight="1">
      <c r="A196" s="85">
        <v>45287</v>
      </c>
      <c r="B196" s="32" t="s">
        <v>1366</v>
      </c>
      <c r="C196" s="31" t="s">
        <v>1367</v>
      </c>
      <c r="D196" s="31" t="s">
        <v>1142</v>
      </c>
      <c r="E196" s="31" t="s">
        <v>574</v>
      </c>
      <c r="F196" s="86">
        <v>759871</v>
      </c>
      <c r="G196" s="32">
        <v>288.76</v>
      </c>
      <c r="H196" s="32" t="s">
        <v>862</v>
      </c>
      <c r="I196" s="74"/>
      <c r="J196" s="74"/>
      <c r="K196" s="74"/>
      <c r="L196" s="74"/>
      <c r="M196" s="74"/>
      <c r="N196" s="74"/>
      <c r="O196" s="74"/>
      <c r="P196" s="74"/>
      <c r="Q196" s="74"/>
      <c r="R196" s="74"/>
      <c r="S196" s="74"/>
      <c r="T196" s="74"/>
      <c r="U196" s="74"/>
      <c r="V196" s="74"/>
      <c r="W196" s="74"/>
      <c r="X196" s="74"/>
      <c r="Y196" s="74"/>
      <c r="Z196" s="74"/>
      <c r="AA196" s="74"/>
      <c r="AB196" s="74"/>
    </row>
    <row r="197" spans="1:28" ht="12.75" customHeight="1">
      <c r="A197" s="85">
        <v>45287</v>
      </c>
      <c r="B197" s="32" t="s">
        <v>1374</v>
      </c>
      <c r="C197" s="31" t="s">
        <v>1375</v>
      </c>
      <c r="D197" s="31" t="s">
        <v>1376</v>
      </c>
      <c r="E197" s="31" t="s">
        <v>574</v>
      </c>
      <c r="F197" s="86">
        <v>16640</v>
      </c>
      <c r="G197" s="32">
        <v>1918.6</v>
      </c>
      <c r="H197" s="32" t="s">
        <v>862</v>
      </c>
      <c r="I197" s="74"/>
      <c r="J197" s="74"/>
      <c r="K197" s="74"/>
      <c r="L197" s="74"/>
      <c r="M197" s="74"/>
      <c r="N197" s="74"/>
      <c r="O197" s="74"/>
      <c r="P197" s="74"/>
      <c r="Q197" s="74"/>
      <c r="R197" s="74"/>
      <c r="S197" s="74"/>
      <c r="T197" s="74"/>
      <c r="U197" s="74"/>
      <c r="V197" s="74"/>
      <c r="W197" s="74"/>
      <c r="X197" s="74"/>
      <c r="Y197" s="74"/>
      <c r="Z197" s="74"/>
      <c r="AA197" s="74"/>
      <c r="AB197" s="74"/>
    </row>
    <row r="198" spans="1:28" ht="12.75" customHeight="1">
      <c r="A198" s="85">
        <v>45287</v>
      </c>
      <c r="B198" s="32" t="s">
        <v>1377</v>
      </c>
      <c r="C198" s="31" t="s">
        <v>1378</v>
      </c>
      <c r="D198" s="31" t="s">
        <v>1379</v>
      </c>
      <c r="E198" s="31" t="s">
        <v>574</v>
      </c>
      <c r="F198" s="86">
        <v>1000000</v>
      </c>
      <c r="G198" s="32">
        <v>48</v>
      </c>
      <c r="H198" s="32" t="s">
        <v>862</v>
      </c>
      <c r="I198" s="74"/>
      <c r="J198" s="74"/>
      <c r="K198" s="74"/>
      <c r="L198" s="74"/>
      <c r="M198" s="74"/>
      <c r="N198" s="74"/>
      <c r="O198" s="74"/>
      <c r="P198" s="74"/>
      <c r="Q198" s="74"/>
      <c r="R198" s="74"/>
      <c r="S198" s="74"/>
      <c r="T198" s="74"/>
      <c r="U198" s="74"/>
      <c r="V198" s="74"/>
      <c r="W198" s="74"/>
      <c r="X198" s="74"/>
      <c r="Y198" s="74"/>
      <c r="Z198" s="74"/>
      <c r="AA198" s="74"/>
      <c r="AB198" s="74"/>
    </row>
    <row r="199" spans="1:28" ht="12.75" customHeight="1">
      <c r="A199" s="85">
        <v>45287</v>
      </c>
      <c r="B199" s="32" t="s">
        <v>1380</v>
      </c>
      <c r="C199" s="31" t="s">
        <v>704</v>
      </c>
      <c r="D199" s="31" t="s">
        <v>576</v>
      </c>
      <c r="E199" s="31" t="s">
        <v>574</v>
      </c>
      <c r="F199" s="86">
        <v>695956</v>
      </c>
      <c r="G199" s="32">
        <v>126.85</v>
      </c>
      <c r="H199" s="32" t="s">
        <v>862</v>
      </c>
      <c r="I199" s="74"/>
      <c r="J199" s="74"/>
      <c r="K199" s="74"/>
      <c r="L199" s="74"/>
      <c r="M199" s="74"/>
      <c r="N199" s="74"/>
      <c r="O199" s="74"/>
      <c r="P199" s="74"/>
      <c r="Q199" s="74"/>
      <c r="R199" s="74"/>
      <c r="S199" s="74"/>
      <c r="T199" s="74"/>
      <c r="U199" s="74"/>
      <c r="V199" s="74"/>
      <c r="W199" s="74"/>
      <c r="X199" s="74"/>
      <c r="Y199" s="74"/>
      <c r="Z199" s="74"/>
      <c r="AA199" s="74"/>
      <c r="AB199" s="74"/>
    </row>
    <row r="200" spans="1:28" ht="12.75" customHeight="1">
      <c r="A200" s="85">
        <v>45287</v>
      </c>
      <c r="B200" s="32" t="s">
        <v>1381</v>
      </c>
      <c r="C200" s="31" t="s">
        <v>1382</v>
      </c>
      <c r="D200" s="31" t="s">
        <v>1104</v>
      </c>
      <c r="E200" s="31" t="s">
        <v>574</v>
      </c>
      <c r="F200" s="86">
        <v>264991</v>
      </c>
      <c r="G200" s="32">
        <v>51.62</v>
      </c>
      <c r="H200" s="32" t="s">
        <v>862</v>
      </c>
      <c r="I200" s="74"/>
      <c r="J200" s="74"/>
      <c r="K200" s="74"/>
      <c r="L200" s="74"/>
      <c r="M200" s="74"/>
      <c r="N200" s="74"/>
      <c r="O200" s="74"/>
      <c r="P200" s="74"/>
      <c r="Q200" s="74"/>
      <c r="R200" s="74"/>
      <c r="S200" s="74"/>
      <c r="T200" s="74"/>
      <c r="U200" s="74"/>
      <c r="V200" s="74"/>
      <c r="W200" s="74"/>
      <c r="X200" s="74"/>
      <c r="Y200" s="74"/>
      <c r="Z200" s="74"/>
      <c r="AA200" s="74"/>
      <c r="AB200" s="74"/>
    </row>
    <row r="201" spans="1:28" ht="12.75" customHeight="1">
      <c r="A201" s="85">
        <v>45287</v>
      </c>
      <c r="B201" s="32" t="s">
        <v>1383</v>
      </c>
      <c r="C201" s="31" t="s">
        <v>1384</v>
      </c>
      <c r="D201" s="31" t="s">
        <v>576</v>
      </c>
      <c r="E201" s="31" t="s">
        <v>574</v>
      </c>
      <c r="F201" s="86">
        <v>207239</v>
      </c>
      <c r="G201" s="32">
        <v>514.44000000000005</v>
      </c>
      <c r="H201" s="32" t="s">
        <v>862</v>
      </c>
      <c r="I201" s="74"/>
      <c r="J201" s="74"/>
      <c r="K201" s="74"/>
      <c r="L201" s="74"/>
      <c r="M201" s="74"/>
      <c r="N201" s="74"/>
      <c r="O201" s="74"/>
      <c r="P201" s="74"/>
      <c r="Q201" s="74"/>
      <c r="R201" s="74"/>
      <c r="S201" s="74"/>
      <c r="T201" s="74"/>
      <c r="U201" s="74"/>
      <c r="V201" s="74"/>
      <c r="W201" s="74"/>
      <c r="X201" s="74"/>
      <c r="Y201" s="74"/>
      <c r="Z201" s="74"/>
      <c r="AA201" s="74"/>
      <c r="AB201" s="74"/>
    </row>
    <row r="202" spans="1:28" ht="12.75" customHeight="1">
      <c r="A202" s="85">
        <v>45287</v>
      </c>
      <c r="B202" s="32" t="s">
        <v>1043</v>
      </c>
      <c r="C202" s="31" t="s">
        <v>1044</v>
      </c>
      <c r="D202" s="31" t="s">
        <v>576</v>
      </c>
      <c r="E202" s="31" t="s">
        <v>574</v>
      </c>
      <c r="F202" s="86">
        <v>182908</v>
      </c>
      <c r="G202" s="32">
        <v>1376.88</v>
      </c>
      <c r="H202" s="32" t="s">
        <v>862</v>
      </c>
      <c r="I202" s="74"/>
      <c r="J202" s="74"/>
      <c r="K202" s="74"/>
      <c r="L202" s="74"/>
      <c r="M202" s="74"/>
      <c r="N202" s="74"/>
      <c r="O202" s="74"/>
      <c r="P202" s="74"/>
      <c r="Q202" s="74"/>
      <c r="R202" s="74"/>
      <c r="S202" s="74"/>
      <c r="T202" s="74"/>
      <c r="U202" s="74"/>
      <c r="V202" s="74"/>
      <c r="W202" s="74"/>
      <c r="X202" s="74"/>
      <c r="Y202" s="74"/>
      <c r="Z202" s="74"/>
      <c r="AA202" s="74"/>
      <c r="AB202" s="74"/>
    </row>
    <row r="203" spans="1:28" ht="12.75" customHeight="1">
      <c r="A203" s="85">
        <v>45287</v>
      </c>
      <c r="B203" s="32" t="s">
        <v>1134</v>
      </c>
      <c r="C203" s="31" t="s">
        <v>1135</v>
      </c>
      <c r="D203" s="31" t="s">
        <v>1136</v>
      </c>
      <c r="E203" s="31" t="s">
        <v>574</v>
      </c>
      <c r="F203" s="86">
        <v>2551840</v>
      </c>
      <c r="G203" s="32">
        <v>4.7699999999999996</v>
      </c>
      <c r="H203" s="32" t="s">
        <v>862</v>
      </c>
      <c r="I203" s="74"/>
      <c r="J203" s="74"/>
      <c r="K203" s="74"/>
      <c r="L203" s="74"/>
      <c r="M203" s="74"/>
      <c r="N203" s="74"/>
      <c r="O203" s="74"/>
      <c r="P203" s="74"/>
      <c r="Q203" s="74"/>
      <c r="R203" s="74"/>
      <c r="S203" s="74"/>
      <c r="T203" s="74"/>
      <c r="U203" s="74"/>
      <c r="V203" s="74"/>
      <c r="W203" s="74"/>
      <c r="X203" s="74"/>
      <c r="Y203" s="74"/>
      <c r="Z203" s="74"/>
      <c r="AA203" s="74"/>
      <c r="AB203" s="74"/>
    </row>
    <row r="204" spans="1:28" ht="15" customHeight="1">
      <c r="A204" s="85">
        <v>45287</v>
      </c>
      <c r="B204" s="32" t="s">
        <v>1137</v>
      </c>
      <c r="C204" s="31" t="s">
        <v>1138</v>
      </c>
      <c r="D204" s="31" t="s">
        <v>1139</v>
      </c>
      <c r="E204" s="31" t="s">
        <v>574</v>
      </c>
      <c r="F204" s="86">
        <v>42000</v>
      </c>
      <c r="G204" s="32">
        <v>88.24</v>
      </c>
      <c r="H204" s="32" t="s">
        <v>862</v>
      </c>
    </row>
    <row r="205" spans="1:28" ht="15" customHeight="1">
      <c r="A205" s="85">
        <v>45287</v>
      </c>
      <c r="B205" s="32" t="s">
        <v>1140</v>
      </c>
      <c r="C205" s="31" t="s">
        <v>1141</v>
      </c>
      <c r="D205" s="31" t="s">
        <v>1104</v>
      </c>
      <c r="E205" s="31" t="s">
        <v>574</v>
      </c>
      <c r="F205" s="86">
        <v>607071</v>
      </c>
      <c r="G205" s="32">
        <v>34.01</v>
      </c>
      <c r="H205" s="32" t="s">
        <v>862</v>
      </c>
    </row>
    <row r="206" spans="1:28" ht="15" customHeight="1">
      <c r="A206" s="85">
        <v>45287</v>
      </c>
      <c r="B206" s="32" t="s">
        <v>1385</v>
      </c>
      <c r="C206" s="31" t="s">
        <v>1386</v>
      </c>
      <c r="D206" s="31" t="s">
        <v>576</v>
      </c>
      <c r="E206" s="31" t="s">
        <v>574</v>
      </c>
      <c r="F206" s="86">
        <v>136516</v>
      </c>
      <c r="G206" s="32">
        <v>414.79</v>
      </c>
      <c r="H206" s="32" t="s">
        <v>862</v>
      </c>
    </row>
    <row r="207" spans="1:28" ht="15" customHeight="1">
      <c r="A207" s="85">
        <v>45287</v>
      </c>
      <c r="B207" s="32" t="s">
        <v>1387</v>
      </c>
      <c r="C207" s="31" t="s">
        <v>1388</v>
      </c>
      <c r="D207" s="31" t="s">
        <v>1077</v>
      </c>
      <c r="E207" s="31" t="s">
        <v>574</v>
      </c>
      <c r="F207" s="86">
        <v>43143</v>
      </c>
      <c r="G207" s="32">
        <v>85.9</v>
      </c>
      <c r="H207" s="32" t="s">
        <v>862</v>
      </c>
    </row>
    <row r="208" spans="1:28" ht="15" customHeight="1">
      <c r="A208" s="85">
        <v>45287</v>
      </c>
      <c r="B208" s="32" t="s">
        <v>527</v>
      </c>
      <c r="C208" s="31" t="s">
        <v>1389</v>
      </c>
      <c r="D208" s="31" t="s">
        <v>1390</v>
      </c>
      <c r="E208" s="31" t="s">
        <v>574</v>
      </c>
      <c r="F208" s="86">
        <v>2951716</v>
      </c>
      <c r="G208" s="32">
        <v>504.55</v>
      </c>
      <c r="H208" s="32" t="s">
        <v>862</v>
      </c>
    </row>
    <row r="209" spans="1:8" ht="15" customHeight="1">
      <c r="A209" s="85">
        <v>45287</v>
      </c>
      <c r="B209" s="32" t="s">
        <v>527</v>
      </c>
      <c r="C209" s="31" t="s">
        <v>1389</v>
      </c>
      <c r="D209" s="31" t="s">
        <v>1391</v>
      </c>
      <c r="E209" s="31" t="s">
        <v>574</v>
      </c>
      <c r="F209" s="86">
        <v>500000</v>
      </c>
      <c r="G209" s="32">
        <v>510.14</v>
      </c>
      <c r="H209" s="32" t="s">
        <v>862</v>
      </c>
    </row>
    <row r="210" spans="1:8" ht="15" customHeight="1">
      <c r="A210" s="85">
        <v>45287</v>
      </c>
      <c r="B210" s="32" t="s">
        <v>1392</v>
      </c>
      <c r="C210" s="31" t="s">
        <v>1393</v>
      </c>
      <c r="D210" s="31" t="s">
        <v>1081</v>
      </c>
      <c r="E210" s="31" t="s">
        <v>574</v>
      </c>
      <c r="F210" s="86">
        <v>5098247</v>
      </c>
      <c r="G210" s="32">
        <v>15.93</v>
      </c>
      <c r="H210" s="32" t="s">
        <v>862</v>
      </c>
    </row>
    <row r="211" spans="1:8" ht="15" customHeight="1">
      <c r="A211" s="85">
        <v>45287</v>
      </c>
      <c r="B211" s="32" t="s">
        <v>1392</v>
      </c>
      <c r="C211" s="31" t="s">
        <v>1393</v>
      </c>
      <c r="D211" s="31" t="s">
        <v>576</v>
      </c>
      <c r="E211" s="31" t="s">
        <v>574</v>
      </c>
      <c r="F211" s="86">
        <v>7392090</v>
      </c>
      <c r="G211" s="32">
        <v>15.78</v>
      </c>
      <c r="H211" s="32" t="s">
        <v>862</v>
      </c>
    </row>
    <row r="212" spans="1:8" ht="15" customHeight="1">
      <c r="A212" s="85">
        <v>45287</v>
      </c>
      <c r="B212" s="32" t="s">
        <v>1394</v>
      </c>
      <c r="C212" s="31" t="s">
        <v>1395</v>
      </c>
      <c r="D212" s="31" t="s">
        <v>1396</v>
      </c>
      <c r="E212" s="31" t="s">
        <v>574</v>
      </c>
      <c r="F212" s="86">
        <v>583259</v>
      </c>
      <c r="G212" s="32">
        <v>133.86000000000001</v>
      </c>
      <c r="H212" s="32" t="s">
        <v>862</v>
      </c>
    </row>
    <row r="213" spans="1:8" ht="15" customHeight="1">
      <c r="A213" s="85">
        <v>45287</v>
      </c>
      <c r="B213" s="32" t="s">
        <v>1397</v>
      </c>
      <c r="C213" s="31" t="s">
        <v>1398</v>
      </c>
      <c r="D213" s="31" t="s">
        <v>1399</v>
      </c>
      <c r="E213" s="31" t="s">
        <v>574</v>
      </c>
      <c r="F213" s="86">
        <v>728455</v>
      </c>
      <c r="G213" s="32">
        <v>114.33</v>
      </c>
      <c r="H213" s="32" t="s">
        <v>862</v>
      </c>
    </row>
    <row r="214" spans="1:8" ht="15" customHeight="1">
      <c r="A214" s="85">
        <v>45287</v>
      </c>
      <c r="B214" s="32" t="s">
        <v>1397</v>
      </c>
      <c r="C214" s="31" t="s">
        <v>1398</v>
      </c>
      <c r="D214" s="31" t="s">
        <v>1400</v>
      </c>
      <c r="E214" s="31" t="s">
        <v>574</v>
      </c>
      <c r="F214" s="86">
        <v>613448</v>
      </c>
      <c r="G214" s="32">
        <v>114.45</v>
      </c>
      <c r="H214" s="32" t="s">
        <v>862</v>
      </c>
    </row>
    <row r="215" spans="1:8" ht="15" customHeight="1">
      <c r="A215" s="85">
        <v>45287</v>
      </c>
      <c r="B215" s="32" t="s">
        <v>1397</v>
      </c>
      <c r="C215" s="31" t="s">
        <v>1398</v>
      </c>
      <c r="D215" s="31" t="s">
        <v>1396</v>
      </c>
      <c r="E215" s="31" t="s">
        <v>574</v>
      </c>
      <c r="F215" s="86">
        <v>2380439</v>
      </c>
      <c r="G215" s="32">
        <v>114.31</v>
      </c>
      <c r="H215" s="32" t="s">
        <v>862</v>
      </c>
    </row>
    <row r="216" spans="1:8" ht="15" customHeight="1">
      <c r="A216" s="85">
        <v>45287</v>
      </c>
      <c r="B216" s="32" t="s">
        <v>1397</v>
      </c>
      <c r="C216" s="31" t="s">
        <v>1398</v>
      </c>
      <c r="D216" s="31" t="s">
        <v>887</v>
      </c>
      <c r="E216" s="31" t="s">
        <v>574</v>
      </c>
      <c r="F216" s="86">
        <v>435398</v>
      </c>
      <c r="G216" s="32">
        <v>113.12</v>
      </c>
      <c r="H216" s="32" t="s">
        <v>862</v>
      </c>
    </row>
    <row r="217" spans="1:8" ht="15" customHeight="1">
      <c r="A217" s="85">
        <v>45287</v>
      </c>
      <c r="B217" s="32" t="s">
        <v>1397</v>
      </c>
      <c r="C217" s="31" t="s">
        <v>1398</v>
      </c>
      <c r="D217" s="31" t="s">
        <v>1081</v>
      </c>
      <c r="E217" s="31" t="s">
        <v>574</v>
      </c>
      <c r="F217" s="86">
        <v>506996</v>
      </c>
      <c r="G217" s="32">
        <v>114.28</v>
      </c>
      <c r="H217" s="32" t="s">
        <v>862</v>
      </c>
    </row>
    <row r="218" spans="1:8" ht="15" customHeight="1">
      <c r="A218" s="85">
        <v>45287</v>
      </c>
      <c r="B218" s="32" t="s">
        <v>1397</v>
      </c>
      <c r="C218" s="31" t="s">
        <v>1398</v>
      </c>
      <c r="D218" s="31" t="s">
        <v>576</v>
      </c>
      <c r="E218" s="31" t="s">
        <v>574</v>
      </c>
      <c r="F218" s="86">
        <v>1222095</v>
      </c>
      <c r="G218" s="32">
        <v>114.08</v>
      </c>
      <c r="H218" s="32" t="s">
        <v>862</v>
      </c>
    </row>
    <row r="219" spans="1:8" ht="15" customHeight="1">
      <c r="A219" s="85">
        <v>45287</v>
      </c>
      <c r="B219" s="32" t="s">
        <v>1144</v>
      </c>
      <c r="C219" s="31" t="s">
        <v>1145</v>
      </c>
      <c r="D219" s="31" t="s">
        <v>887</v>
      </c>
      <c r="E219" s="31" t="s">
        <v>574</v>
      </c>
      <c r="F219" s="86">
        <v>2531235</v>
      </c>
      <c r="G219" s="32">
        <v>14.95</v>
      </c>
      <c r="H219" s="32" t="s">
        <v>862</v>
      </c>
    </row>
    <row r="220" spans="1:8" ht="15" customHeight="1">
      <c r="A220" s="85">
        <v>45287</v>
      </c>
      <c r="B220" s="32" t="s">
        <v>1146</v>
      </c>
      <c r="C220" s="31" t="s">
        <v>1147</v>
      </c>
      <c r="D220" s="31" t="s">
        <v>576</v>
      </c>
      <c r="E220" s="31" t="s">
        <v>574</v>
      </c>
      <c r="F220" s="86">
        <v>806995</v>
      </c>
      <c r="G220" s="32">
        <v>47.32</v>
      </c>
      <c r="H220" s="32" t="s">
        <v>862</v>
      </c>
    </row>
    <row r="221" spans="1:8" ht="15" customHeight="1">
      <c r="A221" s="85">
        <v>45287</v>
      </c>
      <c r="B221" s="32" t="s">
        <v>1146</v>
      </c>
      <c r="C221" s="31" t="s">
        <v>1147</v>
      </c>
      <c r="D221" s="31" t="s">
        <v>1401</v>
      </c>
      <c r="E221" s="31" t="s">
        <v>574</v>
      </c>
      <c r="F221" s="86">
        <v>1188103</v>
      </c>
      <c r="G221" s="32">
        <v>48.36</v>
      </c>
      <c r="H221" s="32" t="s">
        <v>862</v>
      </c>
    </row>
    <row r="222" spans="1:8" ht="15" customHeight="1">
      <c r="A222" s="85">
        <v>45287</v>
      </c>
      <c r="B222" s="32" t="s">
        <v>1146</v>
      </c>
      <c r="C222" s="31" t="s">
        <v>1147</v>
      </c>
      <c r="D222" s="31" t="s">
        <v>1150</v>
      </c>
      <c r="E222" s="31" t="s">
        <v>574</v>
      </c>
      <c r="F222" s="86">
        <v>600000</v>
      </c>
      <c r="G222" s="32">
        <v>48</v>
      </c>
      <c r="H222" s="32" t="s">
        <v>862</v>
      </c>
    </row>
    <row r="223" spans="1:8" ht="15" customHeight="1">
      <c r="A223" s="85">
        <v>45287</v>
      </c>
      <c r="B223" s="32" t="s">
        <v>1146</v>
      </c>
      <c r="C223" s="31" t="s">
        <v>1147</v>
      </c>
      <c r="D223" s="31" t="s">
        <v>1402</v>
      </c>
      <c r="E223" s="31" t="s">
        <v>574</v>
      </c>
      <c r="F223" s="86">
        <v>1700000</v>
      </c>
      <c r="G223" s="32">
        <v>48</v>
      </c>
      <c r="H223" s="32" t="s">
        <v>862</v>
      </c>
    </row>
    <row r="224" spans="1:8" ht="15" customHeight="1">
      <c r="A224" s="85">
        <v>45287</v>
      </c>
      <c r="B224" s="32" t="s">
        <v>1146</v>
      </c>
      <c r="C224" s="31" t="s">
        <v>1147</v>
      </c>
      <c r="D224" s="31" t="s">
        <v>1403</v>
      </c>
      <c r="E224" s="31" t="s">
        <v>574</v>
      </c>
      <c r="F224" s="86">
        <v>1025000</v>
      </c>
      <c r="G224" s="32">
        <v>48.17</v>
      </c>
      <c r="H224" s="32" t="s">
        <v>862</v>
      </c>
    </row>
    <row r="225" spans="1:8" ht="15" customHeight="1">
      <c r="A225" s="85">
        <v>45287</v>
      </c>
      <c r="B225" s="32" t="s">
        <v>1146</v>
      </c>
      <c r="C225" s="31" t="s">
        <v>1147</v>
      </c>
      <c r="D225" s="31" t="s">
        <v>1080</v>
      </c>
      <c r="E225" s="31" t="s">
        <v>574</v>
      </c>
      <c r="F225" s="86">
        <v>609850</v>
      </c>
      <c r="G225" s="32">
        <v>48.88</v>
      </c>
      <c r="H225" s="32" t="s">
        <v>862</v>
      </c>
    </row>
    <row r="226" spans="1:8" ht="15" customHeight="1">
      <c r="A226" s="85">
        <v>45287</v>
      </c>
      <c r="B226" s="32" t="s">
        <v>1404</v>
      </c>
      <c r="C226" s="31" t="s">
        <v>1405</v>
      </c>
      <c r="D226" s="31" t="s">
        <v>576</v>
      </c>
      <c r="E226" s="31" t="s">
        <v>574</v>
      </c>
      <c r="F226" s="86">
        <v>1691209</v>
      </c>
      <c r="G226" s="32">
        <v>231.85</v>
      </c>
      <c r="H226" s="32" t="s">
        <v>862</v>
      </c>
    </row>
    <row r="227" spans="1:8" ht="15" customHeight="1">
      <c r="A227" s="85">
        <v>45287</v>
      </c>
      <c r="B227" s="32" t="s">
        <v>1302</v>
      </c>
      <c r="C227" s="31" t="s">
        <v>1303</v>
      </c>
      <c r="D227" s="31" t="s">
        <v>576</v>
      </c>
      <c r="E227" s="31" t="s">
        <v>575</v>
      </c>
      <c r="F227" s="86">
        <v>178505</v>
      </c>
      <c r="G227" s="32">
        <v>708.04</v>
      </c>
      <c r="H227" s="32" t="s">
        <v>862</v>
      </c>
    </row>
    <row r="228" spans="1:8" ht="15" customHeight="1">
      <c r="A228" s="85">
        <v>45287</v>
      </c>
      <c r="B228" s="32" t="s">
        <v>1116</v>
      </c>
      <c r="C228" s="31" t="s">
        <v>1117</v>
      </c>
      <c r="D228" s="31" t="s">
        <v>576</v>
      </c>
      <c r="E228" s="31" t="s">
        <v>575</v>
      </c>
      <c r="F228" s="86">
        <v>540068</v>
      </c>
      <c r="G228" s="32">
        <v>144.04</v>
      </c>
      <c r="H228" s="32" t="s">
        <v>862</v>
      </c>
    </row>
    <row r="229" spans="1:8" ht="15" customHeight="1">
      <c r="A229" s="85">
        <v>45287</v>
      </c>
      <c r="B229" s="32" t="s">
        <v>1041</v>
      </c>
      <c r="C229" s="31" t="s">
        <v>1042</v>
      </c>
      <c r="D229" s="31" t="s">
        <v>1304</v>
      </c>
      <c r="E229" s="31" t="s">
        <v>575</v>
      </c>
      <c r="F229" s="86">
        <v>2995440</v>
      </c>
      <c r="G229" s="32">
        <v>4.8899999999999997</v>
      </c>
      <c r="H229" s="32" t="s">
        <v>862</v>
      </c>
    </row>
    <row r="230" spans="1:8" ht="15" customHeight="1">
      <c r="A230" s="85">
        <v>45287</v>
      </c>
      <c r="B230" s="32" t="s">
        <v>1041</v>
      </c>
      <c r="C230" s="31" t="s">
        <v>1042</v>
      </c>
      <c r="D230" s="31" t="s">
        <v>959</v>
      </c>
      <c r="E230" s="31" t="s">
        <v>575</v>
      </c>
      <c r="F230" s="86">
        <v>5958345</v>
      </c>
      <c r="G230" s="32">
        <v>4.88</v>
      </c>
      <c r="H230" s="32" t="s">
        <v>862</v>
      </c>
    </row>
    <row r="231" spans="1:8" ht="15" customHeight="1">
      <c r="A231" s="85">
        <v>45287</v>
      </c>
      <c r="B231" s="32" t="s">
        <v>1041</v>
      </c>
      <c r="C231" s="31" t="s">
        <v>1042</v>
      </c>
      <c r="D231" s="31" t="s">
        <v>1181</v>
      </c>
      <c r="E231" s="31" t="s">
        <v>575</v>
      </c>
      <c r="F231" s="86">
        <v>686222</v>
      </c>
      <c r="G231" s="32">
        <v>4.8499999999999996</v>
      </c>
      <c r="H231" s="32" t="s">
        <v>862</v>
      </c>
    </row>
    <row r="232" spans="1:8" ht="15" customHeight="1">
      <c r="A232" s="85">
        <v>45287</v>
      </c>
      <c r="B232" s="32" t="s">
        <v>1041</v>
      </c>
      <c r="C232" s="31" t="s">
        <v>1042</v>
      </c>
      <c r="D232" s="31" t="s">
        <v>1056</v>
      </c>
      <c r="E232" s="31" t="s">
        <v>575</v>
      </c>
      <c r="F232" s="86">
        <v>1500000</v>
      </c>
      <c r="G232" s="32">
        <v>4.8600000000000003</v>
      </c>
      <c r="H232" s="32" t="s">
        <v>862</v>
      </c>
    </row>
    <row r="233" spans="1:8" ht="15" customHeight="1">
      <c r="A233" s="85">
        <v>45287</v>
      </c>
      <c r="B233" s="32" t="s">
        <v>1041</v>
      </c>
      <c r="C233" s="31" t="s">
        <v>1042</v>
      </c>
      <c r="D233" s="31" t="s">
        <v>1118</v>
      </c>
      <c r="E233" s="31" t="s">
        <v>575</v>
      </c>
      <c r="F233" s="86">
        <v>2353054</v>
      </c>
      <c r="G233" s="32">
        <v>4.9000000000000004</v>
      </c>
      <c r="H233" s="32" t="s">
        <v>862</v>
      </c>
    </row>
    <row r="234" spans="1:8" ht="15" customHeight="1">
      <c r="A234" s="85">
        <v>45287</v>
      </c>
      <c r="B234" s="32" t="s">
        <v>1041</v>
      </c>
      <c r="C234" s="31" t="s">
        <v>1042</v>
      </c>
      <c r="D234" s="31" t="s">
        <v>1148</v>
      </c>
      <c r="E234" s="31" t="s">
        <v>575</v>
      </c>
      <c r="F234" s="86">
        <v>2009999</v>
      </c>
      <c r="G234" s="32">
        <v>4.9000000000000004</v>
      </c>
      <c r="H234" s="32" t="s">
        <v>862</v>
      </c>
    </row>
    <row r="235" spans="1:8" ht="15" customHeight="1">
      <c r="A235" s="85">
        <v>45287</v>
      </c>
      <c r="B235" s="32" t="s">
        <v>1041</v>
      </c>
      <c r="C235" s="31" t="s">
        <v>1042</v>
      </c>
      <c r="D235" s="31" t="s">
        <v>1083</v>
      </c>
      <c r="E235" s="31" t="s">
        <v>575</v>
      </c>
      <c r="F235" s="86">
        <v>2940402</v>
      </c>
      <c r="G235" s="32">
        <v>4.88</v>
      </c>
      <c r="H235" s="32" t="s">
        <v>862</v>
      </c>
    </row>
    <row r="236" spans="1:8" ht="15" customHeight="1">
      <c r="A236" s="85">
        <v>45287</v>
      </c>
      <c r="B236" s="32" t="s">
        <v>1406</v>
      </c>
      <c r="C236" s="31" t="s">
        <v>1407</v>
      </c>
      <c r="D236" s="31" t="s">
        <v>1408</v>
      </c>
      <c r="E236" s="31" t="s">
        <v>575</v>
      </c>
      <c r="F236" s="86">
        <v>93660</v>
      </c>
      <c r="G236" s="32">
        <v>30.94</v>
      </c>
      <c r="H236" s="32" t="s">
        <v>862</v>
      </c>
    </row>
    <row r="237" spans="1:8" ht="15" customHeight="1">
      <c r="A237" s="85">
        <v>45287</v>
      </c>
      <c r="B237" s="32" t="s">
        <v>1092</v>
      </c>
      <c r="C237" s="31" t="s">
        <v>1119</v>
      </c>
      <c r="D237" s="31" t="s">
        <v>1093</v>
      </c>
      <c r="E237" s="31" t="s">
        <v>575</v>
      </c>
      <c r="F237" s="86">
        <v>94000</v>
      </c>
      <c r="G237" s="32">
        <v>2542.2800000000002</v>
      </c>
      <c r="H237" s="32" t="s">
        <v>862</v>
      </c>
    </row>
    <row r="238" spans="1:8" ht="15" customHeight="1">
      <c r="A238" s="85">
        <v>45287</v>
      </c>
      <c r="B238" s="32" t="s">
        <v>1182</v>
      </c>
      <c r="C238" s="31" t="s">
        <v>1309</v>
      </c>
      <c r="D238" s="31" t="s">
        <v>1056</v>
      </c>
      <c r="E238" s="31" t="s">
        <v>575</v>
      </c>
      <c r="F238" s="86">
        <v>2</v>
      </c>
      <c r="G238" s="32">
        <v>8.7799999999999994</v>
      </c>
      <c r="H238" s="32" t="s">
        <v>862</v>
      </c>
    </row>
    <row r="239" spans="1:8" ht="15" customHeight="1">
      <c r="A239" s="85">
        <v>45287</v>
      </c>
      <c r="B239" s="32" t="s">
        <v>1310</v>
      </c>
      <c r="C239" s="31" t="s">
        <v>1311</v>
      </c>
      <c r="D239" s="31" t="s">
        <v>1409</v>
      </c>
      <c r="E239" s="31" t="s">
        <v>575</v>
      </c>
      <c r="F239" s="86">
        <v>229157</v>
      </c>
      <c r="G239" s="32">
        <v>339.72</v>
      </c>
      <c r="H239" s="32" t="s">
        <v>862</v>
      </c>
    </row>
    <row r="240" spans="1:8" ht="15" customHeight="1">
      <c r="A240" s="85">
        <v>45287</v>
      </c>
      <c r="B240" s="32" t="s">
        <v>1310</v>
      </c>
      <c r="C240" s="31" t="s">
        <v>1311</v>
      </c>
      <c r="D240" s="31" t="s">
        <v>576</v>
      </c>
      <c r="E240" s="31" t="s">
        <v>575</v>
      </c>
      <c r="F240" s="86">
        <v>90637</v>
      </c>
      <c r="G240" s="32">
        <v>370.56</v>
      </c>
      <c r="H240" s="32" t="s">
        <v>862</v>
      </c>
    </row>
    <row r="241" spans="1:8" ht="15" customHeight="1">
      <c r="A241" s="85">
        <v>45287</v>
      </c>
      <c r="B241" s="32" t="s">
        <v>1313</v>
      </c>
      <c r="C241" s="31" t="s">
        <v>1314</v>
      </c>
      <c r="D241" s="31" t="s">
        <v>1410</v>
      </c>
      <c r="E241" s="31" t="s">
        <v>575</v>
      </c>
      <c r="F241" s="86">
        <v>91086</v>
      </c>
      <c r="G241" s="32">
        <v>74.28</v>
      </c>
      <c r="H241" s="32" t="s">
        <v>862</v>
      </c>
    </row>
    <row r="242" spans="1:8" ht="15" customHeight="1">
      <c r="A242" s="85">
        <v>45287</v>
      </c>
      <c r="B242" s="32" t="s">
        <v>1120</v>
      </c>
      <c r="C242" s="31" t="s">
        <v>1121</v>
      </c>
      <c r="D242" s="31" t="s">
        <v>576</v>
      </c>
      <c r="E242" s="31" t="s">
        <v>575</v>
      </c>
      <c r="F242" s="86">
        <v>28647</v>
      </c>
      <c r="G242" s="32">
        <v>4615.3999999999996</v>
      </c>
      <c r="H242" s="32" t="s">
        <v>862</v>
      </c>
    </row>
    <row r="243" spans="1:8" ht="15" customHeight="1">
      <c r="A243" s="85">
        <v>45287</v>
      </c>
      <c r="B243" s="32" t="s">
        <v>1316</v>
      </c>
      <c r="C243" s="31" t="s">
        <v>1317</v>
      </c>
      <c r="D243" s="31" t="s">
        <v>576</v>
      </c>
      <c r="E243" s="31" t="s">
        <v>575</v>
      </c>
      <c r="F243" s="86">
        <v>447379</v>
      </c>
      <c r="G243" s="32">
        <v>209.86</v>
      </c>
      <c r="H243" s="32" t="s">
        <v>862</v>
      </c>
    </row>
    <row r="244" spans="1:8" ht="15" customHeight="1">
      <c r="A244" s="85">
        <v>45287</v>
      </c>
      <c r="B244" s="32" t="s">
        <v>992</v>
      </c>
      <c r="C244" s="31" t="s">
        <v>993</v>
      </c>
      <c r="D244" s="31" t="s">
        <v>887</v>
      </c>
      <c r="E244" s="31" t="s">
        <v>575</v>
      </c>
      <c r="F244" s="86">
        <v>1376737</v>
      </c>
      <c r="G244" s="32">
        <v>63.14</v>
      </c>
      <c r="H244" s="32" t="s">
        <v>862</v>
      </c>
    </row>
    <row r="245" spans="1:8" ht="15" customHeight="1">
      <c r="A245" s="85">
        <v>45287</v>
      </c>
      <c r="B245" s="32" t="s">
        <v>992</v>
      </c>
      <c r="C245" s="31" t="s">
        <v>993</v>
      </c>
      <c r="D245" s="31" t="s">
        <v>576</v>
      </c>
      <c r="E245" s="31" t="s">
        <v>575</v>
      </c>
      <c r="F245" s="86">
        <v>2758516</v>
      </c>
      <c r="G245" s="32">
        <v>64.67</v>
      </c>
      <c r="H245" s="32" t="s">
        <v>862</v>
      </c>
    </row>
    <row r="246" spans="1:8" ht="15" customHeight="1">
      <c r="A246" s="85">
        <v>45287</v>
      </c>
      <c r="B246" s="32" t="s">
        <v>1318</v>
      </c>
      <c r="C246" s="31" t="s">
        <v>1319</v>
      </c>
      <c r="D246" s="31" t="s">
        <v>1411</v>
      </c>
      <c r="E246" s="31" t="s">
        <v>575</v>
      </c>
      <c r="F246" s="86">
        <v>127200</v>
      </c>
      <c r="G246" s="32">
        <v>100</v>
      </c>
      <c r="H246" s="32" t="s">
        <v>862</v>
      </c>
    </row>
    <row r="247" spans="1:8" ht="15" customHeight="1">
      <c r="A247" s="85">
        <v>45287</v>
      </c>
      <c r="B247" s="32" t="s">
        <v>1325</v>
      </c>
      <c r="C247" s="31" t="s">
        <v>1326</v>
      </c>
      <c r="D247" s="31" t="s">
        <v>1327</v>
      </c>
      <c r="E247" s="31" t="s">
        <v>575</v>
      </c>
      <c r="F247" s="86">
        <v>3671014</v>
      </c>
      <c r="G247" s="32">
        <v>6.95</v>
      </c>
      <c r="H247" s="32" t="s">
        <v>862</v>
      </c>
    </row>
    <row r="248" spans="1:8" ht="15" customHeight="1">
      <c r="A248" s="85">
        <v>45287</v>
      </c>
      <c r="B248" s="32" t="s">
        <v>1325</v>
      </c>
      <c r="C248" s="31" t="s">
        <v>1326</v>
      </c>
      <c r="D248" s="31" t="s">
        <v>1081</v>
      </c>
      <c r="E248" s="31" t="s">
        <v>575</v>
      </c>
      <c r="F248" s="86">
        <v>3988045</v>
      </c>
      <c r="G248" s="32">
        <v>6.93</v>
      </c>
      <c r="H248" s="32" t="s">
        <v>862</v>
      </c>
    </row>
    <row r="249" spans="1:8" ht="15" customHeight="1">
      <c r="A249" s="85">
        <v>45287</v>
      </c>
      <c r="B249" s="32" t="s">
        <v>1122</v>
      </c>
      <c r="C249" s="31" t="s">
        <v>1123</v>
      </c>
      <c r="D249" s="31" t="s">
        <v>1412</v>
      </c>
      <c r="E249" s="31" t="s">
        <v>575</v>
      </c>
      <c r="F249" s="86">
        <v>1568576</v>
      </c>
      <c r="G249" s="32">
        <v>6.43</v>
      </c>
      <c r="H249" s="32" t="s">
        <v>862</v>
      </c>
    </row>
    <row r="250" spans="1:8" ht="15" customHeight="1">
      <c r="A250" s="85">
        <v>45287</v>
      </c>
      <c r="B250" s="32" t="s">
        <v>1122</v>
      </c>
      <c r="C250" s="31" t="s">
        <v>1123</v>
      </c>
      <c r="D250" s="31" t="s">
        <v>1149</v>
      </c>
      <c r="E250" s="31" t="s">
        <v>575</v>
      </c>
      <c r="F250" s="86">
        <v>33626</v>
      </c>
      <c r="G250" s="32">
        <v>6.4</v>
      </c>
      <c r="H250" s="32" t="s">
        <v>862</v>
      </c>
    </row>
    <row r="251" spans="1:8" ht="15" customHeight="1">
      <c r="A251" s="85">
        <v>45287</v>
      </c>
      <c r="B251" s="32" t="s">
        <v>1328</v>
      </c>
      <c r="C251" s="31" t="s">
        <v>1329</v>
      </c>
      <c r="D251" s="31" t="s">
        <v>1413</v>
      </c>
      <c r="E251" s="31" t="s">
        <v>575</v>
      </c>
      <c r="F251" s="86">
        <v>9263161</v>
      </c>
      <c r="G251" s="32">
        <v>52.34</v>
      </c>
      <c r="H251" s="32" t="s">
        <v>862</v>
      </c>
    </row>
    <row r="252" spans="1:8" ht="15" customHeight="1">
      <c r="A252" s="85">
        <v>45287</v>
      </c>
      <c r="B252" s="32" t="s">
        <v>1124</v>
      </c>
      <c r="C252" s="31" t="s">
        <v>1125</v>
      </c>
      <c r="D252" s="31" t="s">
        <v>1126</v>
      </c>
      <c r="E252" s="31" t="s">
        <v>575</v>
      </c>
      <c r="F252" s="86">
        <v>5000788</v>
      </c>
      <c r="G252" s="32">
        <v>0.65</v>
      </c>
      <c r="H252" s="32" t="s">
        <v>862</v>
      </c>
    </row>
    <row r="253" spans="1:8" ht="15" customHeight="1">
      <c r="A253" s="85">
        <v>45287</v>
      </c>
      <c r="B253" s="32" t="s">
        <v>1124</v>
      </c>
      <c r="C253" s="31" t="s">
        <v>1125</v>
      </c>
      <c r="D253" s="31" t="s">
        <v>1082</v>
      </c>
      <c r="E253" s="31" t="s">
        <v>575</v>
      </c>
      <c r="F253" s="86">
        <v>10160695</v>
      </c>
      <c r="G253" s="32">
        <v>0.65</v>
      </c>
      <c r="H253" s="32" t="s">
        <v>862</v>
      </c>
    </row>
    <row r="254" spans="1:8" ht="15" customHeight="1">
      <c r="A254" s="85">
        <v>45287</v>
      </c>
      <c r="B254" s="32" t="s">
        <v>1331</v>
      </c>
      <c r="C254" s="31" t="s">
        <v>1332</v>
      </c>
      <c r="D254" s="31" t="s">
        <v>959</v>
      </c>
      <c r="E254" s="31" t="s">
        <v>575</v>
      </c>
      <c r="F254" s="86">
        <v>129600</v>
      </c>
      <c r="G254" s="32">
        <v>73.27</v>
      </c>
      <c r="H254" s="32" t="s">
        <v>862</v>
      </c>
    </row>
    <row r="255" spans="1:8" ht="15" customHeight="1">
      <c r="A255" s="85">
        <v>45287</v>
      </c>
      <c r="B255" s="32" t="s">
        <v>1333</v>
      </c>
      <c r="C255" s="31" t="s">
        <v>1334</v>
      </c>
      <c r="D255" s="31" t="s">
        <v>1335</v>
      </c>
      <c r="E255" s="31" t="s">
        <v>575</v>
      </c>
      <c r="F255" s="86">
        <v>27686</v>
      </c>
      <c r="G255" s="32">
        <v>59.59</v>
      </c>
      <c r="H255" s="32" t="s">
        <v>862</v>
      </c>
    </row>
    <row r="256" spans="1:8" ht="15" customHeight="1">
      <c r="A256" s="85">
        <v>45287</v>
      </c>
      <c r="B256" s="32" t="s">
        <v>404</v>
      </c>
      <c r="C256" s="31" t="s">
        <v>1336</v>
      </c>
      <c r="D256" s="31" t="s">
        <v>576</v>
      </c>
      <c r="E256" s="31" t="s">
        <v>575</v>
      </c>
      <c r="F256" s="86">
        <v>241979</v>
      </c>
      <c r="G256" s="32">
        <v>1894.49</v>
      </c>
      <c r="H256" s="32" t="s">
        <v>862</v>
      </c>
    </row>
    <row r="257" spans="1:8" ht="15" customHeight="1">
      <c r="A257" s="85">
        <v>45287</v>
      </c>
      <c r="B257" s="32" t="s">
        <v>1127</v>
      </c>
      <c r="C257" s="31" t="s">
        <v>1128</v>
      </c>
      <c r="D257" s="31" t="s">
        <v>576</v>
      </c>
      <c r="E257" s="31" t="s">
        <v>575</v>
      </c>
      <c r="F257" s="86">
        <v>478972</v>
      </c>
      <c r="G257" s="32">
        <v>307.52</v>
      </c>
      <c r="H257" s="32" t="s">
        <v>862</v>
      </c>
    </row>
    <row r="258" spans="1:8" ht="15" customHeight="1">
      <c r="A258" s="85">
        <v>45287</v>
      </c>
      <c r="B258" s="32" t="s">
        <v>147</v>
      </c>
      <c r="C258" s="31" t="s">
        <v>1337</v>
      </c>
      <c r="D258" s="31" t="s">
        <v>576</v>
      </c>
      <c r="E258" s="31" t="s">
        <v>575</v>
      </c>
      <c r="F258" s="86">
        <v>1607194</v>
      </c>
      <c r="G258" s="32">
        <v>262.64999999999998</v>
      </c>
      <c r="H258" s="32" t="s">
        <v>862</v>
      </c>
    </row>
    <row r="259" spans="1:8" ht="15" customHeight="1">
      <c r="A259" s="85">
        <v>45287</v>
      </c>
      <c r="B259" s="32" t="s">
        <v>1338</v>
      </c>
      <c r="C259" s="31" t="s">
        <v>1339</v>
      </c>
      <c r="D259" s="31" t="s">
        <v>576</v>
      </c>
      <c r="E259" s="31" t="s">
        <v>575</v>
      </c>
      <c r="F259" s="86">
        <v>883371</v>
      </c>
      <c r="G259" s="32">
        <v>613.9</v>
      </c>
      <c r="H259" s="32" t="s">
        <v>862</v>
      </c>
    </row>
    <row r="260" spans="1:8" ht="15" customHeight="1">
      <c r="A260" s="85">
        <v>45287</v>
      </c>
      <c r="B260" s="32" t="s">
        <v>1340</v>
      </c>
      <c r="C260" s="31" t="s">
        <v>1341</v>
      </c>
      <c r="D260" s="31" t="s">
        <v>576</v>
      </c>
      <c r="E260" s="31" t="s">
        <v>575</v>
      </c>
      <c r="F260" s="86">
        <v>284108</v>
      </c>
      <c r="G260" s="32">
        <v>343.35</v>
      </c>
      <c r="H260" s="32" t="s">
        <v>862</v>
      </c>
    </row>
    <row r="261" spans="1:8" ht="15" customHeight="1">
      <c r="A261" s="85">
        <v>45287</v>
      </c>
      <c r="B261" s="32" t="s">
        <v>1340</v>
      </c>
      <c r="C261" s="31" t="s">
        <v>1341</v>
      </c>
      <c r="D261" s="31" t="s">
        <v>1081</v>
      </c>
      <c r="E261" s="31" t="s">
        <v>575</v>
      </c>
      <c r="F261" s="86">
        <v>178710</v>
      </c>
      <c r="G261" s="32">
        <v>348.82</v>
      </c>
      <c r="H261" s="32" t="s">
        <v>862</v>
      </c>
    </row>
    <row r="262" spans="1:8" ht="15" customHeight="1">
      <c r="A262" s="85">
        <v>45287</v>
      </c>
      <c r="B262" s="32" t="s">
        <v>1342</v>
      </c>
      <c r="C262" s="31" t="s">
        <v>1343</v>
      </c>
      <c r="D262" s="31" t="s">
        <v>882</v>
      </c>
      <c r="E262" s="31" t="s">
        <v>575</v>
      </c>
      <c r="F262" s="86">
        <v>26400</v>
      </c>
      <c r="G262" s="32">
        <v>227.75</v>
      </c>
      <c r="H262" s="32" t="s">
        <v>862</v>
      </c>
    </row>
    <row r="263" spans="1:8" ht="15" customHeight="1">
      <c r="A263" s="85">
        <v>45287</v>
      </c>
      <c r="B263" s="32" t="s">
        <v>1151</v>
      </c>
      <c r="C263" s="31" t="s">
        <v>1152</v>
      </c>
      <c r="D263" s="31" t="s">
        <v>882</v>
      </c>
      <c r="E263" s="31" t="s">
        <v>575</v>
      </c>
      <c r="F263" s="86">
        <v>4927329</v>
      </c>
      <c r="G263" s="32">
        <v>21.85</v>
      </c>
      <c r="H263" s="32" t="s">
        <v>862</v>
      </c>
    </row>
    <row r="264" spans="1:8" ht="15" customHeight="1">
      <c r="A264" s="85">
        <v>45287</v>
      </c>
      <c r="B264" s="32" t="s">
        <v>1151</v>
      </c>
      <c r="C264" s="31" t="s">
        <v>1152</v>
      </c>
      <c r="D264" s="31" t="s">
        <v>1083</v>
      </c>
      <c r="E264" s="31" t="s">
        <v>575</v>
      </c>
      <c r="F264" s="86">
        <v>2261766</v>
      </c>
      <c r="G264" s="32">
        <v>22.67</v>
      </c>
      <c r="H264" s="32" t="s">
        <v>862</v>
      </c>
    </row>
    <row r="265" spans="1:8" ht="15" customHeight="1">
      <c r="A265" s="85">
        <v>45287</v>
      </c>
      <c r="B265" s="32" t="s">
        <v>1151</v>
      </c>
      <c r="C265" s="31" t="s">
        <v>1152</v>
      </c>
      <c r="D265" s="31" t="s">
        <v>1098</v>
      </c>
      <c r="E265" s="31" t="s">
        <v>575</v>
      </c>
      <c r="F265" s="86">
        <v>519452</v>
      </c>
      <c r="G265" s="32">
        <v>23.29</v>
      </c>
      <c r="H265" s="32" t="s">
        <v>862</v>
      </c>
    </row>
    <row r="266" spans="1:8" ht="15" customHeight="1">
      <c r="A266" s="85">
        <v>45287</v>
      </c>
      <c r="B266" s="32" t="s">
        <v>1151</v>
      </c>
      <c r="C266" s="31" t="s">
        <v>1152</v>
      </c>
      <c r="D266" s="31" t="s">
        <v>1153</v>
      </c>
      <c r="E266" s="31" t="s">
        <v>575</v>
      </c>
      <c r="F266" s="86">
        <v>8315000</v>
      </c>
      <c r="G266" s="32">
        <v>23.4</v>
      </c>
      <c r="H266" s="32" t="s">
        <v>862</v>
      </c>
    </row>
    <row r="267" spans="1:8" ht="15" customHeight="1">
      <c r="A267" s="85">
        <v>45287</v>
      </c>
      <c r="B267" s="32" t="s">
        <v>1414</v>
      </c>
      <c r="C267" s="31" t="s">
        <v>1415</v>
      </c>
      <c r="D267" s="31" t="s">
        <v>1416</v>
      </c>
      <c r="E267" s="31" t="s">
        <v>575</v>
      </c>
      <c r="F267" s="86">
        <v>45000</v>
      </c>
      <c r="G267" s="32">
        <v>35.549999999999997</v>
      </c>
      <c r="H267" s="32" t="s">
        <v>862</v>
      </c>
    </row>
    <row r="268" spans="1:8" ht="15" customHeight="1">
      <c r="A268" s="85">
        <v>45287</v>
      </c>
      <c r="B268" s="32" t="s">
        <v>1355</v>
      </c>
      <c r="C268" s="31" t="s">
        <v>1356</v>
      </c>
      <c r="D268" s="31" t="s">
        <v>1357</v>
      </c>
      <c r="E268" s="31" t="s">
        <v>575</v>
      </c>
      <c r="F268" s="86">
        <v>317472</v>
      </c>
      <c r="G268" s="32">
        <v>7.6</v>
      </c>
      <c r="H268" s="32" t="s">
        <v>862</v>
      </c>
    </row>
    <row r="269" spans="1:8" ht="15" customHeight="1">
      <c r="A269" s="85">
        <v>45287</v>
      </c>
      <c r="B269" s="32" t="s">
        <v>1359</v>
      </c>
      <c r="C269" s="31" t="s">
        <v>1360</v>
      </c>
      <c r="D269" s="31" t="s">
        <v>576</v>
      </c>
      <c r="E269" s="31" t="s">
        <v>575</v>
      </c>
      <c r="F269" s="86">
        <v>220188</v>
      </c>
      <c r="G269" s="32">
        <v>1278.58</v>
      </c>
      <c r="H269" s="32" t="s">
        <v>862</v>
      </c>
    </row>
    <row r="270" spans="1:8" ht="15" customHeight="1">
      <c r="A270" s="85">
        <v>45287</v>
      </c>
      <c r="B270" s="32" t="s">
        <v>1361</v>
      </c>
      <c r="C270" s="31" t="s">
        <v>1362</v>
      </c>
      <c r="D270" s="31" t="s">
        <v>1417</v>
      </c>
      <c r="E270" s="31" t="s">
        <v>575</v>
      </c>
      <c r="F270" s="86">
        <v>260000</v>
      </c>
      <c r="G270" s="32">
        <v>46.46</v>
      </c>
      <c r="H270" s="32" t="s">
        <v>862</v>
      </c>
    </row>
    <row r="271" spans="1:8" ht="15" customHeight="1">
      <c r="A271" s="85">
        <v>45287</v>
      </c>
      <c r="B271" s="32" t="s">
        <v>1364</v>
      </c>
      <c r="C271" s="31" t="s">
        <v>1365</v>
      </c>
      <c r="D271" s="31" t="s">
        <v>576</v>
      </c>
      <c r="E271" s="31" t="s">
        <v>575</v>
      </c>
      <c r="F271" s="86">
        <v>25316</v>
      </c>
      <c r="G271" s="32">
        <v>1371.44</v>
      </c>
      <c r="H271" s="32" t="s">
        <v>862</v>
      </c>
    </row>
    <row r="272" spans="1:8" ht="15" customHeight="1">
      <c r="A272" s="85">
        <v>45287</v>
      </c>
      <c r="B272" s="32" t="s">
        <v>1130</v>
      </c>
      <c r="C272" s="31" t="s">
        <v>1131</v>
      </c>
      <c r="D272" s="31" t="s">
        <v>1132</v>
      </c>
      <c r="E272" s="31" t="s">
        <v>575</v>
      </c>
      <c r="F272" s="86">
        <v>2683152</v>
      </c>
      <c r="G272" s="32">
        <v>2.0499999999999998</v>
      </c>
      <c r="H272" s="32" t="s">
        <v>862</v>
      </c>
    </row>
    <row r="273" spans="1:8" ht="15" customHeight="1">
      <c r="A273" s="85">
        <v>45287</v>
      </c>
      <c r="B273" s="32" t="s">
        <v>1366</v>
      </c>
      <c r="C273" s="31" t="s">
        <v>1367</v>
      </c>
      <c r="D273" s="31" t="s">
        <v>1142</v>
      </c>
      <c r="E273" s="31" t="s">
        <v>575</v>
      </c>
      <c r="F273" s="86">
        <v>759871</v>
      </c>
      <c r="G273" s="32">
        <v>288.88</v>
      </c>
      <c r="H273" s="32" t="s">
        <v>862</v>
      </c>
    </row>
    <row r="274" spans="1:8" ht="15" customHeight="1">
      <c r="A274" s="85">
        <v>45287</v>
      </c>
      <c r="B274" s="32" t="s">
        <v>1366</v>
      </c>
      <c r="C274" s="31" t="s">
        <v>1367</v>
      </c>
      <c r="D274" s="31" t="s">
        <v>1133</v>
      </c>
      <c r="E274" s="31" t="s">
        <v>575</v>
      </c>
      <c r="F274" s="86">
        <v>474703</v>
      </c>
      <c r="G274" s="32">
        <v>293.39999999999998</v>
      </c>
      <c r="H274" s="32" t="s">
        <v>862</v>
      </c>
    </row>
    <row r="275" spans="1:8" ht="15" customHeight="1">
      <c r="A275" s="85">
        <v>45287</v>
      </c>
      <c r="B275" s="32" t="s">
        <v>1366</v>
      </c>
      <c r="C275" s="31" t="s">
        <v>1367</v>
      </c>
      <c r="D275" s="31" t="s">
        <v>1371</v>
      </c>
      <c r="E275" s="31" t="s">
        <v>575</v>
      </c>
      <c r="F275" s="86">
        <v>334946</v>
      </c>
      <c r="G275" s="32">
        <v>306.56</v>
      </c>
      <c r="H275" s="32" t="s">
        <v>862</v>
      </c>
    </row>
    <row r="276" spans="1:8" ht="15" customHeight="1">
      <c r="A276" s="85">
        <v>45287</v>
      </c>
      <c r="B276" s="32" t="s">
        <v>1366</v>
      </c>
      <c r="C276" s="31" t="s">
        <v>1367</v>
      </c>
      <c r="D276" s="31" t="s">
        <v>1372</v>
      </c>
      <c r="E276" s="31" t="s">
        <v>575</v>
      </c>
      <c r="F276" s="86">
        <v>29269</v>
      </c>
      <c r="G276" s="32">
        <v>282.18</v>
      </c>
      <c r="H276" s="32" t="s">
        <v>862</v>
      </c>
    </row>
    <row r="277" spans="1:8" ht="15" customHeight="1">
      <c r="A277" s="85">
        <v>45287</v>
      </c>
      <c r="B277" s="32" t="s">
        <v>1366</v>
      </c>
      <c r="C277" s="31" t="s">
        <v>1367</v>
      </c>
      <c r="D277" s="31" t="s">
        <v>1368</v>
      </c>
      <c r="E277" s="31" t="s">
        <v>575</v>
      </c>
      <c r="F277" s="86">
        <v>272699</v>
      </c>
      <c r="G277" s="32">
        <v>313.20999999999998</v>
      </c>
      <c r="H277" s="32" t="s">
        <v>862</v>
      </c>
    </row>
    <row r="278" spans="1:8" ht="15" customHeight="1">
      <c r="A278" s="85">
        <v>45287</v>
      </c>
      <c r="B278" s="32" t="s">
        <v>1366</v>
      </c>
      <c r="C278" s="31" t="s">
        <v>1367</v>
      </c>
      <c r="D278" s="31" t="s">
        <v>1373</v>
      </c>
      <c r="E278" s="31" t="s">
        <v>575</v>
      </c>
      <c r="F278" s="86">
        <v>814655</v>
      </c>
      <c r="G278" s="32">
        <v>307.3</v>
      </c>
      <c r="H278" s="32" t="s">
        <v>862</v>
      </c>
    </row>
    <row r="279" spans="1:8" ht="15" customHeight="1">
      <c r="A279" s="85">
        <v>45287</v>
      </c>
      <c r="B279" s="32" t="s">
        <v>1366</v>
      </c>
      <c r="C279" s="31" t="s">
        <v>1367</v>
      </c>
      <c r="D279" s="31" t="s">
        <v>1369</v>
      </c>
      <c r="E279" s="31" t="s">
        <v>575</v>
      </c>
      <c r="F279" s="86">
        <v>574037</v>
      </c>
      <c r="G279" s="32">
        <v>304.29000000000002</v>
      </c>
      <c r="H279" s="32" t="s">
        <v>862</v>
      </c>
    </row>
    <row r="280" spans="1:8" ht="15" customHeight="1">
      <c r="A280" s="85">
        <v>45287</v>
      </c>
      <c r="B280" s="32" t="s">
        <v>1366</v>
      </c>
      <c r="C280" s="31" t="s">
        <v>1367</v>
      </c>
      <c r="D280" s="31" t="s">
        <v>979</v>
      </c>
      <c r="E280" s="31" t="s">
        <v>575</v>
      </c>
      <c r="F280" s="86">
        <v>715583</v>
      </c>
      <c r="G280" s="32">
        <v>307.27999999999997</v>
      </c>
      <c r="H280" s="32" t="s">
        <v>862</v>
      </c>
    </row>
    <row r="281" spans="1:8" ht="15" customHeight="1">
      <c r="A281" s="85">
        <v>45287</v>
      </c>
      <c r="B281" s="32" t="s">
        <v>1374</v>
      </c>
      <c r="C281" s="31" t="s">
        <v>1375</v>
      </c>
      <c r="D281" s="31" t="s">
        <v>1418</v>
      </c>
      <c r="E281" s="31" t="s">
        <v>575</v>
      </c>
      <c r="F281" s="86">
        <v>16371</v>
      </c>
      <c r="G281" s="32">
        <v>1918.9</v>
      </c>
      <c r="H281" s="32" t="s">
        <v>862</v>
      </c>
    </row>
    <row r="282" spans="1:8" ht="15" customHeight="1">
      <c r="A282" s="85">
        <v>45287</v>
      </c>
      <c r="B282" s="32" t="s">
        <v>1377</v>
      </c>
      <c r="C282" s="31" t="s">
        <v>1378</v>
      </c>
      <c r="D282" s="31" t="s">
        <v>1419</v>
      </c>
      <c r="E282" s="31" t="s">
        <v>575</v>
      </c>
      <c r="F282" s="86">
        <v>1000000</v>
      </c>
      <c r="G282" s="32">
        <v>48</v>
      </c>
      <c r="H282" s="32" t="s">
        <v>862</v>
      </c>
    </row>
    <row r="283" spans="1:8" ht="15" customHeight="1">
      <c r="A283" s="85">
        <v>45287</v>
      </c>
      <c r="B283" s="32" t="s">
        <v>1380</v>
      </c>
      <c r="C283" s="31" t="s">
        <v>704</v>
      </c>
      <c r="D283" s="31" t="s">
        <v>576</v>
      </c>
      <c r="E283" s="31" t="s">
        <v>575</v>
      </c>
      <c r="F283" s="86">
        <v>695956</v>
      </c>
      <c r="G283" s="32">
        <v>126.92</v>
      </c>
      <c r="H283" s="32" t="s">
        <v>862</v>
      </c>
    </row>
    <row r="284" spans="1:8" ht="15" customHeight="1">
      <c r="A284" s="85">
        <v>45287</v>
      </c>
      <c r="B284" s="32" t="s">
        <v>1381</v>
      </c>
      <c r="C284" s="31" t="s">
        <v>1382</v>
      </c>
      <c r="D284" s="31" t="s">
        <v>1104</v>
      </c>
      <c r="E284" s="31" t="s">
        <v>575</v>
      </c>
      <c r="F284" s="86">
        <v>264991</v>
      </c>
      <c r="G284" s="32">
        <v>51.09</v>
      </c>
      <c r="H284" s="32" t="s">
        <v>862</v>
      </c>
    </row>
    <row r="285" spans="1:8" ht="15" customHeight="1">
      <c r="A285" s="85">
        <v>45287</v>
      </c>
      <c r="B285" s="32" t="s">
        <v>1381</v>
      </c>
      <c r="C285" s="31" t="s">
        <v>1382</v>
      </c>
      <c r="D285" s="31" t="s">
        <v>1420</v>
      </c>
      <c r="E285" s="31" t="s">
        <v>575</v>
      </c>
      <c r="F285" s="86">
        <v>111000</v>
      </c>
      <c r="G285" s="32">
        <v>52.3</v>
      </c>
      <c r="H285" s="32" t="s">
        <v>862</v>
      </c>
    </row>
    <row r="286" spans="1:8" ht="15" customHeight="1">
      <c r="A286" s="85">
        <v>45287</v>
      </c>
      <c r="B286" s="32" t="s">
        <v>1383</v>
      </c>
      <c r="C286" s="31" t="s">
        <v>1384</v>
      </c>
      <c r="D286" s="31" t="s">
        <v>576</v>
      </c>
      <c r="E286" s="31" t="s">
        <v>575</v>
      </c>
      <c r="F286" s="86">
        <v>207239</v>
      </c>
      <c r="G286" s="32">
        <v>513.37</v>
      </c>
      <c r="H286" s="32" t="s">
        <v>862</v>
      </c>
    </row>
    <row r="287" spans="1:8" ht="15" customHeight="1">
      <c r="A287" s="85">
        <v>45287</v>
      </c>
      <c r="B287" s="32" t="s">
        <v>1154</v>
      </c>
      <c r="C287" s="31" t="s">
        <v>1155</v>
      </c>
      <c r="D287" s="31" t="s">
        <v>1156</v>
      </c>
      <c r="E287" s="31" t="s">
        <v>575</v>
      </c>
      <c r="F287" s="86">
        <v>5500000</v>
      </c>
      <c r="G287" s="32">
        <v>10.78</v>
      </c>
      <c r="H287" s="32" t="s">
        <v>862</v>
      </c>
    </row>
    <row r="288" spans="1:8" ht="15" customHeight="1">
      <c r="A288" s="85">
        <v>45287</v>
      </c>
      <c r="B288" s="32" t="s">
        <v>1043</v>
      </c>
      <c r="C288" s="31" t="s">
        <v>1044</v>
      </c>
      <c r="D288" s="31" t="s">
        <v>576</v>
      </c>
      <c r="E288" s="31" t="s">
        <v>575</v>
      </c>
      <c r="F288" s="86">
        <v>182908</v>
      </c>
      <c r="G288" s="32">
        <v>1377.66</v>
      </c>
      <c r="H288" s="32" t="s">
        <v>862</v>
      </c>
    </row>
    <row r="289" spans="1:8" ht="15" customHeight="1">
      <c r="A289" s="85">
        <v>45287</v>
      </c>
      <c r="B289" s="32" t="s">
        <v>1421</v>
      </c>
      <c r="C289" s="31" t="s">
        <v>1422</v>
      </c>
      <c r="D289" s="31" t="s">
        <v>1423</v>
      </c>
      <c r="E289" s="31" t="s">
        <v>575</v>
      </c>
      <c r="F289" s="86">
        <v>66836</v>
      </c>
      <c r="G289" s="32">
        <v>212.43</v>
      </c>
      <c r="H289" s="32" t="s">
        <v>862</v>
      </c>
    </row>
    <row r="290" spans="1:8" ht="15" customHeight="1">
      <c r="A290" s="85">
        <v>45287</v>
      </c>
      <c r="B290" s="32" t="s">
        <v>1421</v>
      </c>
      <c r="C290" s="31" t="s">
        <v>1422</v>
      </c>
      <c r="D290" s="31" t="s">
        <v>1424</v>
      </c>
      <c r="E290" s="31" t="s">
        <v>575</v>
      </c>
      <c r="F290" s="86">
        <v>69000</v>
      </c>
      <c r="G290" s="32">
        <v>212.46</v>
      </c>
      <c r="H290" s="32" t="s">
        <v>862</v>
      </c>
    </row>
    <row r="291" spans="1:8" ht="15" customHeight="1">
      <c r="A291" s="85">
        <v>45287</v>
      </c>
      <c r="B291" s="32" t="s">
        <v>1134</v>
      </c>
      <c r="C291" s="31" t="s">
        <v>1135</v>
      </c>
      <c r="D291" s="31" t="s">
        <v>1136</v>
      </c>
      <c r="E291" s="31" t="s">
        <v>575</v>
      </c>
      <c r="F291" s="86">
        <v>2050020</v>
      </c>
      <c r="G291" s="32">
        <v>4.8099999999999996</v>
      </c>
      <c r="H291" s="32" t="s">
        <v>862</v>
      </c>
    </row>
    <row r="292" spans="1:8" ht="15" customHeight="1">
      <c r="A292" s="85">
        <v>45287</v>
      </c>
      <c r="B292" s="32" t="s">
        <v>1137</v>
      </c>
      <c r="C292" s="31" t="s">
        <v>1138</v>
      </c>
      <c r="D292" s="31" t="s">
        <v>1139</v>
      </c>
      <c r="E292" s="31" t="s">
        <v>575</v>
      </c>
      <c r="F292" s="86">
        <v>78000</v>
      </c>
      <c r="G292" s="32">
        <v>88.11</v>
      </c>
      <c r="H292" s="32" t="s">
        <v>862</v>
      </c>
    </row>
    <row r="293" spans="1:8" ht="15" customHeight="1">
      <c r="A293" s="85">
        <v>45287</v>
      </c>
      <c r="B293" s="32" t="s">
        <v>1140</v>
      </c>
      <c r="C293" s="31" t="s">
        <v>1141</v>
      </c>
      <c r="D293" s="31" t="s">
        <v>1104</v>
      </c>
      <c r="E293" s="31" t="s">
        <v>575</v>
      </c>
      <c r="F293" s="86">
        <v>607071</v>
      </c>
      <c r="G293" s="32">
        <v>31.53</v>
      </c>
      <c r="H293" s="32" t="s">
        <v>862</v>
      </c>
    </row>
    <row r="294" spans="1:8" ht="15" customHeight="1">
      <c r="A294" s="85">
        <v>45287</v>
      </c>
      <c r="B294" s="32" t="s">
        <v>1385</v>
      </c>
      <c r="C294" s="31" t="s">
        <v>1386</v>
      </c>
      <c r="D294" s="31" t="s">
        <v>576</v>
      </c>
      <c r="E294" s="31" t="s">
        <v>575</v>
      </c>
      <c r="F294" s="86">
        <v>136516</v>
      </c>
      <c r="G294" s="32">
        <v>415.71</v>
      </c>
      <c r="H294" s="32" t="s">
        <v>862</v>
      </c>
    </row>
    <row r="295" spans="1:8" ht="15" customHeight="1">
      <c r="A295" s="85">
        <v>45287</v>
      </c>
      <c r="B295" s="32" t="s">
        <v>1387</v>
      </c>
      <c r="C295" s="31" t="s">
        <v>1388</v>
      </c>
      <c r="D295" s="31" t="s">
        <v>1077</v>
      </c>
      <c r="E295" s="31" t="s">
        <v>575</v>
      </c>
      <c r="F295" s="86">
        <v>106074</v>
      </c>
      <c r="G295" s="32">
        <v>85.32</v>
      </c>
      <c r="H295" s="32" t="s">
        <v>862</v>
      </c>
    </row>
    <row r="296" spans="1:8" ht="15" customHeight="1">
      <c r="A296" s="85">
        <v>45287</v>
      </c>
      <c r="B296" s="32" t="s">
        <v>527</v>
      </c>
      <c r="C296" s="31" t="s">
        <v>1389</v>
      </c>
      <c r="D296" s="31" t="s">
        <v>1390</v>
      </c>
      <c r="E296" s="31" t="s">
        <v>575</v>
      </c>
      <c r="F296" s="86">
        <v>1117872</v>
      </c>
      <c r="G296" s="32">
        <v>507.7</v>
      </c>
      <c r="H296" s="32" t="s">
        <v>862</v>
      </c>
    </row>
    <row r="297" spans="1:8" ht="15" customHeight="1">
      <c r="A297" s="85">
        <v>45287</v>
      </c>
      <c r="B297" s="32" t="s">
        <v>527</v>
      </c>
      <c r="C297" s="31" t="s">
        <v>1389</v>
      </c>
      <c r="D297" s="31" t="s">
        <v>1391</v>
      </c>
      <c r="E297" s="31" t="s">
        <v>575</v>
      </c>
      <c r="F297" s="86">
        <v>2527608</v>
      </c>
      <c r="G297" s="32">
        <v>502.14</v>
      </c>
      <c r="H297" s="32" t="s">
        <v>862</v>
      </c>
    </row>
    <row r="298" spans="1:8" ht="15" customHeight="1">
      <c r="A298" s="85">
        <v>45287</v>
      </c>
      <c r="B298" s="32" t="s">
        <v>527</v>
      </c>
      <c r="C298" s="31" t="s">
        <v>1389</v>
      </c>
      <c r="D298" s="31" t="s">
        <v>1425</v>
      </c>
      <c r="E298" s="31" t="s">
        <v>575</v>
      </c>
      <c r="F298" s="86">
        <v>3282958</v>
      </c>
      <c r="G298" s="32">
        <v>500.58</v>
      </c>
      <c r="H298" s="32" t="s">
        <v>862</v>
      </c>
    </row>
    <row r="299" spans="1:8" ht="15" customHeight="1">
      <c r="A299" s="85">
        <v>45287</v>
      </c>
      <c r="B299" s="32" t="s">
        <v>1392</v>
      </c>
      <c r="C299" s="31" t="s">
        <v>1393</v>
      </c>
      <c r="D299" s="31" t="s">
        <v>1081</v>
      </c>
      <c r="E299" s="31" t="s">
        <v>575</v>
      </c>
      <c r="F299" s="86">
        <v>5026801</v>
      </c>
      <c r="G299" s="32">
        <v>15.85</v>
      </c>
      <c r="H299" s="32" t="s">
        <v>862</v>
      </c>
    </row>
    <row r="300" spans="1:8" ht="15" customHeight="1">
      <c r="A300" s="85">
        <v>45287</v>
      </c>
      <c r="B300" s="32" t="s">
        <v>1392</v>
      </c>
      <c r="C300" s="31" t="s">
        <v>1393</v>
      </c>
      <c r="D300" s="31" t="s">
        <v>576</v>
      </c>
      <c r="E300" s="31" t="s">
        <v>575</v>
      </c>
      <c r="F300" s="86">
        <v>7527340</v>
      </c>
      <c r="G300" s="32">
        <v>15.82</v>
      </c>
      <c r="H300" s="32" t="s">
        <v>862</v>
      </c>
    </row>
    <row r="301" spans="1:8" ht="15" customHeight="1">
      <c r="A301" s="85">
        <v>45287</v>
      </c>
      <c r="B301" s="32" t="s">
        <v>1394</v>
      </c>
      <c r="C301" s="31" t="s">
        <v>1395</v>
      </c>
      <c r="D301" s="31" t="s">
        <v>1396</v>
      </c>
      <c r="E301" s="31" t="s">
        <v>575</v>
      </c>
      <c r="F301" s="86">
        <v>423259</v>
      </c>
      <c r="G301" s="32">
        <v>133.09</v>
      </c>
      <c r="H301" s="32" t="s">
        <v>862</v>
      </c>
    </row>
    <row r="302" spans="1:8" ht="15" customHeight="1">
      <c r="A302" s="85">
        <v>45287</v>
      </c>
      <c r="B302" s="32" t="s">
        <v>1426</v>
      </c>
      <c r="C302" s="31" t="s">
        <v>1427</v>
      </c>
      <c r="D302" s="31" t="s">
        <v>1428</v>
      </c>
      <c r="E302" s="31" t="s">
        <v>575</v>
      </c>
      <c r="F302" s="86">
        <v>4500000</v>
      </c>
      <c r="G302" s="32">
        <v>1</v>
      </c>
      <c r="H302" s="32" t="s">
        <v>862</v>
      </c>
    </row>
    <row r="303" spans="1:8" ht="15" customHeight="1">
      <c r="A303" s="85">
        <v>45287</v>
      </c>
      <c r="B303" s="32" t="s">
        <v>1397</v>
      </c>
      <c r="C303" s="31" t="s">
        <v>1398</v>
      </c>
      <c r="D303" s="31" t="s">
        <v>1081</v>
      </c>
      <c r="E303" s="31" t="s">
        <v>575</v>
      </c>
      <c r="F303" s="86">
        <v>517350</v>
      </c>
      <c r="G303" s="32">
        <v>113.7</v>
      </c>
      <c r="H303" s="32" t="s">
        <v>862</v>
      </c>
    </row>
    <row r="304" spans="1:8" ht="15" customHeight="1">
      <c r="A304" s="85">
        <v>45287</v>
      </c>
      <c r="B304" s="32" t="s">
        <v>1397</v>
      </c>
      <c r="C304" s="31" t="s">
        <v>1398</v>
      </c>
      <c r="D304" s="31" t="s">
        <v>576</v>
      </c>
      <c r="E304" s="31" t="s">
        <v>575</v>
      </c>
      <c r="F304" s="86">
        <v>1222095</v>
      </c>
      <c r="G304" s="32">
        <v>113.97</v>
      </c>
      <c r="H304" s="32" t="s">
        <v>862</v>
      </c>
    </row>
    <row r="305" spans="1:8" ht="15" customHeight="1">
      <c r="A305" s="85">
        <v>45287</v>
      </c>
      <c r="B305" s="32" t="s">
        <v>1397</v>
      </c>
      <c r="C305" s="31" t="s">
        <v>1398</v>
      </c>
      <c r="D305" s="31" t="s">
        <v>1400</v>
      </c>
      <c r="E305" s="31" t="s">
        <v>575</v>
      </c>
      <c r="F305" s="86">
        <v>220528</v>
      </c>
      <c r="G305" s="32">
        <v>113.2</v>
      </c>
      <c r="H305" s="32" t="s">
        <v>862</v>
      </c>
    </row>
    <row r="306" spans="1:8" ht="15" customHeight="1">
      <c r="A306" s="85">
        <v>45287</v>
      </c>
      <c r="B306" s="32" t="s">
        <v>1397</v>
      </c>
      <c r="C306" s="31" t="s">
        <v>1398</v>
      </c>
      <c r="D306" s="31" t="s">
        <v>887</v>
      </c>
      <c r="E306" s="31" t="s">
        <v>575</v>
      </c>
      <c r="F306" s="86">
        <v>540937</v>
      </c>
      <c r="G306" s="32">
        <v>113.61</v>
      </c>
      <c r="H306" s="32" t="s">
        <v>862</v>
      </c>
    </row>
    <row r="307" spans="1:8" ht="15" customHeight="1">
      <c r="A307" s="85">
        <v>45287</v>
      </c>
      <c r="B307" s="32" t="s">
        <v>1397</v>
      </c>
      <c r="C307" s="31" t="s">
        <v>1398</v>
      </c>
      <c r="D307" s="31" t="s">
        <v>1399</v>
      </c>
      <c r="E307" s="31" t="s">
        <v>575</v>
      </c>
      <c r="F307" s="86">
        <v>728455</v>
      </c>
      <c r="G307" s="32">
        <v>114.61</v>
      </c>
      <c r="H307" s="32" t="s">
        <v>862</v>
      </c>
    </row>
    <row r="308" spans="1:8" ht="15" customHeight="1">
      <c r="A308" s="85">
        <v>45287</v>
      </c>
      <c r="B308" s="32" t="s">
        <v>1397</v>
      </c>
      <c r="C308" s="31" t="s">
        <v>1398</v>
      </c>
      <c r="D308" s="31" t="s">
        <v>1396</v>
      </c>
      <c r="E308" s="31" t="s">
        <v>575</v>
      </c>
      <c r="F308" s="86">
        <v>2246066</v>
      </c>
      <c r="G308" s="32">
        <v>114.33</v>
      </c>
      <c r="H308" s="32" t="s">
        <v>862</v>
      </c>
    </row>
    <row r="309" spans="1:8" ht="15" customHeight="1">
      <c r="A309" s="85">
        <v>45287</v>
      </c>
      <c r="B309" s="32" t="s">
        <v>1144</v>
      </c>
      <c r="C309" s="31" t="s">
        <v>1145</v>
      </c>
      <c r="D309" s="31" t="s">
        <v>887</v>
      </c>
      <c r="E309" s="31" t="s">
        <v>575</v>
      </c>
      <c r="F309" s="86">
        <v>2815482</v>
      </c>
      <c r="G309" s="32">
        <v>14.98</v>
      </c>
      <c r="H309" s="32" t="s">
        <v>862</v>
      </c>
    </row>
    <row r="310" spans="1:8" ht="15" customHeight="1">
      <c r="A310" s="85">
        <v>45287</v>
      </c>
      <c r="B310" s="32" t="s">
        <v>1146</v>
      </c>
      <c r="C310" s="31" t="s">
        <v>1147</v>
      </c>
      <c r="D310" s="31" t="s">
        <v>1401</v>
      </c>
      <c r="E310" s="31" t="s">
        <v>575</v>
      </c>
      <c r="F310" s="86">
        <v>447693</v>
      </c>
      <c r="G310" s="32">
        <v>49.89</v>
      </c>
      <c r="H310" s="32" t="s">
        <v>862</v>
      </c>
    </row>
    <row r="311" spans="1:8" ht="15" customHeight="1">
      <c r="A311" s="85">
        <v>45287</v>
      </c>
      <c r="B311" s="32" t="s">
        <v>1146</v>
      </c>
      <c r="C311" s="31" t="s">
        <v>1147</v>
      </c>
      <c r="D311" s="31" t="s">
        <v>1429</v>
      </c>
      <c r="E311" s="31" t="s">
        <v>575</v>
      </c>
      <c r="F311" s="86">
        <v>5000000</v>
      </c>
      <c r="G311" s="32">
        <v>48.02</v>
      </c>
      <c r="H311" s="32" t="s">
        <v>862</v>
      </c>
    </row>
    <row r="312" spans="1:8" ht="15" customHeight="1">
      <c r="A312" s="85">
        <v>45287</v>
      </c>
      <c r="B312" s="32" t="s">
        <v>1146</v>
      </c>
      <c r="C312" s="31" t="s">
        <v>1147</v>
      </c>
      <c r="D312" s="31" t="s">
        <v>576</v>
      </c>
      <c r="E312" s="31" t="s">
        <v>575</v>
      </c>
      <c r="F312" s="86">
        <v>806995</v>
      </c>
      <c r="G312" s="32">
        <v>47.34</v>
      </c>
      <c r="H312" s="32" t="s">
        <v>862</v>
      </c>
    </row>
    <row r="313" spans="1:8" ht="15" customHeight="1">
      <c r="A313" s="85">
        <v>45287</v>
      </c>
      <c r="B313" s="32" t="s">
        <v>1146</v>
      </c>
      <c r="C313" s="31" t="s">
        <v>1147</v>
      </c>
      <c r="D313" s="31" t="s">
        <v>1080</v>
      </c>
      <c r="E313" s="31" t="s">
        <v>575</v>
      </c>
      <c r="F313" s="86">
        <v>609850</v>
      </c>
      <c r="G313" s="32">
        <v>49.1</v>
      </c>
      <c r="H313" s="32" t="s">
        <v>862</v>
      </c>
    </row>
    <row r="314" spans="1:8" ht="15" customHeight="1">
      <c r="A314" s="85">
        <v>45287</v>
      </c>
      <c r="B314" s="32" t="s">
        <v>1404</v>
      </c>
      <c r="C314" s="31" t="s">
        <v>1405</v>
      </c>
      <c r="D314" s="31" t="s">
        <v>576</v>
      </c>
      <c r="E314" s="31" t="s">
        <v>575</v>
      </c>
      <c r="F314" s="86">
        <v>1691209</v>
      </c>
      <c r="G314" s="32">
        <v>231.85</v>
      </c>
      <c r="H314" s="32" t="s">
        <v>862</v>
      </c>
    </row>
    <row r="315" spans="1:8" ht="15" customHeight="1">
      <c r="A315" s="85"/>
      <c r="B315" s="32"/>
      <c r="C315" s="31"/>
      <c r="D315" s="31"/>
      <c r="E315" s="31"/>
      <c r="F315" s="86"/>
      <c r="G315" s="32"/>
      <c r="H315" s="32"/>
    </row>
    <row r="316" spans="1:8" ht="15" customHeight="1">
      <c r="A316" s="85"/>
      <c r="B316" s="32"/>
      <c r="C316" s="31"/>
      <c r="D316" s="31"/>
      <c r="E316" s="31"/>
      <c r="F316" s="86"/>
      <c r="G316" s="32"/>
      <c r="H316" s="32"/>
    </row>
    <row r="317" spans="1:8" ht="15" customHeight="1">
      <c r="A317" s="85"/>
      <c r="B317" s="32"/>
      <c r="C317" s="31"/>
      <c r="D317" s="31"/>
      <c r="E317" s="31"/>
      <c r="F317" s="86"/>
      <c r="G317" s="32"/>
      <c r="H317" s="32"/>
    </row>
    <row r="318" spans="1:8" ht="15" customHeight="1">
      <c r="A318" s="85"/>
      <c r="B318" s="32"/>
      <c r="C318" s="31"/>
      <c r="D318" s="31"/>
      <c r="E318" s="31"/>
      <c r="F318" s="86"/>
      <c r="G318" s="32"/>
      <c r="H318" s="32"/>
    </row>
    <row r="319" spans="1:8" ht="15" customHeight="1">
      <c r="A319" s="85"/>
      <c r="B319" s="32"/>
      <c r="C319" s="31"/>
      <c r="D319" s="31"/>
      <c r="E319" s="31"/>
      <c r="F319" s="86"/>
      <c r="G319" s="32"/>
      <c r="H319" s="32"/>
    </row>
    <row r="320" spans="1:8" ht="15" customHeight="1">
      <c r="A320" s="85"/>
      <c r="B320" s="32"/>
      <c r="C320" s="31"/>
      <c r="D320" s="31"/>
      <c r="E320" s="31"/>
      <c r="F320" s="86"/>
      <c r="G320" s="32"/>
      <c r="H320" s="32"/>
    </row>
    <row r="321" spans="1:8" ht="15" customHeight="1">
      <c r="A321" s="85"/>
      <c r="B321" s="32"/>
      <c r="C321" s="31"/>
      <c r="D321" s="31"/>
      <c r="E321" s="31"/>
      <c r="F321" s="86"/>
      <c r="G321" s="32"/>
      <c r="H321" s="32"/>
    </row>
    <row r="322" spans="1:8" ht="15" customHeight="1">
      <c r="A322" s="85"/>
      <c r="B322" s="32"/>
      <c r="C322" s="31"/>
      <c r="D322" s="31"/>
      <c r="E322" s="31"/>
      <c r="F322" s="86"/>
      <c r="G322" s="32"/>
      <c r="H322" s="32"/>
    </row>
    <row r="323" spans="1:8" ht="15" customHeight="1">
      <c r="A323" s="85"/>
      <c r="B323" s="32"/>
      <c r="C323" s="31"/>
      <c r="D323" s="31"/>
      <c r="E323" s="31"/>
      <c r="F323" s="86"/>
      <c r="G323" s="32"/>
      <c r="H323" s="32"/>
    </row>
    <row r="324" spans="1:8" ht="15" customHeight="1">
      <c r="A324" s="85"/>
      <c r="B324" s="32"/>
      <c r="C324" s="31"/>
      <c r="D324" s="31"/>
      <c r="E324" s="31"/>
      <c r="F324" s="86"/>
      <c r="G324" s="32"/>
      <c r="H324" s="32"/>
    </row>
    <row r="325" spans="1:8" ht="15" customHeight="1">
      <c r="A325" s="85"/>
      <c r="B325" s="32"/>
      <c r="C325" s="31"/>
      <c r="D325" s="31"/>
      <c r="E325" s="31"/>
      <c r="F325" s="86"/>
      <c r="G325" s="32"/>
      <c r="H325" s="32"/>
    </row>
    <row r="326" spans="1:8" ht="15" customHeight="1">
      <c r="A326" s="85"/>
      <c r="B326" s="32"/>
      <c r="C326" s="31"/>
      <c r="D326" s="31"/>
      <c r="E326" s="31"/>
      <c r="F326" s="86"/>
      <c r="G326" s="32"/>
      <c r="H326" s="32"/>
    </row>
    <row r="327" spans="1:8" ht="15" customHeight="1">
      <c r="A327" s="85"/>
      <c r="B327" s="32"/>
      <c r="C327" s="31"/>
      <c r="D327" s="31"/>
      <c r="E327" s="31"/>
      <c r="F327" s="86"/>
      <c r="G327" s="32"/>
      <c r="H327" s="32"/>
    </row>
    <row r="328" spans="1:8" ht="15" customHeight="1">
      <c r="A328" s="85"/>
      <c r="B328" s="32"/>
      <c r="C328" s="31"/>
      <c r="D328" s="31"/>
      <c r="E328" s="31"/>
      <c r="F328" s="86"/>
      <c r="G328" s="32"/>
      <c r="H328" s="32"/>
    </row>
    <row r="329" spans="1:8" ht="15" customHeight="1">
      <c r="A329" s="85"/>
      <c r="B329" s="32"/>
      <c r="C329" s="31"/>
      <c r="D329" s="31"/>
      <c r="E329" s="31"/>
      <c r="F329" s="86"/>
      <c r="G329" s="32"/>
      <c r="H329" s="32"/>
    </row>
    <row r="330" spans="1:8" ht="15" customHeight="1">
      <c r="A330" s="85"/>
      <c r="B330" s="32"/>
      <c r="C330" s="31"/>
      <c r="D330" s="31"/>
      <c r="E330" s="31"/>
      <c r="F330" s="86"/>
      <c r="G330" s="32"/>
      <c r="H330" s="32"/>
    </row>
    <row r="331" spans="1:8" ht="15" customHeight="1">
      <c r="A331" s="85"/>
      <c r="B331" s="32"/>
      <c r="C331" s="31"/>
      <c r="D331" s="31"/>
      <c r="E331" s="31"/>
      <c r="F331" s="86"/>
      <c r="G331" s="32"/>
      <c r="H331" s="32"/>
    </row>
    <row r="332" spans="1:8" ht="15" customHeight="1">
      <c r="A332" s="85"/>
      <c r="B332" s="32"/>
      <c r="C332" s="31"/>
      <c r="D332" s="31"/>
      <c r="E332" s="31"/>
      <c r="F332" s="86"/>
      <c r="G332" s="32"/>
      <c r="H332" s="32"/>
    </row>
    <row r="333" spans="1:8" ht="15" customHeight="1">
      <c r="A333" s="85"/>
      <c r="B333" s="32"/>
      <c r="C333" s="31"/>
      <c r="D333" s="31"/>
      <c r="E333" s="31"/>
      <c r="F333" s="86"/>
      <c r="G333" s="32"/>
      <c r="H333" s="32"/>
    </row>
    <row r="334" spans="1:8" ht="15" customHeight="1">
      <c r="A334" s="85"/>
      <c r="B334" s="32"/>
      <c r="C334" s="31"/>
      <c r="D334" s="31"/>
      <c r="E334" s="31"/>
      <c r="F334" s="86"/>
      <c r="G334" s="32"/>
      <c r="H334" s="32"/>
    </row>
    <row r="335" spans="1:8" ht="15" customHeight="1">
      <c r="A335" s="85"/>
      <c r="B335" s="32"/>
      <c r="C335" s="31"/>
      <c r="D335" s="31"/>
      <c r="E335" s="31"/>
      <c r="F335" s="86"/>
      <c r="G335" s="32"/>
      <c r="H335" s="32"/>
    </row>
    <row r="336" spans="1:8" ht="15" customHeight="1">
      <c r="A336" s="85"/>
      <c r="B336" s="32"/>
      <c r="C336" s="31"/>
      <c r="D336" s="31"/>
      <c r="E336" s="31"/>
      <c r="F336" s="86"/>
      <c r="G336" s="32"/>
      <c r="H336" s="32"/>
    </row>
    <row r="337" spans="1:8" ht="15" customHeight="1">
      <c r="A337" s="85"/>
      <c r="B337" s="32"/>
      <c r="C337" s="31"/>
      <c r="D337" s="31"/>
      <c r="E337" s="31"/>
      <c r="F337" s="86"/>
      <c r="G337" s="32"/>
      <c r="H337" s="32"/>
    </row>
    <row r="338" spans="1:8" ht="15" customHeight="1">
      <c r="A338" s="85"/>
      <c r="B338" s="32"/>
      <c r="C338" s="31"/>
      <c r="D338" s="31"/>
      <c r="E338" s="31"/>
      <c r="F338" s="86"/>
      <c r="G338" s="32"/>
      <c r="H338" s="32"/>
    </row>
    <row r="339" spans="1:8" ht="15" customHeight="1">
      <c r="A339" s="85"/>
      <c r="B339" s="32"/>
      <c r="C339" s="31"/>
      <c r="D339" s="31"/>
      <c r="E339" s="31"/>
      <c r="F339" s="86"/>
      <c r="G339" s="32"/>
      <c r="H339" s="32"/>
    </row>
    <row r="340" spans="1:8" ht="15" customHeight="1">
      <c r="A340" s="85"/>
      <c r="B340" s="32"/>
      <c r="C340" s="31"/>
      <c r="D340" s="31"/>
      <c r="E340" s="31"/>
      <c r="F340" s="86"/>
      <c r="G340" s="32"/>
      <c r="H340" s="32"/>
    </row>
    <row r="341" spans="1:8" ht="15" customHeight="1">
      <c r="A341" s="85"/>
      <c r="B341" s="32"/>
      <c r="C341" s="31"/>
      <c r="D341" s="31"/>
      <c r="E341" s="31"/>
      <c r="F341" s="86"/>
      <c r="G341" s="32"/>
      <c r="H341" s="32"/>
    </row>
    <row r="342" spans="1:8" ht="15" customHeight="1">
      <c r="A342" s="85"/>
      <c r="B342" s="32"/>
      <c r="C342" s="31"/>
      <c r="D342" s="31"/>
      <c r="E342" s="31"/>
      <c r="F342" s="86"/>
      <c r="G342" s="32"/>
      <c r="H342" s="32"/>
    </row>
    <row r="343" spans="1:8" ht="15" customHeight="1">
      <c r="A343" s="85"/>
      <c r="B343" s="32"/>
      <c r="C343" s="31"/>
      <c r="D343" s="31"/>
      <c r="E343" s="31"/>
      <c r="F343" s="86"/>
      <c r="G343" s="32"/>
      <c r="H343" s="32"/>
    </row>
    <row r="344" spans="1:8" ht="15" customHeight="1">
      <c r="A344" s="85"/>
      <c r="B344" s="32"/>
      <c r="C344" s="31"/>
      <c r="D344" s="31"/>
      <c r="E344" s="31"/>
      <c r="F344" s="86"/>
      <c r="G344" s="32"/>
      <c r="H344" s="32"/>
    </row>
    <row r="345" spans="1:8" ht="15" customHeight="1">
      <c r="A345" s="85"/>
      <c r="B345" s="32"/>
      <c r="C345" s="31"/>
      <c r="D345" s="31"/>
      <c r="E345" s="31"/>
      <c r="F345" s="86"/>
      <c r="G345" s="32"/>
      <c r="H345" s="32"/>
    </row>
    <row r="346" spans="1:8" ht="15" customHeight="1">
      <c r="A346" s="85"/>
      <c r="B346" s="32"/>
      <c r="C346" s="31"/>
      <c r="D346" s="31"/>
      <c r="E346" s="31"/>
      <c r="F346" s="86"/>
      <c r="G346" s="32"/>
      <c r="H346" s="32"/>
    </row>
    <row r="347" spans="1:8" ht="15" customHeight="1">
      <c r="A347" s="85"/>
      <c r="B347" s="32"/>
      <c r="C347" s="31"/>
      <c r="D347" s="31"/>
      <c r="E347" s="31"/>
      <c r="F347" s="86"/>
      <c r="G347" s="32"/>
      <c r="H347" s="32"/>
    </row>
    <row r="348" spans="1:8" ht="15" customHeight="1">
      <c r="A348" s="85"/>
      <c r="B348" s="32"/>
      <c r="C348" s="31"/>
      <c r="D348" s="31"/>
      <c r="E348" s="31"/>
      <c r="F348" s="86"/>
      <c r="G348" s="32"/>
      <c r="H348" s="32"/>
    </row>
    <row r="349" spans="1:8" ht="15" customHeight="1">
      <c r="A349" s="85"/>
      <c r="B349" s="32"/>
      <c r="C349" s="31"/>
      <c r="D349" s="31"/>
      <c r="E349" s="31"/>
      <c r="F349" s="86"/>
      <c r="G349" s="32"/>
      <c r="H349" s="32"/>
    </row>
    <row r="350" spans="1:8" ht="15" customHeight="1">
      <c r="A350" s="85"/>
      <c r="B350" s="32"/>
      <c r="C350" s="31"/>
      <c r="D350" s="31"/>
      <c r="E350" s="31"/>
      <c r="F350" s="86"/>
      <c r="G350" s="32"/>
      <c r="H350" s="32"/>
    </row>
    <row r="351" spans="1:8" ht="15" customHeight="1">
      <c r="A351" s="85"/>
      <c r="B351" s="32"/>
      <c r="C351" s="31"/>
      <c r="D351" s="31"/>
      <c r="E351" s="31"/>
      <c r="F351" s="86"/>
      <c r="G351" s="32"/>
      <c r="H351" s="32"/>
    </row>
    <row r="352" spans="1:8" ht="15" customHeight="1">
      <c r="A352" s="85"/>
      <c r="B352" s="32"/>
      <c r="C352" s="31"/>
      <c r="D352" s="31"/>
      <c r="E352" s="31"/>
      <c r="F352" s="86"/>
      <c r="G352" s="32"/>
      <c r="H352" s="32"/>
    </row>
    <row r="353" spans="1:8" ht="15" customHeight="1">
      <c r="A353" s="85"/>
      <c r="B353" s="32"/>
      <c r="C353" s="31"/>
      <c r="D353" s="31"/>
      <c r="E353" s="31"/>
      <c r="F353" s="86"/>
      <c r="G353" s="32"/>
      <c r="H353" s="32"/>
    </row>
    <row r="354" spans="1:8" ht="15" customHeight="1">
      <c r="A354" s="85"/>
      <c r="B354" s="32"/>
      <c r="C354" s="31"/>
      <c r="D354" s="31"/>
      <c r="E354" s="31"/>
      <c r="F354" s="86"/>
      <c r="G354" s="32"/>
      <c r="H354" s="32"/>
    </row>
    <row r="355" spans="1:8" ht="15" customHeight="1">
      <c r="A355" s="85"/>
      <c r="B355" s="32"/>
      <c r="C355" s="31"/>
      <c r="D355" s="31"/>
      <c r="E355" s="31"/>
      <c r="F355" s="86"/>
      <c r="G355" s="32"/>
      <c r="H355" s="32"/>
    </row>
    <row r="356" spans="1:8" ht="15" customHeight="1">
      <c r="A356" s="85"/>
      <c r="B356" s="32"/>
      <c r="C356" s="31"/>
      <c r="D356" s="31"/>
      <c r="E356" s="31"/>
      <c r="F356" s="86"/>
      <c r="G356" s="32"/>
      <c r="H356" s="32"/>
    </row>
    <row r="357" spans="1:8" ht="15" customHeight="1">
      <c r="A357" s="85"/>
      <c r="B357" s="32"/>
      <c r="C357" s="31"/>
      <c r="D357" s="31"/>
      <c r="E357" s="31"/>
      <c r="F357" s="86"/>
      <c r="G357" s="32"/>
      <c r="H357" s="32"/>
    </row>
  </sheetData>
  <mergeCells count="3">
    <mergeCell ref="A5:B5"/>
    <mergeCell ref="C5:D5"/>
    <mergeCell ref="B7:C7"/>
  </mergeCells>
  <hyperlinks>
    <hyperlink ref="E6" location="Main!A1" display="Back To Main Page" xr:uid="{00000000-0004-0000-0400-000000000000}"/>
  </hyperlinks>
  <pageMargins left="0.7" right="0.7" top="0.75" bottom="0.75" header="0" footer="0"/>
  <pageSetup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M518"/>
  <sheetViews>
    <sheetView zoomScale="80" zoomScaleNormal="80" workbookViewId="0"/>
  </sheetViews>
  <sheetFormatPr defaultColWidth="14.42578125" defaultRowHeight="15" customHeight="1"/>
  <cols>
    <col min="1" max="1" width="5.8554687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4.5703125" customWidth="1"/>
    <col min="7" max="7" width="9.5703125" customWidth="1"/>
    <col min="8" max="8" width="11.7109375" customWidth="1"/>
    <col min="9" max="9" width="18.140625" customWidth="1"/>
    <col min="10" max="10" width="21.7109375" customWidth="1"/>
    <col min="11" max="11" width="10.7109375" customWidth="1"/>
    <col min="12" max="12" width="10.5703125" customWidth="1"/>
    <col min="13" max="13" width="14.28515625" customWidth="1"/>
    <col min="14" max="14" width="14.140625" customWidth="1"/>
    <col min="15" max="15" width="14" customWidth="1"/>
    <col min="16" max="16" width="14.5703125" customWidth="1"/>
    <col min="17" max="17" width="14.5703125" hidden="1" customWidth="1"/>
    <col min="18" max="18" width="17.7109375" customWidth="1"/>
    <col min="19" max="19" width="5.7109375" hidden="1" customWidth="1"/>
    <col min="20" max="20" width="12.7109375" customWidth="1"/>
    <col min="21" max="21" width="8.28515625" customWidth="1"/>
    <col min="22" max="39" width="9.28515625" customWidth="1"/>
  </cols>
  <sheetData>
    <row r="1" spans="1:27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R1" s="1"/>
      <c r="S1" s="6"/>
      <c r="T1" s="1"/>
      <c r="U1" s="1"/>
      <c r="V1" s="1"/>
      <c r="W1" s="1"/>
      <c r="X1" s="1"/>
      <c r="Y1" s="1"/>
      <c r="Z1" s="1"/>
      <c r="AA1" s="1"/>
    </row>
    <row r="2" spans="1:27" ht="12" customHeight="1">
      <c r="A2" s="22"/>
      <c r="B2" s="22"/>
      <c r="C2" s="22"/>
      <c r="D2" s="22"/>
      <c r="E2" s="22"/>
      <c r="F2" s="87"/>
      <c r="G2" s="87"/>
      <c r="H2" s="87"/>
      <c r="I2" s="87"/>
      <c r="J2" s="22"/>
      <c r="K2" s="87"/>
      <c r="L2" s="87"/>
      <c r="M2" s="87"/>
      <c r="N2" s="22"/>
      <c r="O2" s="1"/>
      <c r="R2" s="1"/>
      <c r="S2" s="6"/>
      <c r="T2" s="1"/>
      <c r="U2" s="1"/>
      <c r="V2" s="1"/>
      <c r="W2" s="1"/>
      <c r="X2" s="1"/>
      <c r="Y2" s="1"/>
      <c r="Z2" s="1"/>
      <c r="AA2" s="1"/>
    </row>
    <row r="3" spans="1:27" ht="12.75" customHeight="1">
      <c r="A3" s="22"/>
      <c r="B3" s="2"/>
      <c r="C3" s="2"/>
      <c r="D3" s="2"/>
      <c r="E3" s="2"/>
      <c r="F3" s="2"/>
      <c r="G3" s="2"/>
      <c r="H3" s="2"/>
      <c r="I3" s="2"/>
      <c r="J3" s="3"/>
      <c r="K3" s="88"/>
      <c r="L3" s="87"/>
      <c r="M3" s="87"/>
      <c r="N3" s="22"/>
      <c r="O3" s="1"/>
      <c r="R3" s="1"/>
      <c r="S3" s="6"/>
      <c r="T3" s="1"/>
      <c r="U3" s="1"/>
      <c r="V3" s="1"/>
      <c r="W3" s="1"/>
      <c r="X3" s="1"/>
      <c r="Y3" s="1"/>
      <c r="Z3" s="1"/>
      <c r="AA3" s="1"/>
    </row>
    <row r="4" spans="1:27" ht="12.75" customHeight="1">
      <c r="A4" s="22"/>
      <c r="B4" s="2"/>
      <c r="C4" s="2"/>
      <c r="D4" s="2"/>
      <c r="E4" s="2"/>
      <c r="F4" s="2"/>
      <c r="G4" s="2"/>
      <c r="H4" s="2"/>
      <c r="I4" s="89"/>
      <c r="J4" s="3"/>
      <c r="K4" s="88"/>
      <c r="L4" s="87"/>
      <c r="M4" s="87"/>
      <c r="N4" s="22"/>
      <c r="O4" s="1"/>
      <c r="R4" s="1"/>
      <c r="S4" s="6"/>
      <c r="T4" s="1"/>
      <c r="U4" s="1"/>
      <c r="V4" s="1"/>
      <c r="W4" s="1"/>
      <c r="X4" s="1"/>
      <c r="Y4" s="1"/>
      <c r="Z4" s="1"/>
      <c r="AA4" s="1"/>
    </row>
    <row r="5" spans="1:27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5"/>
      <c r="M5" s="90" t="s">
        <v>310</v>
      </c>
      <c r="N5" s="1"/>
      <c r="O5" s="1"/>
      <c r="R5" s="1"/>
      <c r="S5" s="6"/>
      <c r="T5" s="1"/>
      <c r="U5" s="1"/>
      <c r="V5" s="1"/>
      <c r="W5" s="1"/>
      <c r="X5" s="1"/>
      <c r="Y5" s="1"/>
      <c r="Z5" s="1"/>
      <c r="AA5" s="1"/>
    </row>
    <row r="6" spans="1:27" ht="20.25" customHeight="1">
      <c r="A6" s="91" t="s">
        <v>911</v>
      </c>
      <c r="D6" s="1"/>
      <c r="E6" s="1"/>
      <c r="F6" s="6"/>
      <c r="G6" s="6"/>
      <c r="H6" s="6"/>
      <c r="I6" s="6"/>
      <c r="J6" s="1"/>
      <c r="K6" s="6"/>
      <c r="L6" s="6"/>
      <c r="M6" s="92"/>
      <c r="N6" s="1"/>
      <c r="O6" s="1"/>
      <c r="R6" s="1"/>
      <c r="S6" s="6"/>
      <c r="T6" s="1"/>
      <c r="U6" s="1"/>
      <c r="V6" s="1"/>
      <c r="W6" s="1"/>
      <c r="X6" s="1"/>
      <c r="Y6" s="1"/>
      <c r="Z6" s="1"/>
      <c r="AA6" s="1"/>
    </row>
    <row r="7" spans="1:27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2">
        <f>Main!B10</f>
        <v>45288</v>
      </c>
      <c r="N7" s="1"/>
      <c r="O7" s="1"/>
      <c r="R7" s="1"/>
      <c r="S7" s="6"/>
      <c r="T7" s="1"/>
      <c r="U7" s="1"/>
      <c r="V7" s="1"/>
      <c r="W7" s="1"/>
      <c r="X7" s="1"/>
      <c r="Y7" s="1"/>
      <c r="Z7" s="1"/>
    </row>
    <row r="8" spans="1:27" ht="12.75" customHeight="1">
      <c r="B8" s="93" t="s">
        <v>577</v>
      </c>
      <c r="C8" s="93"/>
      <c r="D8" s="93"/>
      <c r="E8" s="93"/>
      <c r="F8" s="6"/>
      <c r="G8" s="6"/>
      <c r="H8" s="6"/>
      <c r="I8" s="6"/>
      <c r="J8" s="1"/>
      <c r="K8" s="6"/>
      <c r="L8" s="6"/>
      <c r="M8" s="6"/>
      <c r="N8" s="1"/>
      <c r="O8" s="1"/>
      <c r="R8" s="1"/>
      <c r="S8" s="6"/>
      <c r="T8" s="1"/>
      <c r="U8" s="1"/>
      <c r="V8" s="1"/>
      <c r="W8" s="1"/>
      <c r="X8" s="1"/>
      <c r="Y8" s="1"/>
      <c r="Z8" s="1"/>
      <c r="AA8" s="1"/>
    </row>
    <row r="9" spans="1:27" ht="38.25" customHeight="1">
      <c r="A9" s="94" t="s">
        <v>16</v>
      </c>
      <c r="B9" s="95" t="s">
        <v>566</v>
      </c>
      <c r="C9" s="95"/>
      <c r="D9" s="96" t="s">
        <v>578</v>
      </c>
      <c r="E9" s="95" t="s">
        <v>579</v>
      </c>
      <c r="F9" s="95" t="s">
        <v>580</v>
      </c>
      <c r="G9" s="95" t="s">
        <v>581</v>
      </c>
      <c r="H9" s="95" t="s">
        <v>582</v>
      </c>
      <c r="I9" s="95" t="s">
        <v>583</v>
      </c>
      <c r="J9" s="94" t="s">
        <v>584</v>
      </c>
      <c r="K9" s="95" t="s">
        <v>585</v>
      </c>
      <c r="L9" s="97" t="s">
        <v>586</v>
      </c>
      <c r="M9" s="97" t="s">
        <v>587</v>
      </c>
      <c r="N9" s="95" t="s">
        <v>588</v>
      </c>
      <c r="O9" s="329" t="s">
        <v>589</v>
      </c>
      <c r="P9" s="233" t="s">
        <v>590</v>
      </c>
      <c r="Q9" s="233" t="s">
        <v>878</v>
      </c>
      <c r="R9" s="1"/>
      <c r="S9" s="6"/>
      <c r="T9" s="1"/>
      <c r="U9" s="1"/>
      <c r="V9" s="1"/>
      <c r="W9" s="1"/>
      <c r="X9" s="1"/>
      <c r="Y9" s="1"/>
    </row>
    <row r="10" spans="1:27" ht="15" customHeight="1">
      <c r="A10" s="281">
        <v>1</v>
      </c>
      <c r="B10" s="282">
        <v>45189</v>
      </c>
      <c r="C10" s="283"/>
      <c r="D10" s="284" t="s">
        <v>211</v>
      </c>
      <c r="E10" s="285" t="s">
        <v>591</v>
      </c>
      <c r="F10" s="223">
        <v>2335</v>
      </c>
      <c r="G10" s="218">
        <v>2235</v>
      </c>
      <c r="H10" s="223">
        <v>2451</v>
      </c>
      <c r="I10" s="223" t="s">
        <v>872</v>
      </c>
      <c r="J10" s="286" t="s">
        <v>961</v>
      </c>
      <c r="K10" s="286">
        <f t="shared" ref="K10" si="0">H10-F10</f>
        <v>116</v>
      </c>
      <c r="L10" s="287">
        <f>(F10*-0.3)/100</f>
        <v>-7.0049999999999999</v>
      </c>
      <c r="M10" s="288">
        <f t="shared" ref="M10" si="1">(K10+L10)/F10</f>
        <v>4.6678800856531054E-2</v>
      </c>
      <c r="N10" s="286" t="s">
        <v>594</v>
      </c>
      <c r="O10" s="289">
        <v>45266</v>
      </c>
      <c r="P10" s="290"/>
      <c r="Q10" s="275">
        <v>45203</v>
      </c>
      <c r="S10" s="37" t="s">
        <v>593</v>
      </c>
    </row>
    <row r="11" spans="1:27" ht="15" customHeight="1">
      <c r="A11" s="345">
        <v>2</v>
      </c>
      <c r="B11" s="346">
        <v>45190</v>
      </c>
      <c r="C11" s="347"/>
      <c r="D11" s="348" t="s">
        <v>547</v>
      </c>
      <c r="E11" s="349" t="s">
        <v>591</v>
      </c>
      <c r="F11" s="313">
        <v>295</v>
      </c>
      <c r="G11" s="316">
        <v>276</v>
      </c>
      <c r="H11" s="313">
        <v>291</v>
      </c>
      <c r="I11" s="313" t="s">
        <v>873</v>
      </c>
      <c r="J11" s="350" t="s">
        <v>1157</v>
      </c>
      <c r="K11" s="350">
        <f t="shared" ref="K11" si="2">H11-F11</f>
        <v>-4</v>
      </c>
      <c r="L11" s="351">
        <f>(F11*-0.3)/100</f>
        <v>-0.88500000000000001</v>
      </c>
      <c r="M11" s="352">
        <f t="shared" ref="M11" si="3">(K11+L11)/F11</f>
        <v>-1.6559322033898306E-2</v>
      </c>
      <c r="N11" s="350" t="s">
        <v>594</v>
      </c>
      <c r="O11" s="353">
        <v>45287</v>
      </c>
      <c r="P11" s="354"/>
      <c r="Q11" s="275">
        <v>45208</v>
      </c>
      <c r="S11" s="37" t="s">
        <v>785</v>
      </c>
    </row>
    <row r="12" spans="1:27" ht="15" customHeight="1">
      <c r="A12" s="281">
        <v>3</v>
      </c>
      <c r="B12" s="282">
        <v>45212</v>
      </c>
      <c r="C12" s="283"/>
      <c r="D12" s="284" t="s">
        <v>229</v>
      </c>
      <c r="E12" s="285" t="s">
        <v>886</v>
      </c>
      <c r="F12" s="223">
        <v>3491</v>
      </c>
      <c r="G12" s="218">
        <v>3321</v>
      </c>
      <c r="H12" s="223">
        <v>3647.5</v>
      </c>
      <c r="I12" s="223" t="s">
        <v>875</v>
      </c>
      <c r="J12" s="286" t="s">
        <v>987</v>
      </c>
      <c r="K12" s="286">
        <f t="shared" ref="K12" si="4">H12-F12</f>
        <v>156.5</v>
      </c>
      <c r="L12" s="287">
        <f>(F12*-0.3)/100</f>
        <v>-10.472999999999999</v>
      </c>
      <c r="M12" s="288">
        <f t="shared" ref="M12" si="5">(K12+L12)/F12</f>
        <v>4.1829561730163271E-2</v>
      </c>
      <c r="N12" s="286" t="s">
        <v>594</v>
      </c>
      <c r="O12" s="289">
        <v>45271</v>
      </c>
      <c r="P12" s="290"/>
      <c r="Q12" s="275">
        <v>45218</v>
      </c>
      <c r="S12" s="37" t="s">
        <v>593</v>
      </c>
    </row>
    <row r="13" spans="1:27" ht="15" customHeight="1">
      <c r="A13" s="281">
        <v>4</v>
      </c>
      <c r="B13" s="282">
        <v>45224</v>
      </c>
      <c r="C13" s="283"/>
      <c r="D13" s="284" t="s">
        <v>138</v>
      </c>
      <c r="E13" s="285" t="s">
        <v>591</v>
      </c>
      <c r="F13" s="223">
        <v>916</v>
      </c>
      <c r="G13" s="218">
        <v>870</v>
      </c>
      <c r="H13" s="223">
        <v>972.5</v>
      </c>
      <c r="I13" s="223" t="s">
        <v>879</v>
      </c>
      <c r="J13" s="286" t="s">
        <v>944</v>
      </c>
      <c r="K13" s="286">
        <f t="shared" ref="K13" si="6">H13-F13</f>
        <v>56.5</v>
      </c>
      <c r="L13" s="287">
        <f>(F13*-0.3)/100</f>
        <v>-2.7480000000000002</v>
      </c>
      <c r="M13" s="288">
        <f t="shared" ref="M13" si="7">(K13+L13)/F13</f>
        <v>5.8681222707423583E-2</v>
      </c>
      <c r="N13" s="286" t="s">
        <v>594</v>
      </c>
      <c r="O13" s="289">
        <v>45264</v>
      </c>
      <c r="P13" s="290"/>
      <c r="Q13" s="275">
        <v>45225</v>
      </c>
      <c r="S13" s="37" t="s">
        <v>593</v>
      </c>
    </row>
    <row r="14" spans="1:27" ht="15" customHeight="1">
      <c r="A14" s="281">
        <v>5</v>
      </c>
      <c r="B14" s="282">
        <v>45236</v>
      </c>
      <c r="C14" s="283"/>
      <c r="D14" s="284" t="s">
        <v>769</v>
      </c>
      <c r="E14" s="285" t="s">
        <v>591</v>
      </c>
      <c r="F14" s="223">
        <v>189.5</v>
      </c>
      <c r="G14" s="218">
        <v>177</v>
      </c>
      <c r="H14" s="223">
        <v>200</v>
      </c>
      <c r="I14" s="223" t="s">
        <v>884</v>
      </c>
      <c r="J14" s="286" t="s">
        <v>927</v>
      </c>
      <c r="K14" s="286">
        <f t="shared" ref="K14" si="8">H14-F14</f>
        <v>10.5</v>
      </c>
      <c r="L14" s="287">
        <f>(F14*-0.3)/100</f>
        <v>-0.56850000000000001</v>
      </c>
      <c r="M14" s="288">
        <f t="shared" ref="M14" si="9">(K14+L14)/F14</f>
        <v>5.24089709762533E-2</v>
      </c>
      <c r="N14" s="286" t="s">
        <v>594</v>
      </c>
      <c r="O14" s="289">
        <v>45261</v>
      </c>
      <c r="P14" s="290"/>
      <c r="Q14" s="275"/>
      <c r="S14" s="37" t="s">
        <v>593</v>
      </c>
    </row>
    <row r="15" spans="1:27" ht="15" customHeight="1">
      <c r="A15" s="225">
        <v>6</v>
      </c>
      <c r="B15" s="221">
        <v>45238</v>
      </c>
      <c r="C15" s="226"/>
      <c r="D15" s="230" t="s">
        <v>429</v>
      </c>
      <c r="E15" s="227" t="s">
        <v>901</v>
      </c>
      <c r="F15" s="220" t="s">
        <v>900</v>
      </c>
      <c r="G15" s="222">
        <v>102.9</v>
      </c>
      <c r="H15" s="220"/>
      <c r="I15" s="220" t="s">
        <v>885</v>
      </c>
      <c r="J15" s="222" t="s">
        <v>592</v>
      </c>
      <c r="K15" s="222"/>
      <c r="L15" s="224"/>
      <c r="M15" s="228"/>
      <c r="N15" s="222"/>
      <c r="O15" s="229"/>
      <c r="P15" s="224">
        <f>VLOOKUP(D15,'MidCap Intra'!$B$11:$C$568,2,0)</f>
        <v>109.5</v>
      </c>
      <c r="Q15" s="275"/>
      <c r="S15" s="37" t="s">
        <v>593</v>
      </c>
    </row>
    <row r="16" spans="1:27" ht="15" customHeight="1">
      <c r="A16" s="225">
        <v>7</v>
      </c>
      <c r="B16" s="221">
        <v>45247</v>
      </c>
      <c r="C16" s="226"/>
      <c r="D16" s="230" t="s">
        <v>58</v>
      </c>
      <c r="E16" s="227" t="s">
        <v>591</v>
      </c>
      <c r="F16" s="220" t="s">
        <v>888</v>
      </c>
      <c r="G16" s="222">
        <v>163</v>
      </c>
      <c r="H16" s="220"/>
      <c r="I16" s="220" t="s">
        <v>889</v>
      </c>
      <c r="J16" s="222" t="s">
        <v>592</v>
      </c>
      <c r="K16" s="222"/>
      <c r="L16" s="224"/>
      <c r="M16" s="228"/>
      <c r="N16" s="222"/>
      <c r="O16" s="229"/>
      <c r="P16" s="224">
        <f>VLOOKUP(D16,'MidCap Intra'!$B$11:$C$568,2,0)</f>
        <v>174.15</v>
      </c>
      <c r="Q16" s="275"/>
      <c r="S16" s="37" t="s">
        <v>785</v>
      </c>
    </row>
    <row r="17" spans="1:19" ht="15" customHeight="1">
      <c r="A17" s="281">
        <v>8</v>
      </c>
      <c r="B17" s="282">
        <v>45247</v>
      </c>
      <c r="C17" s="283"/>
      <c r="D17" s="284" t="s">
        <v>54</v>
      </c>
      <c r="E17" s="285" t="s">
        <v>591</v>
      </c>
      <c r="F17" s="223">
        <v>422.5</v>
      </c>
      <c r="G17" s="218">
        <v>390</v>
      </c>
      <c r="H17" s="223">
        <v>457.5</v>
      </c>
      <c r="I17" s="223" t="s">
        <v>890</v>
      </c>
      <c r="J17" s="286" t="s">
        <v>923</v>
      </c>
      <c r="K17" s="286">
        <f t="shared" ref="K17" si="10">H17-F17</f>
        <v>35</v>
      </c>
      <c r="L17" s="287">
        <f>(F17*-0.3)/100</f>
        <v>-1.2675000000000001</v>
      </c>
      <c r="M17" s="288">
        <f t="shared" ref="M17" si="11">(K17+L17)/F17</f>
        <v>7.9840236686390537E-2</v>
      </c>
      <c r="N17" s="286" t="s">
        <v>594</v>
      </c>
      <c r="O17" s="289">
        <v>45264</v>
      </c>
      <c r="P17" s="290"/>
      <c r="Q17" s="275"/>
      <c r="S17" s="37" t="s">
        <v>593</v>
      </c>
    </row>
    <row r="18" spans="1:19" ht="15" customHeight="1">
      <c r="A18" s="225">
        <v>9</v>
      </c>
      <c r="B18" s="221">
        <v>45250</v>
      </c>
      <c r="C18" s="226"/>
      <c r="D18" s="230" t="s">
        <v>300</v>
      </c>
      <c r="E18" s="227" t="s">
        <v>591</v>
      </c>
      <c r="F18" s="220" t="s">
        <v>891</v>
      </c>
      <c r="G18" s="222">
        <v>34.35</v>
      </c>
      <c r="H18" s="220"/>
      <c r="I18" s="220" t="s">
        <v>892</v>
      </c>
      <c r="J18" s="222" t="s">
        <v>592</v>
      </c>
      <c r="K18" s="222"/>
      <c r="L18" s="224"/>
      <c r="M18" s="228"/>
      <c r="N18" s="222"/>
      <c r="O18" s="229"/>
      <c r="P18" s="224">
        <f>VLOOKUP(D18,'MidCap Intra'!$B$11:$C$568,2,0)</f>
        <v>36.1</v>
      </c>
      <c r="Q18" s="275"/>
      <c r="S18" s="37" t="s">
        <v>593</v>
      </c>
    </row>
    <row r="19" spans="1:19" ht="15" customHeight="1">
      <c r="A19" s="281">
        <v>10</v>
      </c>
      <c r="B19" s="282">
        <v>45250</v>
      </c>
      <c r="C19" s="283"/>
      <c r="D19" s="284" t="s">
        <v>490</v>
      </c>
      <c r="E19" s="285" t="s">
        <v>591</v>
      </c>
      <c r="F19" s="223">
        <v>164</v>
      </c>
      <c r="G19" s="218">
        <v>152</v>
      </c>
      <c r="H19" s="223">
        <v>174.25</v>
      </c>
      <c r="I19" s="223" t="s">
        <v>893</v>
      </c>
      <c r="J19" s="286" t="s">
        <v>934</v>
      </c>
      <c r="K19" s="286">
        <f t="shared" ref="K19" si="12">H19-F19</f>
        <v>10.25</v>
      </c>
      <c r="L19" s="287">
        <f>(F19*-0.3)/100</f>
        <v>-0.49199999999999994</v>
      </c>
      <c r="M19" s="288">
        <f t="shared" ref="M19" si="13">(K19+L19)/F19</f>
        <v>5.9500000000000004E-2</v>
      </c>
      <c r="N19" s="286" t="s">
        <v>594</v>
      </c>
      <c r="O19" s="289">
        <v>45264</v>
      </c>
      <c r="P19" s="290"/>
      <c r="Q19" s="275"/>
      <c r="S19" s="37" t="s">
        <v>593</v>
      </c>
    </row>
    <row r="20" spans="1:19" ht="15" customHeight="1">
      <c r="A20" s="281">
        <v>11</v>
      </c>
      <c r="B20" s="282">
        <v>45252</v>
      </c>
      <c r="C20" s="283"/>
      <c r="D20" s="284" t="s">
        <v>507</v>
      </c>
      <c r="E20" s="285" t="s">
        <v>591</v>
      </c>
      <c r="F20" s="223">
        <v>2805</v>
      </c>
      <c r="G20" s="218">
        <v>2540</v>
      </c>
      <c r="H20" s="223">
        <v>2990</v>
      </c>
      <c r="I20" s="223" t="s">
        <v>898</v>
      </c>
      <c r="J20" s="286" t="s">
        <v>962</v>
      </c>
      <c r="K20" s="286">
        <f t="shared" ref="K20" si="14">H20-F20</f>
        <v>185</v>
      </c>
      <c r="L20" s="287">
        <f>(F20*-0.3)/100</f>
        <v>-8.4149999999999991</v>
      </c>
      <c r="M20" s="288">
        <f t="shared" ref="M20" si="15">(K20+L20)/F20</f>
        <v>6.2953654188948313E-2</v>
      </c>
      <c r="N20" s="286" t="s">
        <v>594</v>
      </c>
      <c r="O20" s="289">
        <v>45266</v>
      </c>
      <c r="P20" s="290"/>
      <c r="Q20" s="275"/>
      <c r="S20" s="37" t="s">
        <v>593</v>
      </c>
    </row>
    <row r="21" spans="1:19" ht="15" customHeight="1">
      <c r="A21" s="281">
        <v>12</v>
      </c>
      <c r="B21" s="282">
        <v>45258</v>
      </c>
      <c r="C21" s="283"/>
      <c r="D21" s="284" t="s">
        <v>168</v>
      </c>
      <c r="E21" s="285" t="s">
        <v>591</v>
      </c>
      <c r="F21" s="223">
        <v>5410</v>
      </c>
      <c r="G21" s="218">
        <v>4990</v>
      </c>
      <c r="H21" s="223">
        <v>5695</v>
      </c>
      <c r="I21" s="223" t="s">
        <v>869</v>
      </c>
      <c r="J21" s="286" t="s">
        <v>985</v>
      </c>
      <c r="K21" s="286">
        <f t="shared" ref="K21" si="16">H21-F21</f>
        <v>285</v>
      </c>
      <c r="L21" s="287">
        <f>(F21*-0.3)/100</f>
        <v>-16.23</v>
      </c>
      <c r="M21" s="288">
        <f t="shared" ref="M21" si="17">(K21+L21)/F21</f>
        <v>4.9680221811460257E-2</v>
      </c>
      <c r="N21" s="286" t="s">
        <v>594</v>
      </c>
      <c r="O21" s="289">
        <v>45268</v>
      </c>
      <c r="P21" s="290"/>
      <c r="Q21" s="275"/>
      <c r="S21" s="37" t="s">
        <v>593</v>
      </c>
    </row>
    <row r="22" spans="1:19" ht="15" customHeight="1">
      <c r="A22" s="281">
        <v>13</v>
      </c>
      <c r="B22" s="282">
        <v>45260</v>
      </c>
      <c r="C22" s="283"/>
      <c r="D22" s="284" t="s">
        <v>52</v>
      </c>
      <c r="E22" s="285" t="s">
        <v>591</v>
      </c>
      <c r="F22" s="223">
        <v>828</v>
      </c>
      <c r="G22" s="218">
        <v>780</v>
      </c>
      <c r="H22" s="223">
        <v>875</v>
      </c>
      <c r="I22" s="223" t="s">
        <v>908</v>
      </c>
      <c r="J22" s="286" t="s">
        <v>924</v>
      </c>
      <c r="K22" s="286">
        <f t="shared" ref="K22" si="18">H22-F22</f>
        <v>47</v>
      </c>
      <c r="L22" s="287">
        <f>(F22*-0.3)/100</f>
        <v>-2.484</v>
      </c>
      <c r="M22" s="288">
        <f t="shared" ref="M22" si="19">(K22+L22)/F22</f>
        <v>5.3763285024154589E-2</v>
      </c>
      <c r="N22" s="286" t="s">
        <v>594</v>
      </c>
      <c r="O22" s="289">
        <v>45264</v>
      </c>
      <c r="P22" s="290"/>
      <c r="Q22" s="275"/>
      <c r="S22" s="37" t="s">
        <v>593</v>
      </c>
    </row>
    <row r="23" spans="1:19" ht="15" customHeight="1">
      <c r="A23" s="225">
        <v>14</v>
      </c>
      <c r="B23" s="221">
        <v>45265</v>
      </c>
      <c r="C23" s="226"/>
      <c r="D23" s="230" t="s">
        <v>437</v>
      </c>
      <c r="E23" s="227" t="s">
        <v>591</v>
      </c>
      <c r="F23" s="220" t="s">
        <v>948</v>
      </c>
      <c r="G23" s="222">
        <v>254</v>
      </c>
      <c r="H23" s="220"/>
      <c r="I23" s="220" t="s">
        <v>941</v>
      </c>
      <c r="J23" s="222" t="s">
        <v>592</v>
      </c>
      <c r="K23" s="222"/>
      <c r="L23" s="224"/>
      <c r="M23" s="228"/>
      <c r="N23" s="222"/>
      <c r="O23" s="229"/>
      <c r="P23" s="224">
        <f>VLOOKUP(D23,'MidCap Intra'!$B$11:$C$568,2,0)</f>
        <v>260.14999999999998</v>
      </c>
      <c r="Q23" s="275"/>
      <c r="S23" s="37" t="s">
        <v>593</v>
      </c>
    </row>
    <row r="24" spans="1:19" ht="15" customHeight="1">
      <c r="A24" s="225">
        <v>15</v>
      </c>
      <c r="B24" s="221">
        <v>45268</v>
      </c>
      <c r="C24" s="226"/>
      <c r="D24" s="230" t="s">
        <v>848</v>
      </c>
      <c r="E24" s="227" t="s">
        <v>591</v>
      </c>
      <c r="F24" s="220" t="s">
        <v>980</v>
      </c>
      <c r="G24" s="222">
        <v>1870</v>
      </c>
      <c r="H24" s="220"/>
      <c r="I24" s="220" t="s">
        <v>981</v>
      </c>
      <c r="J24" s="222" t="s">
        <v>592</v>
      </c>
      <c r="K24" s="222"/>
      <c r="L24" s="224"/>
      <c r="M24" s="228"/>
      <c r="N24" s="222"/>
      <c r="O24" s="229"/>
      <c r="P24" s="224">
        <f>VLOOKUP(D24,'MidCap Intra'!$B$11:$C$568,2,0)</f>
        <v>1882.9</v>
      </c>
      <c r="Q24" s="275"/>
      <c r="S24" s="37" t="s">
        <v>593</v>
      </c>
    </row>
    <row r="25" spans="1:19" ht="15" customHeight="1">
      <c r="A25" s="281">
        <v>16</v>
      </c>
      <c r="B25" s="282">
        <v>45272</v>
      </c>
      <c r="C25" s="283"/>
      <c r="D25" s="284" t="s">
        <v>386</v>
      </c>
      <c r="E25" s="285" t="s">
        <v>591</v>
      </c>
      <c r="F25" s="223">
        <v>1470</v>
      </c>
      <c r="G25" s="218">
        <v>1350</v>
      </c>
      <c r="H25" s="223">
        <v>1560</v>
      </c>
      <c r="I25" s="223" t="s">
        <v>1004</v>
      </c>
      <c r="J25" s="286" t="s">
        <v>1040</v>
      </c>
      <c r="K25" s="286">
        <f t="shared" ref="K25" si="20">H25-F25</f>
        <v>90</v>
      </c>
      <c r="L25" s="287">
        <f>(F25*-0.3)/100</f>
        <v>-4.41</v>
      </c>
      <c r="M25" s="288">
        <f t="shared" ref="M25" si="21">(K25+L25)/F25</f>
        <v>5.822448979591837E-2</v>
      </c>
      <c r="N25" s="286" t="s">
        <v>594</v>
      </c>
      <c r="O25" s="289">
        <v>45275</v>
      </c>
      <c r="P25" s="290"/>
      <c r="Q25" s="275"/>
      <c r="S25" s="37" t="s">
        <v>593</v>
      </c>
    </row>
    <row r="26" spans="1:19" ht="15" customHeight="1">
      <c r="A26" s="281">
        <v>17</v>
      </c>
      <c r="B26" s="282">
        <v>45274</v>
      </c>
      <c r="C26" s="283"/>
      <c r="D26" s="284" t="s">
        <v>427</v>
      </c>
      <c r="E26" s="285" t="s">
        <v>591</v>
      </c>
      <c r="F26" s="223">
        <v>385</v>
      </c>
      <c r="G26" s="218">
        <v>355</v>
      </c>
      <c r="H26" s="223">
        <v>408</v>
      </c>
      <c r="I26" s="223" t="s">
        <v>1014</v>
      </c>
      <c r="J26" s="286" t="s">
        <v>998</v>
      </c>
      <c r="K26" s="286">
        <f t="shared" ref="K26" si="22">H26-F26</f>
        <v>23</v>
      </c>
      <c r="L26" s="287">
        <f>(F26*-0.3)/100</f>
        <v>-1.155</v>
      </c>
      <c r="M26" s="288">
        <f t="shared" ref="M26" si="23">(K26+L26)/F26</f>
        <v>5.6740259740259737E-2</v>
      </c>
      <c r="N26" s="286" t="s">
        <v>594</v>
      </c>
      <c r="O26" s="289">
        <v>45287</v>
      </c>
      <c r="P26" s="290"/>
      <c r="Q26" s="275"/>
      <c r="S26" s="37" t="s">
        <v>593</v>
      </c>
    </row>
    <row r="27" spans="1:19" ht="15" customHeight="1">
      <c r="A27" s="225">
        <v>18</v>
      </c>
      <c r="B27" s="221">
        <v>45278</v>
      </c>
      <c r="C27" s="226"/>
      <c r="D27" s="230" t="s">
        <v>215</v>
      </c>
      <c r="E27" s="227" t="s">
        <v>591</v>
      </c>
      <c r="F27" s="220" t="s">
        <v>1037</v>
      </c>
      <c r="G27" s="222">
        <v>593</v>
      </c>
      <c r="H27" s="220"/>
      <c r="I27" s="220" t="s">
        <v>1038</v>
      </c>
      <c r="J27" s="222" t="s">
        <v>592</v>
      </c>
      <c r="K27" s="222"/>
      <c r="L27" s="224"/>
      <c r="M27" s="228"/>
      <c r="N27" s="222"/>
      <c r="O27" s="229"/>
      <c r="P27" s="224">
        <f>VLOOKUP(D27,'MidCap Intra'!$B$11:$C$568,2,0)</f>
        <v>648.54999999999995</v>
      </c>
      <c r="Q27" s="275"/>
      <c r="S27" s="37"/>
    </row>
    <row r="28" spans="1:19" ht="15" customHeight="1">
      <c r="A28" s="281">
        <v>19</v>
      </c>
      <c r="B28" s="282">
        <v>45278</v>
      </c>
      <c r="C28" s="283"/>
      <c r="D28" s="284" t="s">
        <v>386</v>
      </c>
      <c r="E28" s="285" t="s">
        <v>591</v>
      </c>
      <c r="F28" s="223">
        <v>1510</v>
      </c>
      <c r="G28" s="218">
        <v>1390</v>
      </c>
      <c r="H28" s="223">
        <v>1591</v>
      </c>
      <c r="I28" s="223" t="s">
        <v>1039</v>
      </c>
      <c r="J28" s="286" t="s">
        <v>1059</v>
      </c>
      <c r="K28" s="286">
        <f t="shared" ref="K28" si="24">H28-F28</f>
        <v>81</v>
      </c>
      <c r="L28" s="287">
        <f>(F28*-0.3)/100</f>
        <v>-4.53</v>
      </c>
      <c r="M28" s="288">
        <f t="shared" ref="M28" si="25">(K28+L28)/F28</f>
        <v>5.0642384105960267E-2</v>
      </c>
      <c r="N28" s="286" t="s">
        <v>594</v>
      </c>
      <c r="O28" s="289">
        <v>45280</v>
      </c>
      <c r="P28" s="290"/>
      <c r="Q28" s="275"/>
      <c r="S28" s="37"/>
    </row>
    <row r="29" spans="1:19" ht="15" customHeight="1">
      <c r="A29" s="225">
        <v>20</v>
      </c>
      <c r="B29" s="221">
        <v>45280</v>
      </c>
      <c r="C29" s="226"/>
      <c r="D29" s="230" t="s">
        <v>353</v>
      </c>
      <c r="E29" s="227" t="s">
        <v>591</v>
      </c>
      <c r="F29" s="220" t="s">
        <v>1065</v>
      </c>
      <c r="G29" s="222">
        <v>1035</v>
      </c>
      <c r="H29" s="220"/>
      <c r="I29" s="220" t="s">
        <v>1066</v>
      </c>
      <c r="J29" s="222" t="s">
        <v>592</v>
      </c>
      <c r="K29" s="222"/>
      <c r="L29" s="224"/>
      <c r="M29" s="228"/>
      <c r="N29" s="222"/>
      <c r="O29" s="229"/>
      <c r="P29" s="224">
        <f>VLOOKUP(D29,'MidCap Intra'!$B$11:$C$568,2,0)</f>
        <v>1110</v>
      </c>
      <c r="Q29" s="275"/>
      <c r="S29" s="37"/>
    </row>
    <row r="30" spans="1:19" ht="15" customHeight="1">
      <c r="A30" s="225"/>
      <c r="B30" s="221"/>
      <c r="C30" s="226"/>
      <c r="D30" s="230"/>
      <c r="E30" s="227"/>
      <c r="F30" s="220"/>
      <c r="G30" s="222"/>
      <c r="H30" s="220"/>
      <c r="I30" s="220"/>
      <c r="J30" s="222"/>
      <c r="K30" s="222"/>
      <c r="L30" s="224"/>
      <c r="M30" s="228"/>
      <c r="N30" s="222"/>
      <c r="O30" s="229"/>
      <c r="P30" s="224"/>
      <c r="Q30" s="275"/>
      <c r="S30" s="37"/>
    </row>
    <row r="31" spans="1:19" ht="15" customHeight="1">
      <c r="A31" s="225"/>
      <c r="B31" s="221"/>
      <c r="C31" s="226"/>
      <c r="D31" s="230"/>
      <c r="E31" s="227"/>
      <c r="F31" s="220"/>
      <c r="G31" s="222"/>
      <c r="H31" s="220"/>
      <c r="I31" s="220"/>
      <c r="J31" s="222"/>
      <c r="K31" s="222"/>
      <c r="L31" s="224"/>
      <c r="M31" s="228"/>
      <c r="N31" s="222"/>
      <c r="O31" s="229"/>
      <c r="P31" s="224"/>
      <c r="Q31" s="275"/>
      <c r="S31" s="37"/>
    </row>
    <row r="33" spans="1:39" ht="14.25" customHeight="1">
      <c r="A33" s="103"/>
      <c r="B33" s="104"/>
      <c r="C33" s="105"/>
      <c r="D33" s="106"/>
      <c r="E33" s="107"/>
      <c r="F33" s="107"/>
      <c r="G33" s="103"/>
      <c r="H33" s="107"/>
      <c r="I33" s="108"/>
      <c r="J33" s="109"/>
      <c r="K33" s="109"/>
      <c r="L33" s="110"/>
      <c r="M33" s="111"/>
      <c r="N33" s="112"/>
      <c r="O33" s="113"/>
      <c r="P33" s="114"/>
      <c r="Q33" s="114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</row>
    <row r="34" spans="1:39" ht="12" customHeight="1">
      <c r="A34" s="115" t="s">
        <v>595</v>
      </c>
      <c r="B34" s="116"/>
      <c r="C34" s="117"/>
      <c r="E34" s="118"/>
      <c r="F34" s="118"/>
      <c r="G34" s="118"/>
      <c r="H34" s="118"/>
      <c r="I34" s="118"/>
      <c r="J34" s="119"/>
      <c r="K34" s="118"/>
      <c r="L34" s="120"/>
      <c r="M34" s="55"/>
      <c r="N34" s="119"/>
      <c r="O34" s="11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</row>
    <row r="35" spans="1:39" ht="12" customHeight="1">
      <c r="A35" s="121" t="s">
        <v>596</v>
      </c>
      <c r="B35" s="115"/>
      <c r="C35" s="115"/>
      <c r="D35" s="115"/>
      <c r="E35" s="37"/>
      <c r="F35" s="122" t="s">
        <v>597</v>
      </c>
      <c r="G35" s="6"/>
      <c r="H35" s="6"/>
      <c r="I35" s="6"/>
      <c r="J35" s="123"/>
      <c r="K35" s="124"/>
      <c r="L35" s="124"/>
      <c r="M35" s="125"/>
      <c r="N35" s="1"/>
      <c r="O35" s="126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</row>
    <row r="36" spans="1:39" ht="12" customHeight="1">
      <c r="A36" s="115" t="s">
        <v>598</v>
      </c>
      <c r="B36" s="115"/>
      <c r="C36" s="115"/>
      <c r="D36" s="115" t="s">
        <v>599</v>
      </c>
      <c r="E36" s="6"/>
      <c r="F36" s="122" t="s">
        <v>600</v>
      </c>
      <c r="G36" s="6"/>
      <c r="H36" s="6"/>
      <c r="I36" s="6"/>
      <c r="J36" s="123"/>
      <c r="K36" s="124"/>
      <c r="L36" s="124"/>
      <c r="M36" s="125"/>
      <c r="N36" s="1"/>
      <c r="O36" s="126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</row>
    <row r="37" spans="1:39" ht="12" customHeight="1">
      <c r="A37" s="115"/>
      <c r="B37" s="115"/>
      <c r="C37" s="115"/>
      <c r="D37" s="115"/>
      <c r="E37" s="6"/>
      <c r="F37" s="6"/>
      <c r="G37" s="6"/>
      <c r="H37" s="6"/>
      <c r="I37" s="6"/>
      <c r="J37" s="127"/>
      <c r="K37" s="124"/>
      <c r="L37" s="124"/>
      <c r="M37" s="6"/>
      <c r="N37" s="128"/>
      <c r="O37" s="1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</row>
    <row r="38" spans="1:39" ht="12" customHeight="1">
      <c r="A38" s="237"/>
      <c r="B38" s="237"/>
      <c r="C38" s="237"/>
      <c r="D38" s="237"/>
      <c r="E38" s="238"/>
      <c r="F38" s="238"/>
      <c r="G38" s="238"/>
      <c r="H38" s="238"/>
      <c r="I38" s="238"/>
      <c r="J38" s="239"/>
      <c r="K38" s="240"/>
      <c r="L38" s="240"/>
      <c r="M38" s="238"/>
      <c r="N38" s="241"/>
      <c r="O38" s="242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</row>
    <row r="39" spans="1:39" ht="14.25" customHeight="1">
      <c r="A39" s="115"/>
      <c r="B39" s="115"/>
      <c r="C39" s="115"/>
      <c r="D39" s="115"/>
      <c r="E39" s="6"/>
      <c r="F39" s="6"/>
      <c r="G39" s="6"/>
      <c r="H39" s="6"/>
      <c r="I39" s="6"/>
      <c r="J39" s="127"/>
      <c r="K39" s="124"/>
      <c r="L39" s="125"/>
      <c r="M39" s="6"/>
      <c r="N39" s="128"/>
      <c r="O39" s="1"/>
      <c r="P39" s="37"/>
      <c r="Q39" s="37"/>
      <c r="R39" s="37"/>
      <c r="S39" s="6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</row>
    <row r="40" spans="1:39" ht="12.75" customHeight="1">
      <c r="A40" s="138" t="s">
        <v>605</v>
      </c>
      <c r="B40" s="138"/>
      <c r="C40" s="138"/>
      <c r="D40" s="138"/>
      <c r="E40" s="6"/>
      <c r="F40" s="6"/>
      <c r="G40" s="6"/>
      <c r="H40" s="6"/>
      <c r="I40" s="6"/>
      <c r="J40" s="6"/>
      <c r="K40" s="6"/>
      <c r="L40" s="6"/>
      <c r="M40" s="6"/>
      <c r="N40" s="6"/>
      <c r="O40" s="24"/>
      <c r="R40" s="37"/>
      <c r="S40" s="6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</row>
    <row r="41" spans="1:39" ht="38.25" customHeight="1">
      <c r="A41" s="95" t="s">
        <v>16</v>
      </c>
      <c r="B41" s="95" t="s">
        <v>566</v>
      </c>
      <c r="C41" s="95"/>
      <c r="D41" s="96" t="s">
        <v>578</v>
      </c>
      <c r="E41" s="95" t="s">
        <v>579</v>
      </c>
      <c r="F41" s="95" t="s">
        <v>580</v>
      </c>
      <c r="G41" s="95" t="s">
        <v>601</v>
      </c>
      <c r="H41" s="95" t="s">
        <v>582</v>
      </c>
      <c r="I41" s="231" t="s">
        <v>583</v>
      </c>
      <c r="J41" s="233" t="s">
        <v>584</v>
      </c>
      <c r="K41" s="232" t="s">
        <v>606</v>
      </c>
      <c r="L41" s="97" t="s">
        <v>586</v>
      </c>
      <c r="M41" s="139" t="s">
        <v>607</v>
      </c>
      <c r="N41" s="95" t="s">
        <v>608</v>
      </c>
      <c r="O41" s="94" t="s">
        <v>588</v>
      </c>
      <c r="P41" s="96" t="s">
        <v>589</v>
      </c>
      <c r="Q41" s="279"/>
      <c r="R41" s="37"/>
      <c r="S41" s="6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</row>
    <row r="42" spans="1:39" ht="12.75" customHeight="1">
      <c r="A42" s="223">
        <v>1</v>
      </c>
      <c r="B42" s="277">
        <v>45259</v>
      </c>
      <c r="C42" s="251"/>
      <c r="D42" s="251" t="s">
        <v>902</v>
      </c>
      <c r="E42" s="223" t="s">
        <v>603</v>
      </c>
      <c r="F42" s="223">
        <v>574</v>
      </c>
      <c r="G42" s="223">
        <v>566</v>
      </c>
      <c r="H42" s="223">
        <v>584.5</v>
      </c>
      <c r="I42" s="218" t="s">
        <v>903</v>
      </c>
      <c r="J42" s="301" t="s">
        <v>927</v>
      </c>
      <c r="K42" s="234">
        <f t="shared" ref="K42" si="26">H42-F42</f>
        <v>10.5</v>
      </c>
      <c r="L42" s="280">
        <f t="shared" ref="L42" si="27">(H42*N42)*0.03%</f>
        <v>227.95499999999998</v>
      </c>
      <c r="M42" s="235">
        <f t="shared" ref="M42" si="28">(K42*N42)-L42</f>
        <v>13422.045</v>
      </c>
      <c r="N42" s="234">
        <v>1300</v>
      </c>
      <c r="O42" s="102" t="s">
        <v>594</v>
      </c>
      <c r="P42" s="236">
        <v>45264</v>
      </c>
      <c r="Q42" s="273"/>
      <c r="R42" s="140"/>
      <c r="S42" s="55" t="s">
        <v>922</v>
      </c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141"/>
      <c r="AH42" s="142"/>
      <c r="AI42" s="140"/>
      <c r="AJ42" s="140"/>
      <c r="AK42" s="141"/>
      <c r="AL42" s="141"/>
      <c r="AM42" s="141"/>
    </row>
    <row r="43" spans="1:39" ht="12.75" customHeight="1">
      <c r="A43" s="223">
        <v>2</v>
      </c>
      <c r="B43" s="277">
        <v>45259</v>
      </c>
      <c r="C43" s="251"/>
      <c r="D43" s="251" t="s">
        <v>904</v>
      </c>
      <c r="E43" s="223" t="s">
        <v>603</v>
      </c>
      <c r="F43" s="223">
        <v>839.5</v>
      </c>
      <c r="G43" s="223">
        <v>826.5</v>
      </c>
      <c r="H43" s="223">
        <v>885</v>
      </c>
      <c r="I43" s="218" t="s">
        <v>905</v>
      </c>
      <c r="J43" s="301" t="s">
        <v>925</v>
      </c>
      <c r="K43" s="234">
        <f t="shared" ref="K43" si="29">H43-F43</f>
        <v>45.5</v>
      </c>
      <c r="L43" s="280">
        <f t="shared" ref="L43" si="30">(H43*N43)*0.03%</f>
        <v>212.39999999999998</v>
      </c>
      <c r="M43" s="235">
        <f t="shared" ref="M43" si="31">(K43*N43)-L43</f>
        <v>36187.599999999999</v>
      </c>
      <c r="N43" s="234">
        <v>800</v>
      </c>
      <c r="O43" s="102" t="s">
        <v>594</v>
      </c>
      <c r="P43" s="236">
        <v>45264</v>
      </c>
      <c r="Q43" s="273"/>
      <c r="R43" s="140"/>
      <c r="S43" s="55" t="s">
        <v>593</v>
      </c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141"/>
      <c r="AH43" s="142"/>
      <c r="AI43" s="140"/>
      <c r="AJ43" s="140"/>
      <c r="AK43" s="141"/>
      <c r="AL43" s="141"/>
      <c r="AM43" s="141"/>
    </row>
    <row r="44" spans="1:39" ht="12.75" customHeight="1">
      <c r="A44" s="223">
        <v>3</v>
      </c>
      <c r="B44" s="277">
        <v>45260</v>
      </c>
      <c r="C44" s="251"/>
      <c r="D44" s="251" t="s">
        <v>909</v>
      </c>
      <c r="E44" s="223" t="s">
        <v>603</v>
      </c>
      <c r="F44" s="223">
        <v>20230</v>
      </c>
      <c r="G44" s="223">
        <v>20100</v>
      </c>
      <c r="H44" s="223">
        <v>20335</v>
      </c>
      <c r="I44" s="218" t="s">
        <v>910</v>
      </c>
      <c r="J44" s="301" t="s">
        <v>912</v>
      </c>
      <c r="K44" s="234">
        <f t="shared" ref="K44" si="32">H44-F44</f>
        <v>105</v>
      </c>
      <c r="L44" s="280">
        <f t="shared" ref="L44" si="33">(H44*N44)*0.03%</f>
        <v>305.02499999999998</v>
      </c>
      <c r="M44" s="235">
        <f t="shared" ref="M44" si="34">(K44*N44)-L44</f>
        <v>4944.9750000000004</v>
      </c>
      <c r="N44" s="234">
        <v>50</v>
      </c>
      <c r="O44" s="102" t="s">
        <v>594</v>
      </c>
      <c r="P44" s="236">
        <v>45261</v>
      </c>
      <c r="Q44" s="273"/>
      <c r="R44" s="140"/>
      <c r="S44" s="55" t="s">
        <v>593</v>
      </c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141"/>
      <c r="AH44" s="142"/>
      <c r="AI44" s="140"/>
      <c r="AJ44" s="140"/>
      <c r="AK44" s="141"/>
      <c r="AL44" s="141"/>
      <c r="AM44" s="141"/>
    </row>
    <row r="45" spans="1:39" ht="12.75" customHeight="1">
      <c r="A45" s="223">
        <v>4</v>
      </c>
      <c r="B45" s="277">
        <v>45260</v>
      </c>
      <c r="C45" s="251"/>
      <c r="D45" s="251" t="s">
        <v>906</v>
      </c>
      <c r="E45" s="223" t="s">
        <v>603</v>
      </c>
      <c r="F45" s="223">
        <v>210</v>
      </c>
      <c r="G45" s="223">
        <v>207</v>
      </c>
      <c r="H45" s="223">
        <v>213.2</v>
      </c>
      <c r="I45" s="218" t="s">
        <v>907</v>
      </c>
      <c r="J45" s="301" t="s">
        <v>915</v>
      </c>
      <c r="K45" s="234">
        <f t="shared" ref="K45" si="35">H45-F45</f>
        <v>3.1999999999999886</v>
      </c>
      <c r="L45" s="280">
        <f t="shared" ref="L45" si="36">(H45*N45)*0.03%</f>
        <v>230.25599999999997</v>
      </c>
      <c r="M45" s="235">
        <f t="shared" ref="M45" si="37">(K45*N45)-L45</f>
        <v>11289.743999999961</v>
      </c>
      <c r="N45" s="234">
        <v>3600</v>
      </c>
      <c r="O45" s="102" t="s">
        <v>594</v>
      </c>
      <c r="P45" s="236">
        <v>45261</v>
      </c>
      <c r="Q45" s="273"/>
      <c r="R45" s="140"/>
      <c r="S45" s="55" t="s">
        <v>922</v>
      </c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141"/>
      <c r="AH45" s="142"/>
      <c r="AI45" s="140"/>
      <c r="AJ45" s="140"/>
      <c r="AK45" s="141"/>
      <c r="AL45" s="141"/>
      <c r="AM45" s="141"/>
    </row>
    <row r="46" spans="1:39" ht="12.75" customHeight="1">
      <c r="A46" s="223">
        <v>5</v>
      </c>
      <c r="B46" s="277">
        <v>45261</v>
      </c>
      <c r="C46" s="251"/>
      <c r="D46" s="251" t="s">
        <v>916</v>
      </c>
      <c r="E46" s="223" t="s">
        <v>603</v>
      </c>
      <c r="F46" s="223">
        <v>556</v>
      </c>
      <c r="G46" s="223">
        <v>548</v>
      </c>
      <c r="H46" s="223">
        <v>565.5</v>
      </c>
      <c r="I46" s="218" t="s">
        <v>917</v>
      </c>
      <c r="J46" s="301" t="s">
        <v>926</v>
      </c>
      <c r="K46" s="234">
        <f t="shared" ref="K46" si="38">H46-F46</f>
        <v>9.5</v>
      </c>
      <c r="L46" s="280">
        <f t="shared" ref="L46" si="39">(H46*N46)*0.03%</f>
        <v>212.06249999999997</v>
      </c>
      <c r="M46" s="235">
        <f t="shared" ref="M46" si="40">(K46*N46)-L46</f>
        <v>11662.9375</v>
      </c>
      <c r="N46" s="234">
        <v>1250</v>
      </c>
      <c r="O46" s="102" t="s">
        <v>594</v>
      </c>
      <c r="P46" s="236">
        <v>45264</v>
      </c>
      <c r="Q46" s="273"/>
      <c r="R46" s="140"/>
      <c r="S46" s="55" t="s">
        <v>785</v>
      </c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141"/>
      <c r="AH46" s="142"/>
      <c r="AI46" s="140"/>
      <c r="AJ46" s="140"/>
      <c r="AK46" s="141"/>
      <c r="AL46" s="141"/>
      <c r="AM46" s="141"/>
    </row>
    <row r="47" spans="1:39" ht="12.75" customHeight="1">
      <c r="A47" s="223">
        <v>6</v>
      </c>
      <c r="B47" s="277">
        <v>45261</v>
      </c>
      <c r="C47" s="251"/>
      <c r="D47" s="251" t="s">
        <v>918</v>
      </c>
      <c r="E47" s="223" t="s">
        <v>603</v>
      </c>
      <c r="F47" s="223">
        <v>23825</v>
      </c>
      <c r="G47" s="223">
        <v>23550</v>
      </c>
      <c r="H47" s="223">
        <v>24075</v>
      </c>
      <c r="I47" s="218" t="s">
        <v>919</v>
      </c>
      <c r="J47" s="301" t="s">
        <v>943</v>
      </c>
      <c r="K47" s="234">
        <f t="shared" ref="K47:K48" si="41">H47-F47</f>
        <v>250</v>
      </c>
      <c r="L47" s="280">
        <f t="shared" ref="L47:L48" si="42">(H47*N47)*0.03%</f>
        <v>288.89999999999998</v>
      </c>
      <c r="M47" s="235">
        <f t="shared" ref="M47:M48" si="43">(K47*N47)-L47</f>
        <v>9711.1</v>
      </c>
      <c r="N47" s="234">
        <v>40</v>
      </c>
      <c r="O47" s="102" t="s">
        <v>594</v>
      </c>
      <c r="P47" s="236">
        <v>45264</v>
      </c>
      <c r="Q47" s="273"/>
      <c r="R47" s="140"/>
      <c r="S47" s="55" t="s">
        <v>922</v>
      </c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141"/>
      <c r="AH47" s="142"/>
      <c r="AI47" s="140"/>
      <c r="AJ47" s="140"/>
      <c r="AK47" s="141"/>
      <c r="AL47" s="141"/>
      <c r="AM47" s="141"/>
    </row>
    <row r="48" spans="1:39" ht="12.75" customHeight="1">
      <c r="A48" s="223">
        <v>7</v>
      </c>
      <c r="B48" s="277">
        <v>45264</v>
      </c>
      <c r="C48" s="251"/>
      <c r="D48" s="251" t="s">
        <v>928</v>
      </c>
      <c r="E48" s="223" t="s">
        <v>603</v>
      </c>
      <c r="F48" s="223">
        <v>1162.5</v>
      </c>
      <c r="G48" s="223">
        <v>1143</v>
      </c>
      <c r="H48" s="223">
        <v>1185</v>
      </c>
      <c r="I48" s="218" t="s">
        <v>929</v>
      </c>
      <c r="J48" s="301" t="s">
        <v>951</v>
      </c>
      <c r="K48" s="234">
        <f t="shared" si="41"/>
        <v>22.5</v>
      </c>
      <c r="L48" s="280">
        <f t="shared" si="42"/>
        <v>177.74999999999997</v>
      </c>
      <c r="M48" s="235">
        <f t="shared" si="43"/>
        <v>11072.25</v>
      </c>
      <c r="N48" s="234">
        <v>500</v>
      </c>
      <c r="O48" s="102" t="s">
        <v>594</v>
      </c>
      <c r="P48" s="236">
        <v>45265</v>
      </c>
      <c r="Q48" s="273"/>
      <c r="R48" s="140"/>
      <c r="S48" s="55" t="s">
        <v>922</v>
      </c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141"/>
      <c r="AH48" s="142"/>
      <c r="AI48" s="140"/>
      <c r="AJ48" s="140"/>
      <c r="AK48" s="141"/>
      <c r="AL48" s="141"/>
      <c r="AM48" s="141"/>
    </row>
    <row r="49" spans="1:39" ht="12.75" customHeight="1">
      <c r="A49" s="313">
        <v>8</v>
      </c>
      <c r="B49" s="314">
        <v>45264</v>
      </c>
      <c r="C49" s="315"/>
      <c r="D49" s="315" t="s">
        <v>930</v>
      </c>
      <c r="E49" s="313" t="s">
        <v>603</v>
      </c>
      <c r="F49" s="313">
        <v>5645</v>
      </c>
      <c r="G49" s="313">
        <v>5550</v>
      </c>
      <c r="H49" s="313">
        <v>5610</v>
      </c>
      <c r="I49" s="316" t="s">
        <v>931</v>
      </c>
      <c r="J49" s="324" t="s">
        <v>952</v>
      </c>
      <c r="K49" s="308">
        <f t="shared" ref="K49" si="44">H49-F49</f>
        <v>-35</v>
      </c>
      <c r="L49" s="325">
        <f t="shared" ref="L49" si="45">(H49*N49)*0.03%</f>
        <v>210.37499999999997</v>
      </c>
      <c r="M49" s="310">
        <f t="shared" ref="M49" si="46">(K49*N49)-L49</f>
        <v>-4585.375</v>
      </c>
      <c r="N49" s="308">
        <v>125</v>
      </c>
      <c r="O49" s="311" t="s">
        <v>604</v>
      </c>
      <c r="P49" s="312">
        <v>45265</v>
      </c>
      <c r="Q49" s="273"/>
      <c r="R49" s="140"/>
      <c r="S49" s="55" t="s">
        <v>922</v>
      </c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141"/>
      <c r="AH49" s="142"/>
      <c r="AI49" s="140"/>
      <c r="AJ49" s="140"/>
      <c r="AK49" s="141"/>
      <c r="AL49" s="141"/>
      <c r="AM49" s="141"/>
    </row>
    <row r="50" spans="1:39" ht="12.75" customHeight="1">
      <c r="A50" s="223">
        <v>9</v>
      </c>
      <c r="B50" s="277">
        <v>45264</v>
      </c>
      <c r="C50" s="251"/>
      <c r="D50" s="251" t="s">
        <v>918</v>
      </c>
      <c r="E50" s="223" t="s">
        <v>603</v>
      </c>
      <c r="F50" s="223">
        <v>23575</v>
      </c>
      <c r="G50" s="223">
        <v>23300</v>
      </c>
      <c r="H50" s="223">
        <v>23775</v>
      </c>
      <c r="I50" s="218" t="s">
        <v>932</v>
      </c>
      <c r="J50" s="301" t="s">
        <v>949</v>
      </c>
      <c r="K50" s="234">
        <f t="shared" ref="K50:K51" si="47">H50-F50</f>
        <v>200</v>
      </c>
      <c r="L50" s="280">
        <f t="shared" ref="L50:L51" si="48">(H50*N50)*0.03%</f>
        <v>285.29999999999995</v>
      </c>
      <c r="M50" s="235">
        <f t="shared" ref="M50:M51" si="49">(K50*N50)-L50</f>
        <v>7714.7</v>
      </c>
      <c r="N50" s="234">
        <v>40</v>
      </c>
      <c r="O50" s="102" t="s">
        <v>594</v>
      </c>
      <c r="P50" s="236">
        <v>45265</v>
      </c>
      <c r="Q50" s="273"/>
      <c r="R50" s="140"/>
      <c r="S50" s="55" t="s">
        <v>922</v>
      </c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141"/>
      <c r="AH50" s="142"/>
      <c r="AI50" s="140"/>
      <c r="AJ50" s="140"/>
      <c r="AK50" s="141"/>
      <c r="AL50" s="141"/>
      <c r="AM50" s="141"/>
    </row>
    <row r="51" spans="1:39" ht="12.75" customHeight="1">
      <c r="A51" s="313">
        <v>10</v>
      </c>
      <c r="B51" s="314">
        <v>45265</v>
      </c>
      <c r="C51" s="315"/>
      <c r="D51" s="315" t="s">
        <v>918</v>
      </c>
      <c r="E51" s="313" t="s">
        <v>603</v>
      </c>
      <c r="F51" s="313">
        <v>23375</v>
      </c>
      <c r="G51" s="313">
        <v>23100</v>
      </c>
      <c r="H51" s="313">
        <v>23125</v>
      </c>
      <c r="I51" s="316" t="s">
        <v>955</v>
      </c>
      <c r="J51" s="324" t="s">
        <v>960</v>
      </c>
      <c r="K51" s="308">
        <f t="shared" si="47"/>
        <v>-250</v>
      </c>
      <c r="L51" s="325">
        <f t="shared" si="48"/>
        <v>277.5</v>
      </c>
      <c r="M51" s="310">
        <f t="shared" si="49"/>
        <v>-10277.5</v>
      </c>
      <c r="N51" s="308">
        <v>40</v>
      </c>
      <c r="O51" s="311" t="s">
        <v>604</v>
      </c>
      <c r="P51" s="312">
        <v>45266</v>
      </c>
      <c r="Q51" s="273"/>
      <c r="R51" s="140"/>
      <c r="S51" s="55" t="s">
        <v>922</v>
      </c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141"/>
      <c r="AH51" s="142"/>
      <c r="AI51" s="140"/>
      <c r="AJ51" s="140"/>
      <c r="AK51" s="141"/>
      <c r="AL51" s="141"/>
      <c r="AM51" s="141"/>
    </row>
    <row r="52" spans="1:39" ht="12.75" customHeight="1">
      <c r="A52" s="223">
        <v>11</v>
      </c>
      <c r="B52" s="277">
        <v>45204</v>
      </c>
      <c r="C52" s="251"/>
      <c r="D52" s="251" t="s">
        <v>956</v>
      </c>
      <c r="E52" s="223" t="s">
        <v>603</v>
      </c>
      <c r="F52" s="223">
        <v>2242.5</v>
      </c>
      <c r="G52" s="223">
        <v>2205</v>
      </c>
      <c r="H52" s="223">
        <v>2267.5</v>
      </c>
      <c r="I52" s="218" t="s">
        <v>957</v>
      </c>
      <c r="J52" s="301" t="s">
        <v>761</v>
      </c>
      <c r="K52" s="234">
        <f t="shared" ref="K52" si="50">H52-F52</f>
        <v>25</v>
      </c>
      <c r="L52" s="280">
        <f t="shared" ref="L52" si="51">(H52*N52)*0.03%</f>
        <v>204.07499999999999</v>
      </c>
      <c r="M52" s="235">
        <f t="shared" ref="M52" si="52">(K52*N52)-L52</f>
        <v>7295.9250000000002</v>
      </c>
      <c r="N52" s="234">
        <v>300</v>
      </c>
      <c r="O52" s="102" t="s">
        <v>594</v>
      </c>
      <c r="P52" s="236">
        <v>45266</v>
      </c>
      <c r="Q52" s="273"/>
      <c r="R52" s="140"/>
      <c r="S52" s="55" t="s">
        <v>922</v>
      </c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141"/>
      <c r="AH52" s="142"/>
      <c r="AI52" s="140"/>
      <c r="AJ52" s="140"/>
      <c r="AK52" s="141"/>
      <c r="AL52" s="141"/>
      <c r="AM52" s="141"/>
    </row>
    <row r="53" spans="1:39" ht="12.75" customHeight="1">
      <c r="A53" s="223">
        <v>12</v>
      </c>
      <c r="B53" s="277">
        <v>45266</v>
      </c>
      <c r="C53" s="251"/>
      <c r="D53" s="251" t="s">
        <v>916</v>
      </c>
      <c r="E53" s="223" t="s">
        <v>603</v>
      </c>
      <c r="F53" s="223">
        <v>555</v>
      </c>
      <c r="G53" s="223">
        <v>547</v>
      </c>
      <c r="H53" s="223">
        <v>565</v>
      </c>
      <c r="I53" s="218" t="s">
        <v>963</v>
      </c>
      <c r="J53" s="301" t="s">
        <v>977</v>
      </c>
      <c r="K53" s="234">
        <f t="shared" ref="K53:K54" si="53">H53-F53</f>
        <v>10</v>
      </c>
      <c r="L53" s="280">
        <f t="shared" ref="L53:L55" si="54">(H53*N53)*0.03%</f>
        <v>211.87499999999997</v>
      </c>
      <c r="M53" s="235">
        <f t="shared" ref="M53:M55" si="55">(K53*N53)-L53</f>
        <v>12288.125</v>
      </c>
      <c r="N53" s="234">
        <v>1250</v>
      </c>
      <c r="O53" s="102" t="s">
        <v>594</v>
      </c>
      <c r="P53" s="236">
        <v>45267</v>
      </c>
      <c r="Q53" s="273"/>
      <c r="R53" s="140"/>
      <c r="S53" s="55" t="s">
        <v>785</v>
      </c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141"/>
      <c r="AH53" s="142"/>
      <c r="AI53" s="140"/>
      <c r="AJ53" s="140"/>
      <c r="AK53" s="141"/>
      <c r="AL53" s="141"/>
      <c r="AM53" s="141"/>
    </row>
    <row r="54" spans="1:39" ht="12.75" customHeight="1">
      <c r="A54" s="223">
        <v>13</v>
      </c>
      <c r="B54" s="277">
        <v>45266</v>
      </c>
      <c r="C54" s="251"/>
      <c r="D54" s="251" t="s">
        <v>964</v>
      </c>
      <c r="E54" s="223" t="s">
        <v>603</v>
      </c>
      <c r="F54" s="223">
        <v>1331.5</v>
      </c>
      <c r="G54" s="223">
        <v>1312</v>
      </c>
      <c r="H54" s="223">
        <v>1350</v>
      </c>
      <c r="I54" s="218" t="s">
        <v>965</v>
      </c>
      <c r="J54" s="301" t="s">
        <v>978</v>
      </c>
      <c r="K54" s="234">
        <f t="shared" si="53"/>
        <v>18.5</v>
      </c>
      <c r="L54" s="280">
        <f t="shared" si="54"/>
        <v>202.49999999999997</v>
      </c>
      <c r="M54" s="235">
        <f t="shared" si="55"/>
        <v>9047.5</v>
      </c>
      <c r="N54" s="234">
        <v>500</v>
      </c>
      <c r="O54" s="102" t="s">
        <v>594</v>
      </c>
      <c r="P54" s="236">
        <v>45267</v>
      </c>
      <c r="Q54" s="273"/>
      <c r="R54" s="140"/>
      <c r="S54" s="55" t="s">
        <v>922</v>
      </c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141"/>
      <c r="AH54" s="142"/>
      <c r="AI54" s="140"/>
      <c r="AJ54" s="140"/>
      <c r="AK54" s="141"/>
      <c r="AL54" s="141"/>
      <c r="AM54" s="141"/>
    </row>
    <row r="55" spans="1:39" ht="12.75" customHeight="1">
      <c r="A55" s="223">
        <v>14</v>
      </c>
      <c r="B55" s="277">
        <v>45267</v>
      </c>
      <c r="C55" s="251"/>
      <c r="D55" s="251" t="s">
        <v>909</v>
      </c>
      <c r="E55" s="223" t="s">
        <v>939</v>
      </c>
      <c r="F55" s="223">
        <v>20985</v>
      </c>
      <c r="G55" s="223">
        <v>21130</v>
      </c>
      <c r="H55" s="223">
        <v>20915</v>
      </c>
      <c r="I55" s="218" t="s">
        <v>967</v>
      </c>
      <c r="J55" s="301" t="s">
        <v>775</v>
      </c>
      <c r="K55" s="234">
        <f>F55-H55</f>
        <v>70</v>
      </c>
      <c r="L55" s="280">
        <f t="shared" si="54"/>
        <v>313.72499999999997</v>
      </c>
      <c r="M55" s="235">
        <f t="shared" si="55"/>
        <v>3186.2750000000001</v>
      </c>
      <c r="N55" s="234">
        <v>50</v>
      </c>
      <c r="O55" s="102" t="s">
        <v>594</v>
      </c>
      <c r="P55" s="330">
        <v>45273</v>
      </c>
      <c r="Q55" s="273"/>
      <c r="R55" s="140"/>
      <c r="S55" s="55" t="s">
        <v>593</v>
      </c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141"/>
      <c r="AH55" s="142"/>
      <c r="AI55" s="140"/>
      <c r="AJ55" s="140"/>
      <c r="AK55" s="141"/>
      <c r="AL55" s="141"/>
      <c r="AM55" s="141"/>
    </row>
    <row r="56" spans="1:39" ht="12.75" customHeight="1">
      <c r="A56" s="313">
        <v>15</v>
      </c>
      <c r="B56" s="314">
        <v>45267</v>
      </c>
      <c r="C56" s="315"/>
      <c r="D56" s="315" t="s">
        <v>968</v>
      </c>
      <c r="E56" s="313" t="s">
        <v>939</v>
      </c>
      <c r="F56" s="313">
        <v>397</v>
      </c>
      <c r="G56" s="313">
        <v>403</v>
      </c>
      <c r="H56" s="313">
        <v>403</v>
      </c>
      <c r="I56" s="316" t="s">
        <v>969</v>
      </c>
      <c r="J56" s="324" t="s">
        <v>982</v>
      </c>
      <c r="K56" s="308">
        <f>F56-H56</f>
        <v>-6</v>
      </c>
      <c r="L56" s="325">
        <f t="shared" ref="L56:L58" si="56">(H56*N56)*0.03%</f>
        <v>241.79999999999998</v>
      </c>
      <c r="M56" s="310">
        <f t="shared" ref="M56:M58" si="57">(K56*N56)-L56</f>
        <v>-12241.8</v>
      </c>
      <c r="N56" s="308">
        <v>2000</v>
      </c>
      <c r="O56" s="311" t="s">
        <v>604</v>
      </c>
      <c r="P56" s="326">
        <v>45268</v>
      </c>
      <c r="Q56" s="273"/>
      <c r="R56" s="140"/>
      <c r="S56" s="55" t="s">
        <v>593</v>
      </c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141"/>
      <c r="AH56" s="142"/>
      <c r="AI56" s="140"/>
      <c r="AJ56" s="140"/>
      <c r="AK56" s="141"/>
      <c r="AL56" s="141"/>
      <c r="AM56" s="141"/>
    </row>
    <row r="57" spans="1:39" ht="12.75" customHeight="1">
      <c r="A57" s="313">
        <v>16</v>
      </c>
      <c r="B57" s="314">
        <v>45267</v>
      </c>
      <c r="C57" s="315"/>
      <c r="D57" s="315" t="s">
        <v>975</v>
      </c>
      <c r="E57" s="313" t="s">
        <v>603</v>
      </c>
      <c r="F57" s="313">
        <v>2727.5</v>
      </c>
      <c r="G57" s="313">
        <v>2690</v>
      </c>
      <c r="H57" s="313">
        <v>2690</v>
      </c>
      <c r="I57" s="316" t="s">
        <v>976</v>
      </c>
      <c r="J57" s="324" t="s">
        <v>983</v>
      </c>
      <c r="K57" s="308">
        <f t="shared" ref="K57:K58" si="58">H57-F57</f>
        <v>-37.5</v>
      </c>
      <c r="L57" s="325">
        <f t="shared" si="56"/>
        <v>242.09999999999997</v>
      </c>
      <c r="M57" s="310">
        <f t="shared" si="57"/>
        <v>-11492.1</v>
      </c>
      <c r="N57" s="327">
        <v>300</v>
      </c>
      <c r="O57" s="311" t="s">
        <v>604</v>
      </c>
      <c r="P57" s="326">
        <v>45268</v>
      </c>
      <c r="Q57" s="273"/>
      <c r="R57" s="140"/>
      <c r="S57" s="55" t="s">
        <v>922</v>
      </c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141"/>
      <c r="AH57" s="142"/>
      <c r="AI57" s="140"/>
      <c r="AJ57" s="140"/>
      <c r="AK57" s="141"/>
      <c r="AL57" s="141"/>
      <c r="AM57" s="141"/>
    </row>
    <row r="58" spans="1:39" ht="12.75" customHeight="1">
      <c r="A58" s="223">
        <v>17</v>
      </c>
      <c r="B58" s="277">
        <v>45271</v>
      </c>
      <c r="C58" s="251"/>
      <c r="D58" s="251" t="s">
        <v>928</v>
      </c>
      <c r="E58" s="223" t="s">
        <v>603</v>
      </c>
      <c r="F58" s="223">
        <v>1189</v>
      </c>
      <c r="G58" s="223">
        <v>1169</v>
      </c>
      <c r="H58" s="223">
        <v>1212</v>
      </c>
      <c r="I58" s="218" t="s">
        <v>990</v>
      </c>
      <c r="J58" s="301" t="s">
        <v>998</v>
      </c>
      <c r="K58" s="234">
        <f t="shared" si="58"/>
        <v>23</v>
      </c>
      <c r="L58" s="280">
        <f t="shared" si="56"/>
        <v>181.79999999999998</v>
      </c>
      <c r="M58" s="235">
        <f t="shared" si="57"/>
        <v>11318.2</v>
      </c>
      <c r="N58" s="234">
        <v>500</v>
      </c>
      <c r="O58" s="102" t="s">
        <v>594</v>
      </c>
      <c r="P58" s="236">
        <v>45272</v>
      </c>
      <c r="Q58" s="273"/>
      <c r="R58" s="140"/>
      <c r="S58" s="55" t="s">
        <v>922</v>
      </c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141"/>
      <c r="AH58" s="142"/>
      <c r="AI58" s="140"/>
      <c r="AJ58" s="140"/>
      <c r="AK58" s="141"/>
      <c r="AL58" s="141"/>
      <c r="AM58" s="141"/>
    </row>
    <row r="59" spans="1:39" ht="12.75" customHeight="1">
      <c r="A59" s="223">
        <v>18</v>
      </c>
      <c r="B59" s="277">
        <v>45271</v>
      </c>
      <c r="C59" s="251"/>
      <c r="D59" s="251" t="s">
        <v>988</v>
      </c>
      <c r="E59" s="223" t="s">
        <v>603</v>
      </c>
      <c r="F59" s="223">
        <v>2991</v>
      </c>
      <c r="G59" s="223">
        <v>2955</v>
      </c>
      <c r="H59" s="223">
        <v>3019</v>
      </c>
      <c r="I59" s="218" t="s">
        <v>989</v>
      </c>
      <c r="J59" s="301" t="s">
        <v>995</v>
      </c>
      <c r="K59" s="234">
        <f t="shared" ref="K59:K60" si="59">H59-F59</f>
        <v>28</v>
      </c>
      <c r="L59" s="280">
        <f t="shared" ref="L59:L60" si="60">(H59*N59)*0.03%</f>
        <v>271.70999999999998</v>
      </c>
      <c r="M59" s="235">
        <f t="shared" ref="M59:M60" si="61">(K59*N59)-L59</f>
        <v>8128.29</v>
      </c>
      <c r="N59" s="234">
        <v>300</v>
      </c>
      <c r="O59" s="102" t="s">
        <v>594</v>
      </c>
      <c r="P59" s="236">
        <v>45272</v>
      </c>
      <c r="Q59" s="273"/>
      <c r="R59" s="140"/>
      <c r="S59" s="55" t="s">
        <v>922</v>
      </c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141"/>
      <c r="AH59" s="142"/>
      <c r="AI59" s="140"/>
      <c r="AJ59" s="140"/>
      <c r="AK59" s="141"/>
      <c r="AL59" s="141"/>
      <c r="AM59" s="141"/>
    </row>
    <row r="60" spans="1:39" ht="12.75" customHeight="1">
      <c r="A60" s="313">
        <v>19</v>
      </c>
      <c r="B60" s="314">
        <v>45272</v>
      </c>
      <c r="C60" s="315"/>
      <c r="D60" s="315" t="s">
        <v>964</v>
      </c>
      <c r="E60" s="313" t="s">
        <v>603</v>
      </c>
      <c r="F60" s="313">
        <v>1356</v>
      </c>
      <c r="G60" s="313">
        <v>1335</v>
      </c>
      <c r="H60" s="313">
        <v>1335</v>
      </c>
      <c r="I60" s="316" t="s">
        <v>1006</v>
      </c>
      <c r="J60" s="324" t="s">
        <v>1009</v>
      </c>
      <c r="K60" s="308">
        <f t="shared" si="59"/>
        <v>-21</v>
      </c>
      <c r="L60" s="325">
        <f t="shared" si="60"/>
        <v>200.24999999999997</v>
      </c>
      <c r="M60" s="310">
        <f t="shared" si="61"/>
        <v>-10700.25</v>
      </c>
      <c r="N60" s="327">
        <v>500</v>
      </c>
      <c r="O60" s="311" t="s">
        <v>604</v>
      </c>
      <c r="P60" s="326">
        <v>45273</v>
      </c>
      <c r="Q60" s="273"/>
      <c r="R60" s="140"/>
      <c r="S60" s="55" t="s">
        <v>922</v>
      </c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141"/>
      <c r="AH60" s="142"/>
      <c r="AI60" s="140"/>
      <c r="AJ60" s="140"/>
      <c r="AK60" s="141"/>
      <c r="AL60" s="141"/>
      <c r="AM60" s="141"/>
    </row>
    <row r="61" spans="1:39" ht="12.75" customHeight="1">
      <c r="A61" s="313">
        <v>20</v>
      </c>
      <c r="B61" s="314">
        <v>45272</v>
      </c>
      <c r="C61" s="315"/>
      <c r="D61" s="315" t="s">
        <v>999</v>
      </c>
      <c r="E61" s="313" t="s">
        <v>603</v>
      </c>
      <c r="F61" s="313">
        <v>2001.5</v>
      </c>
      <c r="G61" s="313">
        <v>1968</v>
      </c>
      <c r="H61" s="313">
        <v>1971</v>
      </c>
      <c r="I61" s="316" t="s">
        <v>1000</v>
      </c>
      <c r="J61" s="324" t="s">
        <v>1005</v>
      </c>
      <c r="K61" s="308">
        <f t="shared" ref="K61" si="62">H61-F61</f>
        <v>-30.5</v>
      </c>
      <c r="L61" s="325">
        <f t="shared" ref="L61:L63" si="63">(H61*N61)*0.03%</f>
        <v>177.39</v>
      </c>
      <c r="M61" s="310">
        <f t="shared" ref="M61:M63" si="64">(K61*N61)-L61</f>
        <v>-9327.39</v>
      </c>
      <c r="N61" s="327">
        <v>300</v>
      </c>
      <c r="O61" s="311" t="s">
        <v>604</v>
      </c>
      <c r="P61" s="326">
        <v>45272</v>
      </c>
      <c r="Q61" s="273"/>
      <c r="R61" s="140"/>
      <c r="S61" s="55" t="s">
        <v>593</v>
      </c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141"/>
      <c r="AH61" s="142"/>
      <c r="AI61" s="140"/>
      <c r="AJ61" s="140"/>
      <c r="AK61" s="141"/>
      <c r="AL61" s="141"/>
      <c r="AM61" s="141"/>
    </row>
    <row r="62" spans="1:39" ht="12.75" customHeight="1">
      <c r="A62" s="313">
        <v>21</v>
      </c>
      <c r="B62" s="314">
        <v>45273</v>
      </c>
      <c r="C62" s="315"/>
      <c r="D62" s="315" t="s">
        <v>909</v>
      </c>
      <c r="E62" s="313" t="s">
        <v>939</v>
      </c>
      <c r="F62" s="313">
        <v>20975</v>
      </c>
      <c r="G62" s="313">
        <v>21130</v>
      </c>
      <c r="H62" s="313">
        <v>21180</v>
      </c>
      <c r="I62" s="316" t="s">
        <v>967</v>
      </c>
      <c r="J62" s="324" t="s">
        <v>1013</v>
      </c>
      <c r="K62" s="308">
        <f>F62-H62</f>
        <v>-205</v>
      </c>
      <c r="L62" s="325">
        <f t="shared" si="63"/>
        <v>317.7</v>
      </c>
      <c r="M62" s="310">
        <f t="shared" si="64"/>
        <v>-10567.7</v>
      </c>
      <c r="N62" s="308">
        <v>50</v>
      </c>
      <c r="O62" s="311" t="s">
        <v>604</v>
      </c>
      <c r="P62" s="326">
        <v>45274</v>
      </c>
      <c r="Q62" s="273"/>
      <c r="R62" s="140"/>
      <c r="S62" s="55" t="s">
        <v>922</v>
      </c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141"/>
      <c r="AH62" s="142"/>
      <c r="AI62" s="140"/>
      <c r="AJ62" s="140"/>
      <c r="AK62" s="141"/>
      <c r="AL62" s="141"/>
      <c r="AM62" s="141"/>
    </row>
    <row r="63" spans="1:39" ht="12.75" customHeight="1">
      <c r="A63" s="223">
        <v>22</v>
      </c>
      <c r="B63" s="277">
        <v>45273</v>
      </c>
      <c r="C63" s="251"/>
      <c r="D63" s="251" t="s">
        <v>1011</v>
      </c>
      <c r="E63" s="223" t="s">
        <v>603</v>
      </c>
      <c r="F63" s="223">
        <v>2632.5</v>
      </c>
      <c r="G63" s="223">
        <v>2592</v>
      </c>
      <c r="H63" s="223">
        <v>2672</v>
      </c>
      <c r="I63" s="218" t="s">
        <v>1012</v>
      </c>
      <c r="J63" s="301" t="s">
        <v>1033</v>
      </c>
      <c r="K63" s="234">
        <f t="shared" ref="K63" si="65">H63-F63</f>
        <v>39.5</v>
      </c>
      <c r="L63" s="280">
        <f t="shared" si="63"/>
        <v>200.39999999999998</v>
      </c>
      <c r="M63" s="235">
        <f t="shared" si="64"/>
        <v>9674.6</v>
      </c>
      <c r="N63" s="234">
        <v>250</v>
      </c>
      <c r="O63" s="102" t="s">
        <v>594</v>
      </c>
      <c r="P63" s="236">
        <v>45278</v>
      </c>
      <c r="Q63" s="273"/>
      <c r="R63" s="140"/>
      <c r="S63" s="55" t="s">
        <v>922</v>
      </c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141"/>
      <c r="AH63" s="142"/>
      <c r="AI63" s="140"/>
      <c r="AJ63" s="140"/>
      <c r="AK63" s="141"/>
      <c r="AL63" s="141"/>
      <c r="AM63" s="141"/>
    </row>
    <row r="64" spans="1:39" ht="12.75" customHeight="1">
      <c r="A64" s="223">
        <v>23</v>
      </c>
      <c r="B64" s="277">
        <v>45274</v>
      </c>
      <c r="C64" s="251"/>
      <c r="D64" s="251" t="s">
        <v>1015</v>
      </c>
      <c r="E64" s="223" t="s">
        <v>603</v>
      </c>
      <c r="F64" s="223">
        <v>1103.5</v>
      </c>
      <c r="G64" s="223">
        <v>1087</v>
      </c>
      <c r="H64" s="223">
        <v>1115</v>
      </c>
      <c r="I64" s="218" t="s">
        <v>1016</v>
      </c>
      <c r="J64" s="301" t="s">
        <v>1019</v>
      </c>
      <c r="K64" s="234">
        <f t="shared" ref="K64:K65" si="66">H64-F64</f>
        <v>11.5</v>
      </c>
      <c r="L64" s="280">
        <f t="shared" ref="L64:L65" si="67">(H64*N64)*0.03%</f>
        <v>217.42499999999998</v>
      </c>
      <c r="M64" s="235">
        <f t="shared" ref="M64:M65" si="68">(K64*N64)-L64</f>
        <v>7257.5749999999998</v>
      </c>
      <c r="N64" s="234">
        <v>650</v>
      </c>
      <c r="O64" s="102" t="s">
        <v>594</v>
      </c>
      <c r="P64" s="236">
        <v>45274</v>
      </c>
      <c r="Q64" s="273"/>
      <c r="R64" s="140"/>
      <c r="S64" s="55" t="s">
        <v>922</v>
      </c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141"/>
      <c r="AH64" s="142"/>
      <c r="AI64" s="140"/>
      <c r="AJ64" s="140"/>
      <c r="AK64" s="141"/>
      <c r="AL64" s="141"/>
      <c r="AM64" s="141"/>
    </row>
    <row r="65" spans="1:39" ht="12.75" customHeight="1">
      <c r="A65" s="223">
        <v>34</v>
      </c>
      <c r="B65" s="277">
        <v>45274</v>
      </c>
      <c r="C65" s="251"/>
      <c r="D65" s="251" t="s">
        <v>1017</v>
      </c>
      <c r="E65" s="223" t="s">
        <v>603</v>
      </c>
      <c r="F65" s="223">
        <v>1050</v>
      </c>
      <c r="G65" s="223">
        <v>1029</v>
      </c>
      <c r="H65" s="223">
        <v>1062.5</v>
      </c>
      <c r="I65" s="218" t="s">
        <v>1018</v>
      </c>
      <c r="J65" s="301" t="s">
        <v>1058</v>
      </c>
      <c r="K65" s="234">
        <f t="shared" si="66"/>
        <v>12.5</v>
      </c>
      <c r="L65" s="280">
        <f t="shared" si="67"/>
        <v>159.375</v>
      </c>
      <c r="M65" s="235">
        <f t="shared" si="68"/>
        <v>6090.625</v>
      </c>
      <c r="N65" s="234">
        <v>500</v>
      </c>
      <c r="O65" s="102" t="s">
        <v>594</v>
      </c>
      <c r="P65" s="236">
        <v>45280</v>
      </c>
      <c r="Q65" s="273"/>
      <c r="R65" s="140"/>
      <c r="S65" s="55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141"/>
      <c r="AH65" s="142"/>
      <c r="AI65" s="140"/>
      <c r="AJ65" s="140"/>
      <c r="AK65" s="141"/>
      <c r="AL65" s="141"/>
      <c r="AM65" s="141"/>
    </row>
    <row r="66" spans="1:39" ht="12.75" customHeight="1">
      <c r="A66" s="223">
        <v>35</v>
      </c>
      <c r="B66" s="277">
        <v>45275</v>
      </c>
      <c r="C66" s="251"/>
      <c r="D66" s="251" t="s">
        <v>1031</v>
      </c>
      <c r="E66" s="223" t="s">
        <v>603</v>
      </c>
      <c r="F66" s="223">
        <v>2503</v>
      </c>
      <c r="G66" s="223">
        <v>2463</v>
      </c>
      <c r="H66" s="223">
        <v>2535</v>
      </c>
      <c r="I66" s="218" t="s">
        <v>1032</v>
      </c>
      <c r="J66" s="301" t="s">
        <v>1034</v>
      </c>
      <c r="K66" s="234">
        <f t="shared" ref="K66" si="69">H66-F66</f>
        <v>32</v>
      </c>
      <c r="L66" s="280">
        <f t="shared" ref="L66" si="70">(H66*N66)*0.03%</f>
        <v>190.12499999999997</v>
      </c>
      <c r="M66" s="235">
        <f t="shared" ref="M66" si="71">(K66*N66)-L66</f>
        <v>7809.875</v>
      </c>
      <c r="N66" s="234">
        <v>250</v>
      </c>
      <c r="O66" s="102" t="s">
        <v>594</v>
      </c>
      <c r="P66" s="236">
        <v>45278</v>
      </c>
      <c r="Q66" s="273"/>
      <c r="R66" s="140"/>
      <c r="S66" s="55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141"/>
      <c r="AH66" s="142"/>
      <c r="AI66" s="140"/>
      <c r="AJ66" s="140"/>
      <c r="AK66" s="141"/>
      <c r="AL66" s="141"/>
      <c r="AM66" s="141"/>
    </row>
    <row r="67" spans="1:39" ht="12.75" customHeight="1">
      <c r="A67" s="223">
        <v>36</v>
      </c>
      <c r="B67" s="277">
        <v>45279</v>
      </c>
      <c r="C67" s="251"/>
      <c r="D67" s="251" t="s">
        <v>1048</v>
      </c>
      <c r="E67" s="223" t="s">
        <v>603</v>
      </c>
      <c r="F67" s="223">
        <v>1635</v>
      </c>
      <c r="G67" s="223">
        <v>1607</v>
      </c>
      <c r="H67" s="223">
        <v>1661</v>
      </c>
      <c r="I67" s="218" t="s">
        <v>1049</v>
      </c>
      <c r="J67" s="301" t="s">
        <v>1057</v>
      </c>
      <c r="K67" s="234">
        <f t="shared" ref="K67:K68" si="72">H67-F67</f>
        <v>26</v>
      </c>
      <c r="L67" s="280">
        <f t="shared" ref="L67:L68" si="73">(H67*N67)*0.03%</f>
        <v>199.32</v>
      </c>
      <c r="M67" s="235">
        <f t="shared" ref="M67" si="74">(K67*N67)-L67</f>
        <v>10200.68</v>
      </c>
      <c r="N67" s="234">
        <v>400</v>
      </c>
      <c r="O67" s="102" t="s">
        <v>594</v>
      </c>
      <c r="P67" s="236">
        <v>45280</v>
      </c>
      <c r="Q67" s="273"/>
      <c r="R67" s="140"/>
      <c r="S67" s="55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141"/>
      <c r="AH67" s="142"/>
      <c r="AI67" s="140"/>
      <c r="AJ67" s="140"/>
      <c r="AK67" s="141"/>
      <c r="AL67" s="141"/>
      <c r="AM67" s="141"/>
    </row>
    <row r="68" spans="1:39" ht="12.75" customHeight="1">
      <c r="A68" s="379">
        <v>37</v>
      </c>
      <c r="B68" s="381">
        <v>45280</v>
      </c>
      <c r="C68" s="315"/>
      <c r="D68" s="315" t="s">
        <v>1060</v>
      </c>
      <c r="E68" s="313" t="s">
        <v>603</v>
      </c>
      <c r="F68" s="313">
        <v>25770</v>
      </c>
      <c r="G68" s="379">
        <v>25150</v>
      </c>
      <c r="H68" s="313">
        <v>25350</v>
      </c>
      <c r="I68" s="391">
        <v>26500</v>
      </c>
      <c r="J68" s="389" t="s">
        <v>1070</v>
      </c>
      <c r="K68" s="308">
        <f t="shared" si="72"/>
        <v>-420</v>
      </c>
      <c r="L68" s="325">
        <f t="shared" si="73"/>
        <v>304.2</v>
      </c>
      <c r="M68" s="411">
        <v>-9954.2000000000007</v>
      </c>
      <c r="N68" s="327">
        <v>40</v>
      </c>
      <c r="O68" s="389" t="s">
        <v>604</v>
      </c>
      <c r="P68" s="409">
        <v>45281</v>
      </c>
      <c r="Q68" s="273"/>
      <c r="R68" s="140"/>
      <c r="S68" s="55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141"/>
      <c r="AH68" s="142"/>
      <c r="AI68" s="140"/>
      <c r="AJ68" s="140"/>
      <c r="AK68" s="141"/>
      <c r="AL68" s="141"/>
      <c r="AM68" s="141"/>
    </row>
    <row r="69" spans="1:39" ht="12.75" customHeight="1">
      <c r="A69" s="380"/>
      <c r="B69" s="382"/>
      <c r="C69" s="315"/>
      <c r="D69" s="315" t="s">
        <v>1061</v>
      </c>
      <c r="E69" s="313" t="s">
        <v>939</v>
      </c>
      <c r="F69" s="313">
        <v>305</v>
      </c>
      <c r="G69" s="380"/>
      <c r="H69" s="313">
        <v>125</v>
      </c>
      <c r="I69" s="392"/>
      <c r="J69" s="390"/>
      <c r="K69" s="308">
        <f>F69-H69</f>
        <v>180</v>
      </c>
      <c r="L69" s="325">
        <v>50</v>
      </c>
      <c r="M69" s="412"/>
      <c r="N69" s="327">
        <v>40</v>
      </c>
      <c r="O69" s="390"/>
      <c r="P69" s="410"/>
      <c r="Q69" s="273"/>
      <c r="R69" s="140"/>
      <c r="S69" s="55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141"/>
      <c r="AH69" s="142"/>
      <c r="AI69" s="140"/>
      <c r="AJ69" s="140"/>
      <c r="AK69" s="141"/>
      <c r="AL69" s="141"/>
      <c r="AM69" s="141"/>
    </row>
    <row r="70" spans="1:39" ht="12.75" customHeight="1">
      <c r="A70" s="313">
        <v>38</v>
      </c>
      <c r="B70" s="314">
        <v>45280</v>
      </c>
      <c r="C70" s="315"/>
      <c r="D70" s="315" t="s">
        <v>1062</v>
      </c>
      <c r="E70" s="313" t="s">
        <v>603</v>
      </c>
      <c r="F70" s="313">
        <v>4957.5</v>
      </c>
      <c r="G70" s="313">
        <v>4910</v>
      </c>
      <c r="H70" s="313">
        <v>4910</v>
      </c>
      <c r="I70" s="316" t="s">
        <v>1063</v>
      </c>
      <c r="J70" s="324" t="s">
        <v>1067</v>
      </c>
      <c r="K70" s="308">
        <f>H70-F70</f>
        <v>-47.5</v>
      </c>
      <c r="L70" s="325">
        <f t="shared" ref="L70:L71" si="75">(H70*N70)*0.03%</f>
        <v>294.59999999999997</v>
      </c>
      <c r="M70" s="310">
        <f t="shared" ref="M70:M71" si="76">(K70*N70)-L70</f>
        <v>-9794.6</v>
      </c>
      <c r="N70" s="308">
        <v>200</v>
      </c>
      <c r="O70" s="311" t="s">
        <v>604</v>
      </c>
      <c r="P70" s="326">
        <v>45280</v>
      </c>
      <c r="Q70" s="273"/>
      <c r="R70" s="140"/>
      <c r="S70" s="55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141"/>
      <c r="AH70" s="142"/>
      <c r="AI70" s="140"/>
      <c r="AJ70" s="140"/>
      <c r="AK70" s="141"/>
      <c r="AL70" s="141"/>
      <c r="AM70" s="141"/>
    </row>
    <row r="71" spans="1:39" ht="12.75" customHeight="1">
      <c r="A71" s="223">
        <v>39</v>
      </c>
      <c r="B71" s="277">
        <v>45286</v>
      </c>
      <c r="C71" s="251"/>
      <c r="D71" s="251" t="s">
        <v>1088</v>
      </c>
      <c r="E71" s="223" t="s">
        <v>603</v>
      </c>
      <c r="F71" s="223">
        <v>3660</v>
      </c>
      <c r="G71" s="223">
        <v>3600</v>
      </c>
      <c r="H71" s="223">
        <v>3714.5</v>
      </c>
      <c r="I71" s="218" t="s">
        <v>1089</v>
      </c>
      <c r="J71" s="301" t="s">
        <v>1158</v>
      </c>
      <c r="K71" s="234">
        <f t="shared" ref="K71" si="77">H71-F71</f>
        <v>54.5</v>
      </c>
      <c r="L71" s="280">
        <f t="shared" si="75"/>
        <v>195.01124999999999</v>
      </c>
      <c r="M71" s="235">
        <f t="shared" si="76"/>
        <v>9342.4887500000004</v>
      </c>
      <c r="N71" s="234">
        <v>175</v>
      </c>
      <c r="O71" s="102" t="s">
        <v>594</v>
      </c>
      <c r="P71" s="236">
        <v>45287</v>
      </c>
      <c r="Q71" s="273"/>
      <c r="R71" s="140"/>
      <c r="S71" s="55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141"/>
      <c r="AH71" s="142"/>
      <c r="AI71" s="140"/>
      <c r="AJ71" s="140"/>
      <c r="AK71" s="141"/>
      <c r="AL71" s="141"/>
      <c r="AM71" s="141"/>
    </row>
    <row r="72" spans="1:39" ht="12.75" customHeight="1">
      <c r="A72" s="220">
        <v>40</v>
      </c>
      <c r="B72" s="291">
        <v>45287</v>
      </c>
      <c r="C72" s="274"/>
      <c r="D72" s="274" t="s">
        <v>1159</v>
      </c>
      <c r="E72" s="220" t="s">
        <v>603</v>
      </c>
      <c r="F72" s="220" t="s">
        <v>1160</v>
      </c>
      <c r="G72" s="220">
        <v>3860</v>
      </c>
      <c r="H72" s="220"/>
      <c r="I72" s="222" t="s">
        <v>1161</v>
      </c>
      <c r="J72" s="219" t="s">
        <v>592</v>
      </c>
      <c r="K72" s="98"/>
      <c r="L72" s="292"/>
      <c r="M72" s="276"/>
      <c r="N72" s="98"/>
      <c r="O72" s="100"/>
      <c r="P72" s="293"/>
      <c r="Q72" s="273"/>
      <c r="R72" s="140"/>
      <c r="S72" s="55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141"/>
      <c r="AH72" s="142"/>
      <c r="AI72" s="140"/>
      <c r="AJ72" s="140"/>
      <c r="AK72" s="141"/>
      <c r="AL72" s="141"/>
      <c r="AM72" s="141"/>
    </row>
    <row r="73" spans="1:39" ht="12.75" customHeight="1">
      <c r="A73" s="220">
        <v>41</v>
      </c>
      <c r="B73" s="291">
        <v>45287</v>
      </c>
      <c r="C73" s="274"/>
      <c r="D73" s="274" t="s">
        <v>1168</v>
      </c>
      <c r="E73" s="220" t="s">
        <v>603</v>
      </c>
      <c r="F73" s="220" t="s">
        <v>1169</v>
      </c>
      <c r="G73" s="220">
        <v>4695</v>
      </c>
      <c r="H73" s="220"/>
      <c r="I73" s="222" t="s">
        <v>1170</v>
      </c>
      <c r="J73" s="219" t="s">
        <v>592</v>
      </c>
      <c r="K73" s="98"/>
      <c r="L73" s="292"/>
      <c r="M73" s="276"/>
      <c r="N73" s="98"/>
      <c r="O73" s="100"/>
      <c r="P73" s="293"/>
      <c r="Q73" s="273"/>
      <c r="R73" s="140"/>
      <c r="S73" s="55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37"/>
      <c r="AG73" s="141"/>
      <c r="AH73" s="142"/>
      <c r="AI73" s="140"/>
      <c r="AJ73" s="140"/>
      <c r="AK73" s="141"/>
      <c r="AL73" s="141"/>
      <c r="AM73" s="141"/>
    </row>
    <row r="74" spans="1:39" ht="12.75" customHeight="1">
      <c r="A74" s="220"/>
      <c r="B74" s="291"/>
      <c r="C74" s="274"/>
      <c r="D74" s="274"/>
      <c r="E74" s="220"/>
      <c r="F74" s="220"/>
      <c r="G74" s="220"/>
      <c r="H74" s="220"/>
      <c r="I74" s="222"/>
      <c r="J74" s="219"/>
      <c r="K74" s="98"/>
      <c r="L74" s="292"/>
      <c r="M74" s="276"/>
      <c r="N74" s="98"/>
      <c r="O74" s="100"/>
      <c r="P74" s="293"/>
      <c r="Q74" s="273"/>
      <c r="R74" s="140"/>
      <c r="S74" s="55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141"/>
      <c r="AH74" s="142"/>
      <c r="AI74" s="140"/>
      <c r="AJ74" s="140"/>
      <c r="AK74" s="141"/>
      <c r="AL74" s="141"/>
      <c r="AM74" s="141"/>
    </row>
    <row r="75" spans="1:39" ht="12.75" customHeight="1">
      <c r="A75" s="220"/>
      <c r="B75" s="291"/>
      <c r="C75" s="274"/>
      <c r="D75" s="274"/>
      <c r="E75" s="220"/>
      <c r="F75" s="220"/>
      <c r="G75" s="220"/>
      <c r="H75" s="220"/>
      <c r="I75" s="222"/>
      <c r="J75" s="219"/>
      <c r="K75" s="98"/>
      <c r="L75" s="292"/>
      <c r="M75" s="276"/>
      <c r="N75" s="98"/>
      <c r="O75" s="100"/>
      <c r="P75" s="293"/>
      <c r="Q75" s="273"/>
      <c r="R75" s="140"/>
      <c r="S75" s="55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141"/>
      <c r="AH75" s="142"/>
      <c r="AI75" s="140"/>
      <c r="AJ75" s="140"/>
      <c r="AK75" s="141"/>
      <c r="AL75" s="141"/>
      <c r="AM75" s="141"/>
    </row>
    <row r="77" spans="1:39" ht="12.75" customHeight="1">
      <c r="A77" s="141"/>
      <c r="B77" s="144"/>
      <c r="C77" s="140"/>
      <c r="D77" s="140"/>
      <c r="E77" s="141"/>
      <c r="F77" s="141"/>
      <c r="G77" s="141"/>
      <c r="H77" s="145"/>
      <c r="I77" s="145"/>
      <c r="J77" s="145"/>
      <c r="K77" s="140"/>
      <c r="L77" s="141"/>
      <c r="M77" s="141"/>
      <c r="N77" s="141"/>
      <c r="O77" s="145"/>
      <c r="P77" s="145"/>
      <c r="Q77" s="145"/>
      <c r="R77" s="140"/>
      <c r="S77" s="55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141"/>
      <c r="AH77" s="142"/>
      <c r="AI77" s="140"/>
      <c r="AJ77" s="140"/>
      <c r="AK77" s="141"/>
      <c r="AL77" s="141"/>
      <c r="AM77" s="141"/>
    </row>
    <row r="78" spans="1:39">
      <c r="A78" s="146" t="s">
        <v>609</v>
      </c>
      <c r="B78" s="146"/>
      <c r="C78" s="146"/>
      <c r="D78" s="146"/>
      <c r="E78" s="147"/>
      <c r="F78" s="108"/>
      <c r="G78" s="108"/>
      <c r="H78" s="108"/>
      <c r="I78" s="108"/>
      <c r="J78" s="1"/>
      <c r="K78" s="6"/>
      <c r="L78" s="6"/>
      <c r="M78" s="6"/>
      <c r="N78" s="1"/>
      <c r="O78" s="1"/>
      <c r="P78" s="37"/>
      <c r="Q78" s="37"/>
      <c r="R78" s="37"/>
      <c r="S78" s="6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37"/>
      <c r="AH78" s="37"/>
      <c r="AI78" s="37"/>
      <c r="AJ78" s="37"/>
      <c r="AK78" s="37"/>
      <c r="AL78" s="37"/>
      <c r="AM78" s="37"/>
    </row>
    <row r="79" spans="1:39" ht="38.25">
      <c r="A79" s="95" t="s">
        <v>16</v>
      </c>
      <c r="B79" s="95" t="s">
        <v>566</v>
      </c>
      <c r="C79" s="95"/>
      <c r="D79" s="96" t="s">
        <v>578</v>
      </c>
      <c r="E79" s="95" t="s">
        <v>579</v>
      </c>
      <c r="F79" s="95" t="s">
        <v>580</v>
      </c>
      <c r="G79" s="95" t="s">
        <v>601</v>
      </c>
      <c r="H79" s="95" t="s">
        <v>582</v>
      </c>
      <c r="I79" s="95" t="s">
        <v>583</v>
      </c>
      <c r="J79" s="94" t="s">
        <v>584</v>
      </c>
      <c r="K79" s="94" t="s">
        <v>610</v>
      </c>
      <c r="L79" s="97" t="s">
        <v>586</v>
      </c>
      <c r="M79" s="139" t="s">
        <v>607</v>
      </c>
      <c r="N79" s="95" t="s">
        <v>608</v>
      </c>
      <c r="O79" s="95" t="s">
        <v>588</v>
      </c>
      <c r="P79" s="96" t="s">
        <v>589</v>
      </c>
      <c r="Q79" s="278"/>
      <c r="R79" s="37"/>
      <c r="S79" s="6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37"/>
      <c r="AH79" s="37"/>
      <c r="AI79" s="37"/>
      <c r="AJ79" s="37"/>
      <c r="AK79" s="37"/>
      <c r="AL79" s="37"/>
      <c r="AM79" s="37"/>
    </row>
    <row r="80" spans="1:39" ht="12.75" customHeight="1">
      <c r="A80" s="313">
        <v>1</v>
      </c>
      <c r="B80" s="314">
        <v>45261</v>
      </c>
      <c r="C80" s="315"/>
      <c r="D80" s="315" t="s">
        <v>913</v>
      </c>
      <c r="E80" s="313" t="s">
        <v>603</v>
      </c>
      <c r="F80" s="313">
        <v>190</v>
      </c>
      <c r="G80" s="313">
        <v>90</v>
      </c>
      <c r="H80" s="313">
        <v>35</v>
      </c>
      <c r="I80" s="316" t="s">
        <v>914</v>
      </c>
      <c r="J80" s="318" t="s">
        <v>933</v>
      </c>
      <c r="K80" s="317">
        <f>H80-F80</f>
        <v>-155</v>
      </c>
      <c r="L80" s="309">
        <v>50</v>
      </c>
      <c r="M80" s="310">
        <f t="shared" ref="M80" si="78">(K80*N80)-L80</f>
        <v>-2375</v>
      </c>
      <c r="N80" s="308">
        <v>15</v>
      </c>
      <c r="O80" s="311" t="s">
        <v>604</v>
      </c>
      <c r="P80" s="312">
        <v>45264</v>
      </c>
      <c r="Q80" s="273"/>
      <c r="R80" s="140"/>
      <c r="S80" s="55" t="s">
        <v>593</v>
      </c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  <c r="AG80" s="141"/>
      <c r="AH80" s="142"/>
      <c r="AI80" s="140"/>
      <c r="AJ80" s="140"/>
      <c r="AK80" s="141"/>
      <c r="AL80" s="141"/>
      <c r="AM80" s="141"/>
    </row>
    <row r="81" spans="1:39" ht="12.75" customHeight="1">
      <c r="A81" s="379">
        <v>2</v>
      </c>
      <c r="B81" s="381">
        <v>45264</v>
      </c>
      <c r="C81" s="315"/>
      <c r="D81" s="315" t="s">
        <v>935</v>
      </c>
      <c r="E81" s="313" t="s">
        <v>939</v>
      </c>
      <c r="F81" s="313">
        <v>67</v>
      </c>
      <c r="G81" s="322"/>
      <c r="H81" s="313">
        <v>52</v>
      </c>
      <c r="I81" s="316"/>
      <c r="J81" s="383" t="s">
        <v>958</v>
      </c>
      <c r="K81" s="317">
        <f>F81-H81</f>
        <v>15</v>
      </c>
      <c r="L81" s="309">
        <v>50</v>
      </c>
      <c r="M81" s="411">
        <v>-4100</v>
      </c>
      <c r="N81" s="308">
        <v>50</v>
      </c>
      <c r="O81" s="389" t="s">
        <v>604</v>
      </c>
      <c r="P81" s="409">
        <v>45265</v>
      </c>
      <c r="Q81" s="273"/>
      <c r="R81" s="140"/>
      <c r="S81" s="55" t="s">
        <v>593</v>
      </c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141"/>
      <c r="AH81" s="142"/>
      <c r="AI81" s="140"/>
      <c r="AJ81" s="140"/>
      <c r="AK81" s="141"/>
      <c r="AL81" s="141"/>
      <c r="AM81" s="141"/>
    </row>
    <row r="82" spans="1:39" ht="12.75" customHeight="1">
      <c r="A82" s="380"/>
      <c r="B82" s="382"/>
      <c r="C82" s="315"/>
      <c r="D82" s="315" t="s">
        <v>936</v>
      </c>
      <c r="E82" s="313" t="s">
        <v>939</v>
      </c>
      <c r="F82" s="313">
        <v>87</v>
      </c>
      <c r="G82" s="322"/>
      <c r="H82" s="313">
        <v>182</v>
      </c>
      <c r="I82" s="316"/>
      <c r="J82" s="384"/>
      <c r="K82" s="317">
        <f>F82-H82</f>
        <v>-95</v>
      </c>
      <c r="L82" s="309">
        <v>50</v>
      </c>
      <c r="M82" s="368"/>
      <c r="N82" s="308">
        <v>50</v>
      </c>
      <c r="O82" s="370"/>
      <c r="P82" s="372"/>
      <c r="Q82" s="273"/>
      <c r="R82" s="140"/>
      <c r="S82" s="55" t="s">
        <v>593</v>
      </c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141"/>
      <c r="AH82" s="142"/>
      <c r="AI82" s="140"/>
      <c r="AJ82" s="140"/>
      <c r="AK82" s="141"/>
      <c r="AL82" s="141"/>
      <c r="AM82" s="141"/>
    </row>
    <row r="83" spans="1:39" ht="12.75" customHeight="1">
      <c r="A83" s="385">
        <v>3</v>
      </c>
      <c r="B83" s="387">
        <v>45264</v>
      </c>
      <c r="C83" s="251"/>
      <c r="D83" s="251" t="s">
        <v>937</v>
      </c>
      <c r="E83" s="223" t="s">
        <v>939</v>
      </c>
      <c r="F83" s="223">
        <v>37</v>
      </c>
      <c r="G83" s="323"/>
      <c r="H83" s="223">
        <v>6.5</v>
      </c>
      <c r="I83" s="218"/>
      <c r="J83" s="399" t="s">
        <v>945</v>
      </c>
      <c r="K83" s="320">
        <f>F83-H83</f>
        <v>30.5</v>
      </c>
      <c r="L83" s="321">
        <v>50</v>
      </c>
      <c r="M83" s="405">
        <v>620</v>
      </c>
      <c r="N83" s="234">
        <v>40</v>
      </c>
      <c r="O83" s="403" t="s">
        <v>594</v>
      </c>
      <c r="P83" s="401">
        <v>45265</v>
      </c>
      <c r="Q83" s="273"/>
      <c r="R83" s="140"/>
      <c r="S83" s="55" t="s">
        <v>1020</v>
      </c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141"/>
      <c r="AH83" s="142"/>
      <c r="AI83" s="140"/>
      <c r="AJ83" s="140"/>
      <c r="AK83" s="141"/>
      <c r="AL83" s="141"/>
      <c r="AM83" s="141"/>
    </row>
    <row r="84" spans="1:39" ht="12.75" customHeight="1">
      <c r="A84" s="386"/>
      <c r="B84" s="388"/>
      <c r="C84" s="251"/>
      <c r="D84" s="251" t="s">
        <v>938</v>
      </c>
      <c r="E84" s="223" t="s">
        <v>939</v>
      </c>
      <c r="F84" s="223">
        <v>45</v>
      </c>
      <c r="G84" s="323"/>
      <c r="H84" s="223">
        <v>57.5</v>
      </c>
      <c r="I84" s="218"/>
      <c r="J84" s="400"/>
      <c r="K84" s="320">
        <f>F84-H84</f>
        <v>-12.5</v>
      </c>
      <c r="L84" s="321">
        <v>50</v>
      </c>
      <c r="M84" s="417"/>
      <c r="N84" s="234">
        <v>40</v>
      </c>
      <c r="O84" s="419"/>
      <c r="P84" s="418"/>
      <c r="Q84" s="273"/>
      <c r="R84" s="140"/>
      <c r="S84" s="55" t="s">
        <v>1020</v>
      </c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141"/>
      <c r="AH84" s="142"/>
      <c r="AI84" s="140"/>
      <c r="AJ84" s="140"/>
      <c r="AK84" s="141"/>
      <c r="AL84" s="141"/>
      <c r="AM84" s="141"/>
    </row>
    <row r="85" spans="1:39" ht="12.75" customHeight="1">
      <c r="A85" s="223">
        <v>4</v>
      </c>
      <c r="B85" s="277">
        <v>45264</v>
      </c>
      <c r="C85" s="251"/>
      <c r="D85" s="251" t="s">
        <v>940</v>
      </c>
      <c r="E85" s="223" t="s">
        <v>603</v>
      </c>
      <c r="F85" s="223">
        <v>300</v>
      </c>
      <c r="G85" s="223">
        <v>190</v>
      </c>
      <c r="H85" s="223">
        <v>470</v>
      </c>
      <c r="I85" s="218" t="s">
        <v>942</v>
      </c>
      <c r="J85" s="319" t="s">
        <v>820</v>
      </c>
      <c r="K85" s="320">
        <f>H85-F85</f>
        <v>170</v>
      </c>
      <c r="L85" s="321">
        <v>50</v>
      </c>
      <c r="M85" s="235">
        <f t="shared" ref="M85:M86" si="79">(K85*N85)-L85</f>
        <v>2500</v>
      </c>
      <c r="N85" s="234">
        <v>15</v>
      </c>
      <c r="O85" s="102" t="s">
        <v>594</v>
      </c>
      <c r="P85" s="236">
        <v>45265</v>
      </c>
      <c r="Q85" s="273"/>
      <c r="R85" s="140"/>
      <c r="S85" s="55" t="s">
        <v>1021</v>
      </c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F85" s="37"/>
      <c r="AG85" s="141"/>
      <c r="AH85" s="142"/>
      <c r="AI85" s="140"/>
      <c r="AJ85" s="140"/>
      <c r="AK85" s="141"/>
      <c r="AL85" s="141"/>
      <c r="AM85" s="141"/>
    </row>
    <row r="86" spans="1:39" ht="12.75" customHeight="1">
      <c r="A86" s="313">
        <v>5</v>
      </c>
      <c r="B86" s="314">
        <v>45265</v>
      </c>
      <c r="C86" s="315"/>
      <c r="D86" s="315" t="s">
        <v>946</v>
      </c>
      <c r="E86" s="313" t="s">
        <v>603</v>
      </c>
      <c r="F86" s="313">
        <v>29</v>
      </c>
      <c r="G86" s="313">
        <v>0</v>
      </c>
      <c r="H86" s="313">
        <v>0</v>
      </c>
      <c r="I86" s="316" t="s">
        <v>947</v>
      </c>
      <c r="J86" s="318" t="s">
        <v>966</v>
      </c>
      <c r="K86" s="317">
        <f>H86-F86</f>
        <v>-29</v>
      </c>
      <c r="L86" s="309">
        <v>25</v>
      </c>
      <c r="M86" s="310">
        <f t="shared" si="79"/>
        <v>-1185</v>
      </c>
      <c r="N86" s="308">
        <v>40</v>
      </c>
      <c r="O86" s="311" t="s">
        <v>604</v>
      </c>
      <c r="P86" s="312">
        <v>45266</v>
      </c>
      <c r="Q86" s="273"/>
      <c r="R86" s="140"/>
      <c r="S86" s="55" t="s">
        <v>1020</v>
      </c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141"/>
      <c r="AH86" s="142"/>
      <c r="AI86" s="140"/>
      <c r="AJ86" s="140"/>
      <c r="AK86" s="141"/>
      <c r="AL86" s="141"/>
      <c r="AM86" s="141"/>
    </row>
    <row r="87" spans="1:39" ht="12.75" customHeight="1">
      <c r="A87" s="223">
        <v>6</v>
      </c>
      <c r="B87" s="277">
        <v>45265</v>
      </c>
      <c r="C87" s="251"/>
      <c r="D87" s="251" t="s">
        <v>953</v>
      </c>
      <c r="E87" s="223" t="s">
        <v>603</v>
      </c>
      <c r="F87" s="223">
        <v>54</v>
      </c>
      <c r="G87" s="223">
        <v>18</v>
      </c>
      <c r="H87" s="223">
        <v>79</v>
      </c>
      <c r="I87" s="218" t="s">
        <v>954</v>
      </c>
      <c r="J87" s="319" t="s">
        <v>761</v>
      </c>
      <c r="K87" s="320">
        <f>H87-F87</f>
        <v>25</v>
      </c>
      <c r="L87" s="321">
        <v>50</v>
      </c>
      <c r="M87" s="235">
        <f t="shared" ref="M87" si="80">(K87*N87)-L87</f>
        <v>1200</v>
      </c>
      <c r="N87" s="234">
        <v>50</v>
      </c>
      <c r="O87" s="102" t="s">
        <v>594</v>
      </c>
      <c r="P87" s="236">
        <v>45265</v>
      </c>
      <c r="Q87" s="273"/>
      <c r="R87" s="140"/>
      <c r="S87" s="55" t="s">
        <v>1021</v>
      </c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141"/>
      <c r="AH87" s="142"/>
      <c r="AI87" s="140"/>
      <c r="AJ87" s="140"/>
      <c r="AK87" s="141"/>
      <c r="AL87" s="141"/>
      <c r="AM87" s="141"/>
    </row>
    <row r="88" spans="1:39" ht="12.75" customHeight="1">
      <c r="A88" s="379">
        <v>7</v>
      </c>
      <c r="B88" s="381">
        <v>45267</v>
      </c>
      <c r="C88" s="315"/>
      <c r="D88" s="315" t="s">
        <v>970</v>
      </c>
      <c r="E88" s="313" t="s">
        <v>603</v>
      </c>
      <c r="F88" s="313">
        <v>325</v>
      </c>
      <c r="G88" s="313"/>
      <c r="H88" s="313">
        <v>90</v>
      </c>
      <c r="I88" s="316"/>
      <c r="J88" s="383" t="s">
        <v>984</v>
      </c>
      <c r="K88" s="313">
        <f>H88-F88</f>
        <v>-235</v>
      </c>
      <c r="L88" s="328">
        <v>50</v>
      </c>
      <c r="M88" s="411">
        <f>(160*-15)-100</f>
        <v>-2500</v>
      </c>
      <c r="N88" s="313">
        <v>15</v>
      </c>
      <c r="O88" s="389" t="s">
        <v>604</v>
      </c>
      <c r="P88" s="409">
        <v>45268</v>
      </c>
      <c r="Q88" s="273"/>
      <c r="R88" s="140"/>
      <c r="S88" s="55" t="s">
        <v>1021</v>
      </c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141"/>
      <c r="AH88" s="142"/>
      <c r="AI88" s="140"/>
      <c r="AJ88" s="140"/>
      <c r="AK88" s="141"/>
      <c r="AL88" s="141"/>
      <c r="AM88" s="141"/>
    </row>
    <row r="89" spans="1:39" ht="12.75" customHeight="1">
      <c r="A89" s="380"/>
      <c r="B89" s="382"/>
      <c r="C89" s="315"/>
      <c r="D89" s="315" t="s">
        <v>971</v>
      </c>
      <c r="E89" s="313" t="s">
        <v>939</v>
      </c>
      <c r="F89" s="313">
        <v>165</v>
      </c>
      <c r="G89" s="313"/>
      <c r="H89" s="313">
        <v>90</v>
      </c>
      <c r="I89" s="316"/>
      <c r="J89" s="384"/>
      <c r="K89" s="317">
        <f>F89-H89</f>
        <v>75</v>
      </c>
      <c r="L89" s="309">
        <v>50</v>
      </c>
      <c r="M89" s="368"/>
      <c r="N89" s="308">
        <v>15</v>
      </c>
      <c r="O89" s="370"/>
      <c r="P89" s="372"/>
      <c r="Q89" s="273"/>
      <c r="R89" s="140"/>
      <c r="S89" s="55" t="s">
        <v>1021</v>
      </c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141"/>
      <c r="AH89" s="142"/>
      <c r="AI89" s="140"/>
      <c r="AJ89" s="140"/>
      <c r="AK89" s="141"/>
      <c r="AL89" s="141"/>
      <c r="AM89" s="141"/>
    </row>
    <row r="90" spans="1:39" ht="12.75" customHeight="1">
      <c r="A90" s="223">
        <v>8</v>
      </c>
      <c r="B90" s="277">
        <v>45267</v>
      </c>
      <c r="C90" s="251"/>
      <c r="D90" s="251" t="s">
        <v>972</v>
      </c>
      <c r="E90" s="223" t="s">
        <v>603</v>
      </c>
      <c r="F90" s="223">
        <v>40</v>
      </c>
      <c r="G90" s="223">
        <v>8</v>
      </c>
      <c r="H90" s="223">
        <v>60</v>
      </c>
      <c r="I90" s="218" t="s">
        <v>973</v>
      </c>
      <c r="J90" s="319" t="s">
        <v>974</v>
      </c>
      <c r="K90" s="320">
        <f>H90-F90</f>
        <v>20</v>
      </c>
      <c r="L90" s="321">
        <v>50</v>
      </c>
      <c r="M90" s="235">
        <f t="shared" ref="M90" si="81">(K90*N90)-L90</f>
        <v>950</v>
      </c>
      <c r="N90" s="234">
        <v>50</v>
      </c>
      <c r="O90" s="102" t="s">
        <v>594</v>
      </c>
      <c r="P90" s="236">
        <v>45267</v>
      </c>
      <c r="Q90" s="273"/>
      <c r="R90" s="140"/>
      <c r="S90" s="55" t="s">
        <v>1020</v>
      </c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141"/>
      <c r="AH90" s="142"/>
      <c r="AI90" s="140"/>
      <c r="AJ90" s="140"/>
      <c r="AK90" s="141"/>
      <c r="AL90" s="141"/>
      <c r="AM90" s="141"/>
    </row>
    <row r="91" spans="1:39" ht="12.75" customHeight="1">
      <c r="A91" s="223">
        <v>9</v>
      </c>
      <c r="B91" s="277">
        <v>45272</v>
      </c>
      <c r="C91" s="251"/>
      <c r="D91" s="251" t="s">
        <v>1001</v>
      </c>
      <c r="E91" s="223" t="s">
        <v>603</v>
      </c>
      <c r="F91" s="223">
        <v>14</v>
      </c>
      <c r="G91" s="223">
        <v>0</v>
      </c>
      <c r="H91" s="223">
        <v>29</v>
      </c>
      <c r="I91" s="218" t="s">
        <v>1002</v>
      </c>
      <c r="J91" s="319" t="s">
        <v>1003</v>
      </c>
      <c r="K91" s="320">
        <f>H91-F91</f>
        <v>15</v>
      </c>
      <c r="L91" s="321">
        <v>50</v>
      </c>
      <c r="M91" s="235">
        <f t="shared" ref="M91" si="82">(K91*N91)-L91</f>
        <v>550</v>
      </c>
      <c r="N91" s="234">
        <v>40</v>
      </c>
      <c r="O91" s="102" t="s">
        <v>594</v>
      </c>
      <c r="P91" s="236">
        <v>45272</v>
      </c>
      <c r="Q91" s="273"/>
      <c r="R91" s="140"/>
      <c r="S91" s="55" t="s">
        <v>1020</v>
      </c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141"/>
      <c r="AH91" s="142"/>
      <c r="AI91" s="140"/>
      <c r="AJ91" s="140"/>
      <c r="AK91" s="141"/>
      <c r="AL91" s="141"/>
      <c r="AM91" s="141"/>
    </row>
    <row r="92" spans="1:39" ht="12.75" customHeight="1">
      <c r="A92" s="379">
        <v>10</v>
      </c>
      <c r="B92" s="381">
        <v>45272</v>
      </c>
      <c r="C92" s="315"/>
      <c r="D92" s="315" t="s">
        <v>1007</v>
      </c>
      <c r="E92" s="313" t="s">
        <v>603</v>
      </c>
      <c r="F92" s="313">
        <v>300</v>
      </c>
      <c r="G92" s="313"/>
      <c r="H92" s="313">
        <v>0</v>
      </c>
      <c r="I92" s="316"/>
      <c r="J92" s="383" t="s">
        <v>1068</v>
      </c>
      <c r="K92" s="317">
        <f>H92-F92</f>
        <v>-300</v>
      </c>
      <c r="L92" s="309">
        <v>25</v>
      </c>
      <c r="M92" s="411">
        <v>-1550</v>
      </c>
      <c r="N92" s="308">
        <v>15</v>
      </c>
      <c r="O92" s="389" t="s">
        <v>604</v>
      </c>
      <c r="P92" s="409">
        <v>45280</v>
      </c>
      <c r="Q92" s="273"/>
      <c r="R92" s="140"/>
      <c r="S92" s="55" t="s">
        <v>1021</v>
      </c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  <c r="AF92" s="37"/>
      <c r="AG92" s="141"/>
      <c r="AH92" s="142"/>
      <c r="AI92" s="140"/>
      <c r="AJ92" s="140"/>
      <c r="AK92" s="141"/>
      <c r="AL92" s="141"/>
      <c r="AM92" s="141"/>
    </row>
    <row r="93" spans="1:39" ht="12.75" customHeight="1">
      <c r="A93" s="380"/>
      <c r="B93" s="382"/>
      <c r="C93" s="315"/>
      <c r="D93" s="315" t="s">
        <v>1008</v>
      </c>
      <c r="E93" s="313" t="s">
        <v>939</v>
      </c>
      <c r="F93" s="313">
        <v>200</v>
      </c>
      <c r="G93" s="313"/>
      <c r="H93" s="313">
        <v>0</v>
      </c>
      <c r="I93" s="316"/>
      <c r="J93" s="384"/>
      <c r="K93" s="317">
        <f>F93-H93</f>
        <v>200</v>
      </c>
      <c r="L93" s="309">
        <v>25</v>
      </c>
      <c r="M93" s="412"/>
      <c r="N93" s="308">
        <v>15</v>
      </c>
      <c r="O93" s="390"/>
      <c r="P93" s="410"/>
      <c r="Q93" s="273"/>
      <c r="R93" s="140"/>
      <c r="S93" s="55" t="s">
        <v>1021</v>
      </c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141"/>
      <c r="AH93" s="142"/>
      <c r="AI93" s="140"/>
      <c r="AJ93" s="140"/>
      <c r="AK93" s="141"/>
      <c r="AL93" s="141"/>
      <c r="AM93" s="141"/>
    </row>
    <row r="94" spans="1:39" ht="12.75" customHeight="1">
      <c r="A94" s="223">
        <v>11</v>
      </c>
      <c r="B94" s="277">
        <v>45273</v>
      </c>
      <c r="C94" s="251"/>
      <c r="D94" s="251" t="s">
        <v>1010</v>
      </c>
      <c r="E94" s="223" t="s">
        <v>603</v>
      </c>
      <c r="F94" s="223">
        <v>42.5</v>
      </c>
      <c r="G94" s="223"/>
      <c r="H94" s="223">
        <v>67.5</v>
      </c>
      <c r="I94" s="218" t="s">
        <v>954</v>
      </c>
      <c r="J94" s="319" t="s">
        <v>761</v>
      </c>
      <c r="K94" s="320">
        <f>H94-F94</f>
        <v>25</v>
      </c>
      <c r="L94" s="321">
        <v>50</v>
      </c>
      <c r="M94" s="235">
        <f t="shared" ref="M94" si="83">(K94*N94)-L94</f>
        <v>325</v>
      </c>
      <c r="N94" s="234">
        <v>15</v>
      </c>
      <c r="O94" s="102" t="s">
        <v>594</v>
      </c>
      <c r="P94" s="236">
        <v>45273</v>
      </c>
      <c r="Q94" s="273"/>
      <c r="R94" s="140"/>
      <c r="S94" s="55" t="s">
        <v>1020</v>
      </c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F94" s="37"/>
      <c r="AG94" s="141"/>
      <c r="AH94" s="142"/>
      <c r="AI94" s="140"/>
      <c r="AJ94" s="140"/>
      <c r="AK94" s="141"/>
      <c r="AL94" s="141"/>
      <c r="AM94" s="141"/>
    </row>
    <row r="95" spans="1:39" ht="12.75" customHeight="1">
      <c r="A95" s="395">
        <v>12</v>
      </c>
      <c r="B95" s="397">
        <v>45275</v>
      </c>
      <c r="C95" s="337"/>
      <c r="D95" s="337" t="s">
        <v>1023</v>
      </c>
      <c r="E95" s="338" t="s">
        <v>603</v>
      </c>
      <c r="F95" s="338">
        <v>24</v>
      </c>
      <c r="G95" s="338"/>
      <c r="H95" s="338">
        <v>17.5</v>
      </c>
      <c r="I95" s="339"/>
      <c r="J95" s="393" t="s">
        <v>1050</v>
      </c>
      <c r="K95" s="340">
        <f>H95-F95</f>
        <v>-6.5</v>
      </c>
      <c r="L95" s="341">
        <v>50</v>
      </c>
      <c r="M95" s="407">
        <v>-100</v>
      </c>
      <c r="N95" s="342">
        <v>400</v>
      </c>
      <c r="O95" s="413" t="s">
        <v>611</v>
      </c>
      <c r="P95" s="415">
        <v>45279</v>
      </c>
      <c r="Q95" s="273"/>
      <c r="R95" s="140"/>
      <c r="S95" s="55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F95" s="37"/>
      <c r="AG95" s="141"/>
      <c r="AH95" s="142"/>
      <c r="AI95" s="140"/>
      <c r="AJ95" s="140"/>
      <c r="AK95" s="141"/>
      <c r="AL95" s="141"/>
      <c r="AM95" s="141"/>
    </row>
    <row r="96" spans="1:39" ht="12.75" customHeight="1">
      <c r="A96" s="396"/>
      <c r="B96" s="398"/>
      <c r="C96" s="337"/>
      <c r="D96" s="337" t="s">
        <v>1024</v>
      </c>
      <c r="E96" s="338" t="s">
        <v>939</v>
      </c>
      <c r="F96" s="338">
        <v>18</v>
      </c>
      <c r="G96" s="338"/>
      <c r="H96" s="338">
        <v>11.5</v>
      </c>
      <c r="I96" s="339"/>
      <c r="J96" s="394"/>
      <c r="K96" s="340">
        <f>F96-H96</f>
        <v>6.5</v>
      </c>
      <c r="L96" s="341">
        <v>50</v>
      </c>
      <c r="M96" s="408"/>
      <c r="N96" s="342">
        <v>400</v>
      </c>
      <c r="O96" s="414"/>
      <c r="P96" s="416"/>
      <c r="Q96" s="273"/>
      <c r="R96" s="140"/>
      <c r="S96" s="55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F96" s="37"/>
      <c r="AG96" s="141"/>
      <c r="AH96" s="142"/>
      <c r="AI96" s="140"/>
      <c r="AJ96" s="140"/>
      <c r="AK96" s="141"/>
      <c r="AL96" s="141"/>
      <c r="AM96" s="141"/>
    </row>
    <row r="97" spans="1:39" ht="12.75" customHeight="1">
      <c r="A97" s="385">
        <v>13</v>
      </c>
      <c r="B97" s="387">
        <v>45275</v>
      </c>
      <c r="C97" s="251"/>
      <c r="D97" s="251" t="s">
        <v>1025</v>
      </c>
      <c r="E97" s="223" t="s">
        <v>603</v>
      </c>
      <c r="F97" s="223">
        <v>13.5</v>
      </c>
      <c r="G97" s="223"/>
      <c r="H97" s="223">
        <v>18.5</v>
      </c>
      <c r="I97" s="218"/>
      <c r="J97" s="399" t="s">
        <v>1028</v>
      </c>
      <c r="K97" s="320">
        <f>H97-F97</f>
        <v>5</v>
      </c>
      <c r="L97" s="321">
        <v>50</v>
      </c>
      <c r="M97" s="405">
        <v>2900</v>
      </c>
      <c r="N97" s="234">
        <v>1500</v>
      </c>
      <c r="O97" s="403" t="s">
        <v>594</v>
      </c>
      <c r="P97" s="401">
        <v>45275</v>
      </c>
      <c r="Q97" s="273"/>
      <c r="R97" s="140"/>
      <c r="S97" s="55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F97" s="37"/>
      <c r="AG97" s="141"/>
      <c r="AH97" s="142"/>
      <c r="AI97" s="140"/>
      <c r="AJ97" s="140"/>
      <c r="AK97" s="141"/>
      <c r="AL97" s="141"/>
      <c r="AM97" s="141"/>
    </row>
    <row r="98" spans="1:39" ht="12.75" customHeight="1">
      <c r="A98" s="386"/>
      <c r="B98" s="388"/>
      <c r="C98" s="251"/>
      <c r="D98" s="251" t="s">
        <v>1026</v>
      </c>
      <c r="E98" s="223" t="s">
        <v>939</v>
      </c>
      <c r="F98" s="332" t="s">
        <v>1027</v>
      </c>
      <c r="G98" s="223"/>
      <c r="H98" s="223">
        <v>9.5</v>
      </c>
      <c r="I98" s="218"/>
      <c r="J98" s="400"/>
      <c r="K98" s="331">
        <f>F98-H98</f>
        <v>-3</v>
      </c>
      <c r="L98" s="321">
        <v>50</v>
      </c>
      <c r="M98" s="406"/>
      <c r="N98" s="234">
        <v>1500</v>
      </c>
      <c r="O98" s="404"/>
      <c r="P98" s="402"/>
      <c r="Q98" s="273"/>
      <c r="R98" s="140"/>
      <c r="S98" s="55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F98" s="37"/>
      <c r="AG98" s="141"/>
      <c r="AH98" s="142"/>
      <c r="AI98" s="140"/>
      <c r="AJ98" s="140"/>
      <c r="AK98" s="141"/>
      <c r="AL98" s="141"/>
      <c r="AM98" s="141"/>
    </row>
    <row r="99" spans="1:39" ht="12.75" customHeight="1">
      <c r="A99" s="385">
        <v>14</v>
      </c>
      <c r="B99" s="387">
        <v>45275</v>
      </c>
      <c r="C99" s="251"/>
      <c r="D99" s="251" t="s">
        <v>1029</v>
      </c>
      <c r="E99" s="223" t="s">
        <v>603</v>
      </c>
      <c r="F99" s="223">
        <v>49</v>
      </c>
      <c r="G99" s="223"/>
      <c r="H99" s="223">
        <v>62</v>
      </c>
      <c r="I99" s="218"/>
      <c r="J99" s="399" t="s">
        <v>1045</v>
      </c>
      <c r="K99" s="320">
        <f>H99-F99</f>
        <v>13</v>
      </c>
      <c r="L99" s="321">
        <v>50</v>
      </c>
      <c r="M99" s="405">
        <v>1850</v>
      </c>
      <c r="N99" s="234">
        <v>300</v>
      </c>
      <c r="O99" s="403" t="s">
        <v>594</v>
      </c>
      <c r="P99" s="401">
        <v>45279</v>
      </c>
      <c r="Q99" s="273"/>
      <c r="R99" s="140"/>
      <c r="S99" s="55"/>
      <c r="T99" s="37"/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F99" s="37"/>
      <c r="AG99" s="141"/>
      <c r="AH99" s="142"/>
      <c r="AI99" s="140"/>
      <c r="AJ99" s="140"/>
      <c r="AK99" s="141"/>
      <c r="AL99" s="141"/>
      <c r="AM99" s="141"/>
    </row>
    <row r="100" spans="1:39" ht="12.75" customHeight="1">
      <c r="A100" s="386"/>
      <c r="B100" s="388"/>
      <c r="C100" s="251"/>
      <c r="D100" s="251" t="s">
        <v>1030</v>
      </c>
      <c r="E100" s="223" t="s">
        <v>939</v>
      </c>
      <c r="F100" s="223">
        <v>27.5</v>
      </c>
      <c r="G100" s="223"/>
      <c r="H100" s="223">
        <v>34</v>
      </c>
      <c r="I100" s="218"/>
      <c r="J100" s="400"/>
      <c r="K100" s="320">
        <f>F100-H100</f>
        <v>-6.5</v>
      </c>
      <c r="L100" s="321">
        <v>50</v>
      </c>
      <c r="M100" s="406"/>
      <c r="N100" s="234">
        <v>300</v>
      </c>
      <c r="O100" s="404"/>
      <c r="P100" s="402"/>
      <c r="Q100" s="273"/>
      <c r="R100" s="140"/>
      <c r="S100" s="55"/>
      <c r="T100" s="37"/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  <c r="AF100" s="37"/>
      <c r="AG100" s="141"/>
      <c r="AH100" s="142"/>
      <c r="AI100" s="140"/>
      <c r="AJ100" s="140"/>
      <c r="AK100" s="141"/>
      <c r="AL100" s="141"/>
      <c r="AM100" s="141"/>
    </row>
    <row r="101" spans="1:39" ht="12.75" customHeight="1">
      <c r="A101" s="385">
        <v>15</v>
      </c>
      <c r="B101" s="387">
        <v>45278</v>
      </c>
      <c r="C101" s="251"/>
      <c r="D101" s="251" t="s">
        <v>1035</v>
      </c>
      <c r="E101" s="223" t="s">
        <v>939</v>
      </c>
      <c r="F101" s="223">
        <v>42</v>
      </c>
      <c r="G101" s="223"/>
      <c r="H101" s="223">
        <v>13</v>
      </c>
      <c r="I101" s="218"/>
      <c r="J101" s="399" t="s">
        <v>634</v>
      </c>
      <c r="K101" s="320">
        <f>F101-H101</f>
        <v>29</v>
      </c>
      <c r="L101" s="321">
        <v>50</v>
      </c>
      <c r="M101" s="405">
        <v>1500</v>
      </c>
      <c r="N101" s="234">
        <v>40</v>
      </c>
      <c r="O101" s="403" t="s">
        <v>594</v>
      </c>
      <c r="P101" s="401">
        <v>45279</v>
      </c>
      <c r="Q101" s="273"/>
      <c r="R101" s="140"/>
      <c r="S101" s="55"/>
      <c r="T101" s="37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  <c r="AF101" s="37"/>
      <c r="AG101" s="141"/>
      <c r="AH101" s="142"/>
      <c r="AI101" s="140"/>
      <c r="AJ101" s="140"/>
      <c r="AK101" s="141"/>
      <c r="AL101" s="141"/>
      <c r="AM101" s="141"/>
    </row>
    <row r="102" spans="1:39" ht="12.75" customHeight="1">
      <c r="A102" s="386"/>
      <c r="B102" s="388"/>
      <c r="C102" s="251"/>
      <c r="D102" s="251" t="s">
        <v>1036</v>
      </c>
      <c r="E102" s="223" t="s">
        <v>939</v>
      </c>
      <c r="F102" s="223">
        <v>36</v>
      </c>
      <c r="G102" s="223"/>
      <c r="H102" s="223">
        <v>25</v>
      </c>
      <c r="I102" s="218"/>
      <c r="J102" s="400"/>
      <c r="K102" s="320">
        <f>F102-H102</f>
        <v>11</v>
      </c>
      <c r="L102" s="321">
        <v>50</v>
      </c>
      <c r="M102" s="406"/>
      <c r="N102" s="234">
        <v>40</v>
      </c>
      <c r="O102" s="404"/>
      <c r="P102" s="402"/>
      <c r="Q102" s="273"/>
      <c r="R102" s="140"/>
      <c r="S102" s="55"/>
      <c r="T102" s="37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  <c r="AF102" s="37"/>
      <c r="AG102" s="141"/>
      <c r="AH102" s="142"/>
      <c r="AI102" s="140"/>
      <c r="AJ102" s="140"/>
      <c r="AK102" s="141"/>
      <c r="AL102" s="141"/>
      <c r="AM102" s="141"/>
    </row>
    <row r="103" spans="1:39" ht="12.75" customHeight="1">
      <c r="A103" s="334">
        <v>16</v>
      </c>
      <c r="B103" s="335">
        <v>45279</v>
      </c>
      <c r="C103" s="315"/>
      <c r="D103" s="315" t="s">
        <v>1036</v>
      </c>
      <c r="E103" s="313" t="s">
        <v>603</v>
      </c>
      <c r="F103" s="313">
        <v>9.5</v>
      </c>
      <c r="G103" s="313">
        <v>0</v>
      </c>
      <c r="H103" s="336">
        <v>0</v>
      </c>
      <c r="I103" s="313" t="s">
        <v>1046</v>
      </c>
      <c r="J103" s="318" t="s">
        <v>1047</v>
      </c>
      <c r="K103" s="317">
        <f t="shared" ref="K103:K108" si="84">H103-F103</f>
        <v>-9.5</v>
      </c>
      <c r="L103" s="309">
        <v>25</v>
      </c>
      <c r="M103" s="310">
        <f t="shared" ref="M103" si="85">(K103*N103)-L103</f>
        <v>-405</v>
      </c>
      <c r="N103" s="308">
        <v>40</v>
      </c>
      <c r="O103" s="311" t="s">
        <v>604</v>
      </c>
      <c r="P103" s="312">
        <v>45279</v>
      </c>
      <c r="Q103" s="273"/>
      <c r="R103" s="140"/>
      <c r="S103" s="55"/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  <c r="AF103" s="37"/>
      <c r="AG103" s="141"/>
      <c r="AH103" s="142"/>
      <c r="AI103" s="140"/>
      <c r="AJ103" s="140"/>
      <c r="AK103" s="141"/>
      <c r="AL103" s="141"/>
      <c r="AM103" s="141"/>
    </row>
    <row r="104" spans="1:39" ht="12.75" customHeight="1">
      <c r="A104" s="334">
        <v>17</v>
      </c>
      <c r="B104" s="335">
        <v>45280</v>
      </c>
      <c r="C104" s="315"/>
      <c r="D104" s="315" t="s">
        <v>1064</v>
      </c>
      <c r="E104" s="313" t="s">
        <v>603</v>
      </c>
      <c r="F104" s="313">
        <v>40</v>
      </c>
      <c r="G104" s="313">
        <v>0</v>
      </c>
      <c r="H104" s="313">
        <v>0</v>
      </c>
      <c r="I104" s="316" t="s">
        <v>973</v>
      </c>
      <c r="J104" s="318" t="s">
        <v>1069</v>
      </c>
      <c r="K104" s="317">
        <f t="shared" si="84"/>
        <v>-40</v>
      </c>
      <c r="L104" s="309">
        <v>25</v>
      </c>
      <c r="M104" s="310">
        <f t="shared" ref="M104" si="86">(K104*N104)-L104</f>
        <v>-625</v>
      </c>
      <c r="N104" s="308">
        <v>15</v>
      </c>
      <c r="O104" s="311" t="s">
        <v>604</v>
      </c>
      <c r="P104" s="312">
        <v>45280</v>
      </c>
      <c r="Q104" s="273"/>
      <c r="R104" s="140"/>
      <c r="S104" s="55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  <c r="AF104" s="37"/>
      <c r="AG104" s="141"/>
      <c r="AH104" s="142"/>
      <c r="AI104" s="140"/>
      <c r="AJ104" s="140"/>
      <c r="AK104" s="141"/>
      <c r="AL104" s="141"/>
      <c r="AM104" s="141"/>
    </row>
    <row r="105" spans="1:39" ht="12.75" customHeight="1">
      <c r="A105" s="385">
        <v>18</v>
      </c>
      <c r="B105" s="387">
        <v>45281</v>
      </c>
      <c r="C105" s="251"/>
      <c r="D105" s="251" t="s">
        <v>1071</v>
      </c>
      <c r="E105" s="223" t="s">
        <v>603</v>
      </c>
      <c r="F105" s="223">
        <v>25</v>
      </c>
      <c r="G105" s="223"/>
      <c r="H105" s="223">
        <v>72</v>
      </c>
      <c r="I105" s="218"/>
      <c r="J105" s="399" t="s">
        <v>1057</v>
      </c>
      <c r="K105" s="320">
        <f t="shared" si="84"/>
        <v>47</v>
      </c>
      <c r="L105" s="321">
        <v>50</v>
      </c>
      <c r="M105" s="422">
        <v>1200</v>
      </c>
      <c r="N105" s="234">
        <v>50</v>
      </c>
      <c r="O105" s="420" t="s">
        <v>594</v>
      </c>
      <c r="P105" s="421">
        <v>45281</v>
      </c>
      <c r="Q105" s="273"/>
      <c r="R105" s="140"/>
      <c r="S105" s="55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  <c r="AF105" s="37"/>
      <c r="AG105" s="141"/>
      <c r="AH105" s="142"/>
      <c r="AI105" s="140"/>
      <c r="AJ105" s="140"/>
      <c r="AK105" s="141"/>
      <c r="AL105" s="141"/>
      <c r="AM105" s="141"/>
    </row>
    <row r="106" spans="1:39" ht="12.75" customHeight="1">
      <c r="A106" s="386"/>
      <c r="B106" s="388"/>
      <c r="C106" s="251"/>
      <c r="D106" s="251" t="s">
        <v>1072</v>
      </c>
      <c r="E106" s="223" t="s">
        <v>603</v>
      </c>
      <c r="F106" s="223">
        <v>32</v>
      </c>
      <c r="G106" s="223"/>
      <c r="H106" s="223">
        <v>11</v>
      </c>
      <c r="I106" s="218"/>
      <c r="J106" s="400"/>
      <c r="K106" s="320">
        <f t="shared" si="84"/>
        <v>-21</v>
      </c>
      <c r="L106" s="321">
        <v>50</v>
      </c>
      <c r="M106" s="417"/>
      <c r="N106" s="234">
        <v>50</v>
      </c>
      <c r="O106" s="419"/>
      <c r="P106" s="418"/>
      <c r="Q106" s="273"/>
      <c r="R106" s="140"/>
      <c r="S106" s="55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  <c r="AF106" s="37"/>
      <c r="AG106" s="141"/>
      <c r="AH106" s="142"/>
      <c r="AI106" s="140"/>
      <c r="AJ106" s="140"/>
      <c r="AK106" s="141"/>
      <c r="AL106" s="141"/>
      <c r="AM106" s="141"/>
    </row>
    <row r="107" spans="1:39" ht="12.75" customHeight="1">
      <c r="A107" s="385">
        <v>19</v>
      </c>
      <c r="B107" s="387">
        <v>45281</v>
      </c>
      <c r="C107" s="251"/>
      <c r="D107" s="251" t="s">
        <v>1073</v>
      </c>
      <c r="E107" s="223" t="s">
        <v>603</v>
      </c>
      <c r="F107" s="223">
        <v>22</v>
      </c>
      <c r="G107" s="223"/>
      <c r="H107" s="223">
        <v>71</v>
      </c>
      <c r="I107" s="218"/>
      <c r="J107" s="399" t="s">
        <v>998</v>
      </c>
      <c r="K107" s="320">
        <f t="shared" si="84"/>
        <v>49</v>
      </c>
      <c r="L107" s="321">
        <v>50</v>
      </c>
      <c r="M107" s="422">
        <v>1050</v>
      </c>
      <c r="N107" s="234">
        <v>50</v>
      </c>
      <c r="O107" s="420" t="s">
        <v>594</v>
      </c>
      <c r="P107" s="421">
        <v>45281</v>
      </c>
      <c r="Q107" s="273"/>
      <c r="R107" s="140"/>
      <c r="S107" s="55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  <c r="AF107" s="37"/>
      <c r="AG107" s="141"/>
      <c r="AH107" s="142"/>
      <c r="AI107" s="140"/>
      <c r="AJ107" s="140"/>
      <c r="AK107" s="141"/>
      <c r="AL107" s="141"/>
      <c r="AM107" s="141"/>
    </row>
    <row r="108" spans="1:39" ht="12.75" customHeight="1">
      <c r="A108" s="386"/>
      <c r="B108" s="388"/>
      <c r="C108" s="251"/>
      <c r="D108" s="251" t="s">
        <v>1074</v>
      </c>
      <c r="E108" s="223" t="s">
        <v>603</v>
      </c>
      <c r="F108" s="223">
        <v>33</v>
      </c>
      <c r="G108" s="223"/>
      <c r="H108" s="223">
        <v>7</v>
      </c>
      <c r="I108" s="218"/>
      <c r="J108" s="400"/>
      <c r="K108" s="320">
        <f t="shared" si="84"/>
        <v>-26</v>
      </c>
      <c r="L108" s="321">
        <v>50</v>
      </c>
      <c r="M108" s="406"/>
      <c r="N108" s="234">
        <v>50</v>
      </c>
      <c r="O108" s="404"/>
      <c r="P108" s="402"/>
      <c r="Q108" s="273"/>
      <c r="R108" s="140"/>
      <c r="S108" s="55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  <c r="AF108" s="37"/>
      <c r="AG108" s="141"/>
      <c r="AH108" s="142"/>
      <c r="AI108" s="140"/>
      <c r="AJ108" s="140"/>
      <c r="AK108" s="141"/>
      <c r="AL108" s="141"/>
      <c r="AM108" s="141"/>
    </row>
    <row r="109" spans="1:39" ht="12.75" customHeight="1">
      <c r="A109" s="334">
        <v>20</v>
      </c>
      <c r="B109" s="335">
        <v>45281</v>
      </c>
      <c r="C109" s="315"/>
      <c r="D109" s="315" t="s">
        <v>1075</v>
      </c>
      <c r="E109" s="313" t="s">
        <v>939</v>
      </c>
      <c r="F109" s="313">
        <v>39</v>
      </c>
      <c r="G109" s="313">
        <v>65</v>
      </c>
      <c r="H109" s="313">
        <v>65</v>
      </c>
      <c r="I109" s="316">
        <v>0.1</v>
      </c>
      <c r="J109" s="318" t="s">
        <v>1084</v>
      </c>
      <c r="K109" s="317">
        <f>F109-H109</f>
        <v>-26</v>
      </c>
      <c r="L109" s="309">
        <v>50</v>
      </c>
      <c r="M109" s="310">
        <f t="shared" ref="M109" si="87">(K109*N109)-L109</f>
        <v>-1350</v>
      </c>
      <c r="N109" s="308">
        <v>50</v>
      </c>
      <c r="O109" s="311" t="s">
        <v>604</v>
      </c>
      <c r="P109" s="312">
        <v>45282</v>
      </c>
      <c r="Q109" s="273"/>
      <c r="R109" s="140"/>
      <c r="S109" s="55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  <c r="AF109" s="37"/>
      <c r="AG109" s="141"/>
      <c r="AH109" s="142"/>
      <c r="AI109" s="140"/>
      <c r="AJ109" s="140"/>
      <c r="AK109" s="141"/>
      <c r="AL109" s="141"/>
      <c r="AM109" s="141"/>
    </row>
    <row r="110" spans="1:39" ht="12.75" customHeight="1">
      <c r="A110" s="385">
        <v>21</v>
      </c>
      <c r="B110" s="387">
        <v>45282</v>
      </c>
      <c r="C110" s="251"/>
      <c r="D110" s="251" t="s">
        <v>1085</v>
      </c>
      <c r="E110" s="223" t="s">
        <v>939</v>
      </c>
      <c r="F110" s="223">
        <v>49</v>
      </c>
      <c r="G110" s="223"/>
      <c r="H110" s="223">
        <v>10</v>
      </c>
      <c r="I110" s="218"/>
      <c r="J110" s="399" t="s">
        <v>1087</v>
      </c>
      <c r="K110" s="320">
        <f>F110-H110</f>
        <v>39</v>
      </c>
      <c r="L110" s="321">
        <v>50</v>
      </c>
      <c r="M110" s="422">
        <v>1900</v>
      </c>
      <c r="N110" s="234">
        <v>40</v>
      </c>
      <c r="O110" s="420" t="s">
        <v>594</v>
      </c>
      <c r="P110" s="421">
        <v>45286</v>
      </c>
      <c r="Q110" s="273"/>
      <c r="R110" s="140"/>
      <c r="S110" s="55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  <c r="AF110" s="37"/>
      <c r="AG110" s="141"/>
      <c r="AH110" s="142"/>
      <c r="AI110" s="140"/>
      <c r="AJ110" s="140"/>
      <c r="AK110" s="141"/>
      <c r="AL110" s="141"/>
      <c r="AM110" s="141"/>
    </row>
    <row r="111" spans="1:39" ht="12.75" customHeight="1">
      <c r="A111" s="386"/>
      <c r="B111" s="388"/>
      <c r="C111" s="251"/>
      <c r="D111" s="251" t="s">
        <v>1086</v>
      </c>
      <c r="E111" s="223" t="s">
        <v>939</v>
      </c>
      <c r="F111" s="223">
        <v>31</v>
      </c>
      <c r="G111" s="223"/>
      <c r="H111" s="223">
        <v>20</v>
      </c>
      <c r="I111" s="218"/>
      <c r="J111" s="400"/>
      <c r="K111" s="320">
        <f>F111-H111</f>
        <v>11</v>
      </c>
      <c r="L111" s="321">
        <v>50</v>
      </c>
      <c r="M111" s="406"/>
      <c r="N111" s="234">
        <v>40</v>
      </c>
      <c r="O111" s="404"/>
      <c r="P111" s="402"/>
      <c r="Q111" s="273"/>
      <c r="R111" s="140"/>
      <c r="S111" s="55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  <c r="AF111" s="37"/>
      <c r="AG111" s="141"/>
      <c r="AH111" s="142"/>
      <c r="AI111" s="140"/>
      <c r="AJ111" s="140"/>
      <c r="AK111" s="141"/>
      <c r="AL111" s="141"/>
      <c r="AM111" s="141"/>
    </row>
    <row r="112" spans="1:39" ht="12.75" customHeight="1">
      <c r="A112" s="373">
        <v>22</v>
      </c>
      <c r="B112" s="375">
        <v>45287</v>
      </c>
      <c r="C112" s="274"/>
      <c r="D112" s="274" t="s">
        <v>1162</v>
      </c>
      <c r="E112" s="220" t="s">
        <v>939</v>
      </c>
      <c r="F112" s="220" t="s">
        <v>1163</v>
      </c>
      <c r="G112" s="220"/>
      <c r="H112" s="220"/>
      <c r="I112" s="222"/>
      <c r="J112" s="377" t="s">
        <v>592</v>
      </c>
      <c r="K112" s="220"/>
      <c r="L112" s="294"/>
      <c r="M112" s="296"/>
      <c r="N112" s="220"/>
      <c r="O112" s="222"/>
      <c r="P112" s="291"/>
      <c r="Q112" s="273"/>
      <c r="R112" s="140"/>
      <c r="S112" s="55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  <c r="AF112" s="37"/>
      <c r="AG112" s="141"/>
      <c r="AH112" s="142"/>
      <c r="AI112" s="140"/>
      <c r="AJ112" s="140"/>
      <c r="AK112" s="141"/>
      <c r="AL112" s="141"/>
      <c r="AM112" s="141"/>
    </row>
    <row r="113" spans="1:39" ht="12.75" customHeight="1">
      <c r="A113" s="374"/>
      <c r="B113" s="376"/>
      <c r="C113" s="274"/>
      <c r="D113" s="274" t="s">
        <v>1164</v>
      </c>
      <c r="E113" s="220" t="s">
        <v>939</v>
      </c>
      <c r="F113" s="220" t="s">
        <v>1165</v>
      </c>
      <c r="G113" s="220"/>
      <c r="H113" s="220"/>
      <c r="I113" s="222"/>
      <c r="J113" s="378"/>
      <c r="K113" s="220"/>
      <c r="L113" s="294"/>
      <c r="M113" s="296"/>
      <c r="N113" s="220"/>
      <c r="O113" s="222"/>
      <c r="P113" s="291"/>
      <c r="Q113" s="273"/>
      <c r="R113" s="140"/>
      <c r="S113" s="55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  <c r="AF113" s="37"/>
      <c r="AG113" s="141"/>
      <c r="AH113" s="142"/>
      <c r="AI113" s="140"/>
      <c r="AJ113" s="140"/>
      <c r="AK113" s="141"/>
      <c r="AL113" s="141"/>
      <c r="AM113" s="141"/>
    </row>
    <row r="114" spans="1:39" ht="12.75" customHeight="1">
      <c r="A114" s="379">
        <v>23</v>
      </c>
      <c r="B114" s="381">
        <v>45287</v>
      </c>
      <c r="C114" s="315"/>
      <c r="D114" s="315" t="s">
        <v>1166</v>
      </c>
      <c r="E114" s="313" t="s">
        <v>939</v>
      </c>
      <c r="F114" s="313">
        <v>26</v>
      </c>
      <c r="G114" s="313"/>
      <c r="H114" s="313">
        <v>51</v>
      </c>
      <c r="I114" s="316"/>
      <c r="J114" s="383" t="s">
        <v>1177</v>
      </c>
      <c r="K114" s="317">
        <f>F114-H114</f>
        <v>-25</v>
      </c>
      <c r="L114" s="309">
        <v>50</v>
      </c>
      <c r="M114" s="367">
        <v>-875</v>
      </c>
      <c r="N114" s="308">
        <v>50</v>
      </c>
      <c r="O114" s="369" t="s">
        <v>604</v>
      </c>
      <c r="P114" s="371">
        <v>45287</v>
      </c>
      <c r="Q114" s="273"/>
      <c r="R114" s="140"/>
      <c r="S114" s="55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  <c r="AF114" s="37"/>
      <c r="AG114" s="141"/>
      <c r="AH114" s="142"/>
      <c r="AI114" s="140"/>
      <c r="AJ114" s="140"/>
      <c r="AK114" s="141"/>
      <c r="AL114" s="141"/>
      <c r="AM114" s="141"/>
    </row>
    <row r="115" spans="1:39" ht="12.75" customHeight="1">
      <c r="A115" s="380"/>
      <c r="B115" s="382"/>
      <c r="C115" s="315"/>
      <c r="D115" s="315" t="s">
        <v>1167</v>
      </c>
      <c r="E115" s="313" t="s">
        <v>939</v>
      </c>
      <c r="F115" s="313">
        <v>26</v>
      </c>
      <c r="G115" s="313"/>
      <c r="H115" s="313">
        <v>16.5</v>
      </c>
      <c r="I115" s="316"/>
      <c r="J115" s="384"/>
      <c r="K115" s="317">
        <f>F115-H115</f>
        <v>9.5</v>
      </c>
      <c r="L115" s="309">
        <v>50</v>
      </c>
      <c r="M115" s="368"/>
      <c r="N115" s="308">
        <v>50</v>
      </c>
      <c r="O115" s="370"/>
      <c r="P115" s="372"/>
      <c r="Q115" s="273"/>
      <c r="R115" s="140"/>
      <c r="S115" s="55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  <c r="AF115" s="37"/>
      <c r="AG115" s="141"/>
      <c r="AH115" s="142"/>
      <c r="AI115" s="140"/>
      <c r="AJ115" s="140"/>
      <c r="AK115" s="141"/>
      <c r="AL115" s="141"/>
      <c r="AM115" s="141"/>
    </row>
    <row r="116" spans="1:39" ht="12.75" customHeight="1">
      <c r="A116" s="344">
        <v>24</v>
      </c>
      <c r="B116" s="333">
        <v>45287</v>
      </c>
      <c r="C116" s="274"/>
      <c r="D116" s="274" t="s">
        <v>1171</v>
      </c>
      <c r="E116" s="220" t="s">
        <v>603</v>
      </c>
      <c r="F116" s="220" t="s">
        <v>1172</v>
      </c>
      <c r="G116" s="220">
        <v>110</v>
      </c>
      <c r="H116" s="220"/>
      <c r="I116" s="222" t="s">
        <v>1173</v>
      </c>
      <c r="J116" s="343" t="s">
        <v>592</v>
      </c>
      <c r="K116" s="220"/>
      <c r="L116" s="294"/>
      <c r="M116" s="296"/>
      <c r="N116" s="220"/>
      <c r="O116" s="222"/>
      <c r="P116" s="291"/>
      <c r="Q116" s="273"/>
      <c r="R116" s="140"/>
      <c r="S116" s="55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  <c r="AF116" s="37"/>
      <c r="AG116" s="141"/>
      <c r="AH116" s="142"/>
      <c r="AI116" s="140"/>
      <c r="AJ116" s="140"/>
      <c r="AK116" s="141"/>
      <c r="AL116" s="141"/>
      <c r="AM116" s="141"/>
    </row>
    <row r="117" spans="1:39" ht="12.75" customHeight="1">
      <c r="A117" s="344">
        <v>25</v>
      </c>
      <c r="B117" s="333">
        <v>45287</v>
      </c>
      <c r="C117" s="274"/>
      <c r="D117" s="274" t="s">
        <v>1174</v>
      </c>
      <c r="E117" s="220" t="s">
        <v>603</v>
      </c>
      <c r="F117" s="220" t="s">
        <v>1175</v>
      </c>
      <c r="G117" s="220">
        <v>70</v>
      </c>
      <c r="H117" s="220"/>
      <c r="I117" s="222" t="s">
        <v>1176</v>
      </c>
      <c r="J117" s="343" t="s">
        <v>592</v>
      </c>
      <c r="K117" s="220"/>
      <c r="L117" s="294"/>
      <c r="M117" s="296"/>
      <c r="N117" s="220"/>
      <c r="O117" s="222"/>
      <c r="P117" s="291"/>
      <c r="Q117" s="273"/>
      <c r="R117" s="140"/>
      <c r="S117" s="55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  <c r="AF117" s="37"/>
      <c r="AG117" s="141"/>
      <c r="AH117" s="142"/>
      <c r="AI117" s="140"/>
      <c r="AJ117" s="140"/>
      <c r="AK117" s="141"/>
      <c r="AL117" s="141"/>
      <c r="AM117" s="141"/>
    </row>
    <row r="118" spans="1:39" ht="12.75" customHeight="1">
      <c r="A118" s="344"/>
      <c r="B118" s="333"/>
      <c r="C118" s="274"/>
      <c r="D118" s="274"/>
      <c r="E118" s="220"/>
      <c r="F118" s="220"/>
      <c r="G118" s="220"/>
      <c r="H118" s="220"/>
      <c r="I118" s="222"/>
      <c r="J118" s="343"/>
      <c r="K118" s="220"/>
      <c r="L118" s="294"/>
      <c r="M118" s="296"/>
      <c r="N118" s="220"/>
      <c r="O118" s="222"/>
      <c r="P118" s="291"/>
      <c r="Q118" s="273"/>
      <c r="R118" s="140"/>
      <c r="S118" s="55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  <c r="AF118" s="37"/>
      <c r="AG118" s="141"/>
      <c r="AH118" s="142"/>
      <c r="AI118" s="140"/>
      <c r="AJ118" s="140"/>
      <c r="AK118" s="141"/>
      <c r="AL118" s="141"/>
      <c r="AM118" s="141"/>
    </row>
    <row r="119" spans="1:39" ht="12.75" customHeight="1">
      <c r="A119" s="220"/>
      <c r="B119" s="291"/>
      <c r="C119" s="274"/>
      <c r="D119" s="274"/>
      <c r="E119" s="220"/>
      <c r="F119" s="220"/>
      <c r="G119" s="220"/>
      <c r="H119" s="220"/>
      <c r="I119" s="222"/>
      <c r="J119" s="222"/>
      <c r="K119" s="220"/>
      <c r="L119" s="294"/>
      <c r="M119" s="296"/>
      <c r="N119" s="220"/>
      <c r="O119" s="222"/>
      <c r="P119" s="291"/>
      <c r="Q119" s="273"/>
      <c r="R119" s="140"/>
      <c r="S119" s="55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  <c r="AF119" s="37"/>
      <c r="AG119" s="141"/>
      <c r="AH119" s="142"/>
      <c r="AI119" s="140"/>
      <c r="AJ119" s="140"/>
      <c r="AK119" s="141"/>
      <c r="AL119" s="141"/>
      <c r="AM119" s="141"/>
    </row>
    <row r="120" spans="1:39" ht="38.25" customHeight="1">
      <c r="A120" s="93" t="s">
        <v>615</v>
      </c>
      <c r="B120" s="148"/>
      <c r="C120" s="148"/>
      <c r="D120" s="149"/>
      <c r="E120" s="129"/>
      <c r="F120" s="6"/>
      <c r="G120" s="6"/>
      <c r="H120" s="130"/>
      <c r="I120" s="150"/>
      <c r="J120" s="1"/>
      <c r="K120" s="6"/>
      <c r="L120" s="6"/>
      <c r="M120" s="6"/>
      <c r="N120" s="1"/>
      <c r="O120" s="1"/>
      <c r="R120" s="1"/>
      <c r="S120" s="6"/>
      <c r="T120" s="1"/>
      <c r="U120" s="1"/>
      <c r="V120" s="1"/>
      <c r="W120" s="1"/>
      <c r="X120" s="1"/>
      <c r="Y120" s="6"/>
      <c r="Z120" s="1"/>
      <c r="AA120" s="1"/>
      <c r="AB120" s="1"/>
      <c r="AC120" s="1"/>
      <c r="AD120" s="1"/>
      <c r="AE120" s="6"/>
      <c r="AF120" s="1"/>
      <c r="AG120" s="1"/>
      <c r="AH120" s="1"/>
      <c r="AI120" s="1"/>
      <c r="AJ120" s="1"/>
      <c r="AK120" s="6"/>
      <c r="AL120" s="1"/>
    </row>
    <row r="121" spans="1:39" ht="38.25">
      <c r="A121" s="94" t="s">
        <v>16</v>
      </c>
      <c r="B121" s="95" t="s">
        <v>566</v>
      </c>
      <c r="C121" s="95"/>
      <c r="D121" s="96" t="s">
        <v>578</v>
      </c>
      <c r="E121" s="95" t="s">
        <v>579</v>
      </c>
      <c r="F121" s="95" t="s">
        <v>580</v>
      </c>
      <c r="G121" s="95" t="s">
        <v>581</v>
      </c>
      <c r="H121" s="95" t="s">
        <v>582</v>
      </c>
      <c r="I121" s="95" t="s">
        <v>583</v>
      </c>
      <c r="J121" s="94" t="s">
        <v>584</v>
      </c>
      <c r="K121" s="133" t="s">
        <v>602</v>
      </c>
      <c r="L121" s="134" t="s">
        <v>586</v>
      </c>
      <c r="M121" s="97" t="s">
        <v>587</v>
      </c>
      <c r="N121" s="95" t="s">
        <v>588</v>
      </c>
      <c r="O121" s="96" t="s">
        <v>589</v>
      </c>
      <c r="P121" s="231" t="s">
        <v>590</v>
      </c>
      <c r="Q121" s="233" t="s">
        <v>878</v>
      </c>
      <c r="R121" s="37"/>
      <c r="S121" s="6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F121" s="37"/>
      <c r="AG121" s="37"/>
      <c r="AH121" s="37"/>
      <c r="AI121" s="37"/>
      <c r="AJ121" s="37"/>
      <c r="AK121" s="37"/>
      <c r="AL121" s="37"/>
      <c r="AM121" s="37"/>
    </row>
    <row r="122" spans="1:39" ht="14.25" customHeight="1">
      <c r="A122" s="98">
        <v>1</v>
      </c>
      <c r="B122" s="99">
        <v>45252</v>
      </c>
      <c r="C122" s="143"/>
      <c r="D122" s="143" t="s">
        <v>365</v>
      </c>
      <c r="E122" s="98" t="s">
        <v>591</v>
      </c>
      <c r="F122" s="98" t="s">
        <v>896</v>
      </c>
      <c r="G122" s="98">
        <v>2480</v>
      </c>
      <c r="H122" s="98"/>
      <c r="I122" s="98" t="s">
        <v>897</v>
      </c>
      <c r="J122" s="100" t="s">
        <v>592</v>
      </c>
      <c r="K122" s="100"/>
      <c r="L122" s="101"/>
      <c r="M122" s="298"/>
      <c r="N122" s="295"/>
      <c r="O122" s="299"/>
      <c r="P122" s="224">
        <f>VLOOKUP(D122,'MidCap Intra'!$B$11:$C$568,2,0)</f>
        <v>2659.1</v>
      </c>
      <c r="Q122" s="221"/>
      <c r="R122" s="37"/>
      <c r="S122" s="37" t="s">
        <v>593</v>
      </c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F122" s="37"/>
      <c r="AG122" s="37"/>
      <c r="AH122" s="37"/>
      <c r="AI122" s="37"/>
      <c r="AJ122" s="37"/>
      <c r="AK122" s="37"/>
      <c r="AL122" s="37"/>
      <c r="AM122" s="37"/>
    </row>
    <row r="123" spans="1:39" ht="14.25" customHeight="1">
      <c r="A123" s="98">
        <v>2</v>
      </c>
      <c r="B123" s="99">
        <v>45261</v>
      </c>
      <c r="C123" s="143"/>
      <c r="D123" s="143" t="s">
        <v>406</v>
      </c>
      <c r="E123" s="98" t="s">
        <v>591</v>
      </c>
      <c r="F123" s="98" t="s">
        <v>920</v>
      </c>
      <c r="G123" s="98">
        <v>477</v>
      </c>
      <c r="H123" s="98"/>
      <c r="I123" s="98" t="s">
        <v>921</v>
      </c>
      <c r="J123" s="100" t="s">
        <v>592</v>
      </c>
      <c r="K123" s="100"/>
      <c r="L123" s="297"/>
      <c r="M123" s="228"/>
      <c r="N123" s="222"/>
      <c r="O123" s="229"/>
      <c r="P123" s="224">
        <f>VLOOKUP(D123,'MidCap Intra'!$B$11:$C$568,2,0)</f>
        <v>539.79999999999995</v>
      </c>
      <c r="Q123" s="221"/>
      <c r="R123" s="37"/>
      <c r="S123" s="37" t="s">
        <v>593</v>
      </c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F123" s="37"/>
      <c r="AG123" s="37"/>
      <c r="AH123" s="37"/>
      <c r="AI123" s="37"/>
      <c r="AJ123" s="37"/>
      <c r="AK123" s="37"/>
      <c r="AL123" s="37"/>
      <c r="AM123" s="37"/>
    </row>
    <row r="124" spans="1:39" ht="14.25" customHeight="1">
      <c r="A124" s="98">
        <v>3</v>
      </c>
      <c r="B124" s="99">
        <v>45271</v>
      </c>
      <c r="C124" s="143"/>
      <c r="D124" s="143" t="s">
        <v>447</v>
      </c>
      <c r="E124" s="98" t="s">
        <v>591</v>
      </c>
      <c r="F124" s="98" t="s">
        <v>994</v>
      </c>
      <c r="G124" s="98">
        <v>390</v>
      </c>
      <c r="H124" s="98"/>
      <c r="I124" s="98" t="s">
        <v>991</v>
      </c>
      <c r="J124" s="100" t="s">
        <v>592</v>
      </c>
      <c r="K124" s="100"/>
      <c r="L124" s="297"/>
      <c r="M124" s="228"/>
      <c r="N124" s="222"/>
      <c r="O124" s="229"/>
      <c r="P124" s="224">
        <f>VLOOKUP(D124,'MidCap Intra'!$B$11:$C$568,2,0)</f>
        <v>453.1</v>
      </c>
      <c r="Q124" s="221"/>
      <c r="R124" s="37"/>
      <c r="S124" s="37" t="s">
        <v>593</v>
      </c>
      <c r="T124" s="37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F124" s="37"/>
      <c r="AG124" s="37"/>
      <c r="AH124" s="37"/>
      <c r="AI124" s="37"/>
      <c r="AJ124" s="37"/>
      <c r="AK124" s="37"/>
      <c r="AL124" s="37"/>
      <c r="AM124" s="37"/>
    </row>
    <row r="125" spans="1:39" ht="14.25" customHeight="1">
      <c r="A125" s="98"/>
      <c r="B125" s="99"/>
      <c r="C125" s="143"/>
      <c r="D125" s="143"/>
      <c r="E125" s="98"/>
      <c r="F125" s="98"/>
      <c r="G125" s="98"/>
      <c r="H125" s="98"/>
      <c r="I125" s="98"/>
      <c r="J125" s="100"/>
      <c r="K125" s="100"/>
      <c r="L125" s="297"/>
      <c r="M125" s="228"/>
      <c r="N125" s="222"/>
      <c r="O125" s="229"/>
      <c r="P125" s="221"/>
      <c r="Q125" s="221"/>
      <c r="R125" s="37"/>
      <c r="S125" s="37"/>
      <c r="T125" s="37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F125" s="37"/>
      <c r="AG125" s="37"/>
      <c r="AH125" s="37"/>
      <c r="AI125" s="37"/>
      <c r="AJ125" s="37"/>
      <c r="AK125" s="37"/>
      <c r="AL125" s="37"/>
      <c r="AM125" s="37"/>
    </row>
    <row r="126" spans="1:39" ht="12.75" customHeight="1">
      <c r="A126" s="98"/>
      <c r="B126" s="99"/>
      <c r="C126" s="143"/>
      <c r="D126" s="143"/>
      <c r="E126" s="98"/>
      <c r="F126" s="98"/>
      <c r="G126" s="98"/>
      <c r="H126" s="98"/>
      <c r="I126" s="98"/>
      <c r="J126" s="100"/>
      <c r="K126" s="100"/>
      <c r="L126" s="297"/>
      <c r="M126" s="300"/>
      <c r="N126" s="222"/>
      <c r="O126" s="222"/>
      <c r="P126" s="221"/>
      <c r="Q126" s="221"/>
      <c r="S126" s="6"/>
      <c r="T126" s="1"/>
      <c r="U126" s="1"/>
      <c r="V126" s="1"/>
      <c r="W126" s="1"/>
      <c r="X126" s="1"/>
      <c r="Y126" s="1"/>
      <c r="Z126" s="1"/>
    </row>
    <row r="127" spans="1:39" ht="12.75" customHeight="1">
      <c r="A127" s="115" t="s">
        <v>595</v>
      </c>
      <c r="B127" s="115"/>
      <c r="C127" s="115"/>
      <c r="D127" s="115"/>
      <c r="E127" s="37"/>
      <c r="F127" s="122" t="s">
        <v>597</v>
      </c>
      <c r="G127" s="55"/>
      <c r="H127" s="55"/>
      <c r="I127" s="55"/>
      <c r="J127" s="6"/>
      <c r="K127" s="135"/>
      <c r="L127" s="136"/>
      <c r="M127" s="6"/>
      <c r="N127" s="105"/>
      <c r="O127" s="151"/>
      <c r="P127" s="1"/>
      <c r="Q127" s="242"/>
      <c r="R127" s="1"/>
      <c r="S127" s="6"/>
      <c r="T127" s="1"/>
      <c r="U127" s="1"/>
      <c r="V127" s="1"/>
      <c r="W127" s="1"/>
      <c r="X127" s="1"/>
      <c r="Y127" s="1"/>
      <c r="Z127" s="1"/>
      <c r="AA127" s="1"/>
    </row>
    <row r="128" spans="1:39" ht="12.75" customHeight="1">
      <c r="A128" s="121" t="s">
        <v>596</v>
      </c>
      <c r="B128" s="115"/>
      <c r="C128" s="115"/>
      <c r="D128" s="115"/>
      <c r="E128" s="6"/>
      <c r="F128" s="122" t="s">
        <v>600</v>
      </c>
      <c r="G128" s="6"/>
      <c r="H128" s="6" t="s">
        <v>617</v>
      </c>
      <c r="I128" s="6"/>
      <c r="J128" s="1"/>
      <c r="K128" s="6"/>
      <c r="L128" s="6"/>
      <c r="M128" s="6"/>
      <c r="N128" s="1"/>
      <c r="O128" s="1"/>
      <c r="R128" s="1"/>
      <c r="S128" s="6"/>
      <c r="T128" s="1"/>
      <c r="U128" s="1"/>
      <c r="V128" s="1"/>
      <c r="W128" s="1"/>
      <c r="X128" s="1"/>
      <c r="Y128" s="1"/>
      <c r="Z128" s="1"/>
      <c r="AA128" s="1"/>
    </row>
    <row r="129" spans="1:27" ht="12.75" customHeight="1">
      <c r="A129" s="121"/>
      <c r="B129" s="115"/>
      <c r="C129" s="115"/>
      <c r="D129" s="115"/>
      <c r="E129" s="6"/>
      <c r="F129" s="122"/>
      <c r="G129" s="6"/>
      <c r="H129" s="6"/>
      <c r="I129" s="6"/>
      <c r="J129" s="1"/>
      <c r="K129" s="6"/>
      <c r="L129" s="6"/>
      <c r="M129" s="6"/>
      <c r="N129" s="1"/>
      <c r="O129" s="1"/>
      <c r="R129" s="1"/>
      <c r="S129" s="55"/>
      <c r="T129" s="1"/>
      <c r="U129" s="1"/>
      <c r="V129" s="1"/>
      <c r="W129" s="1"/>
      <c r="X129" s="1"/>
      <c r="Y129" s="1"/>
      <c r="Z129" s="1"/>
      <c r="AA129" s="1"/>
    </row>
    <row r="130" spans="1:27" ht="12.75" customHeight="1">
      <c r="A130" s="121"/>
      <c r="B130" s="115"/>
      <c r="C130" s="115"/>
      <c r="D130" s="115"/>
      <c r="E130" s="6"/>
      <c r="F130" s="122"/>
      <c r="G130" s="55"/>
      <c r="H130" s="37"/>
      <c r="I130" s="55"/>
      <c r="J130" s="6"/>
      <c r="K130" s="135"/>
      <c r="L130" s="136"/>
      <c r="M130" s="6"/>
      <c r="N130" s="105"/>
      <c r="O130" s="137"/>
      <c r="P130" s="1"/>
      <c r="Q130" s="242"/>
      <c r="R130" s="1"/>
      <c r="S130" s="6"/>
      <c r="T130" s="1"/>
      <c r="U130" s="1"/>
      <c r="V130" s="1"/>
      <c r="W130" s="1"/>
      <c r="X130" s="1"/>
      <c r="Y130" s="1"/>
      <c r="Z130" s="1"/>
      <c r="AA130" s="1"/>
    </row>
    <row r="131" spans="1:27" ht="12.75" customHeight="1">
      <c r="A131" s="121"/>
      <c r="B131" s="115"/>
      <c r="C131" s="115"/>
      <c r="D131" s="115"/>
      <c r="E131" s="6"/>
      <c r="F131" s="122"/>
      <c r="G131" s="55"/>
      <c r="H131" s="37"/>
      <c r="I131" s="55"/>
      <c r="J131" s="6"/>
      <c r="K131" s="135"/>
      <c r="L131" s="136"/>
      <c r="M131" s="6"/>
      <c r="N131" s="105"/>
      <c r="O131" s="137"/>
      <c r="P131" s="1"/>
      <c r="Q131" s="242"/>
      <c r="R131" s="1"/>
      <c r="S131" s="6"/>
      <c r="T131" s="1"/>
      <c r="U131" s="1"/>
      <c r="V131" s="1"/>
      <c r="W131" s="1"/>
      <c r="X131" s="1"/>
      <c r="Y131" s="1"/>
      <c r="Z131" s="1"/>
      <c r="AA131" s="1"/>
    </row>
    <row r="132" spans="1:27" ht="12.75" customHeight="1">
      <c r="A132" s="121"/>
      <c r="B132" s="115"/>
      <c r="C132" s="115"/>
      <c r="D132" s="115"/>
      <c r="E132" s="6"/>
      <c r="F132" s="122"/>
      <c r="G132" s="55"/>
      <c r="H132" s="37"/>
      <c r="I132" s="55"/>
      <c r="J132" s="6"/>
      <c r="K132" s="135"/>
      <c r="L132" s="136"/>
      <c r="M132" s="6"/>
      <c r="N132" s="105"/>
      <c r="O132" s="137"/>
      <c r="P132" s="1"/>
      <c r="Q132" s="242"/>
      <c r="R132" s="1"/>
      <c r="S132" s="6"/>
      <c r="T132" s="1"/>
      <c r="U132" s="1"/>
      <c r="V132" s="1"/>
      <c r="W132" s="1"/>
      <c r="X132" s="1"/>
      <c r="Y132" s="1"/>
      <c r="Z132" s="1"/>
      <c r="AA132" s="1"/>
    </row>
    <row r="133" spans="1:27" ht="12.75" customHeight="1">
      <c r="A133" s="121"/>
      <c r="B133" s="115"/>
      <c r="C133" s="115"/>
      <c r="D133" s="115"/>
      <c r="E133" s="6"/>
      <c r="F133" s="122"/>
      <c r="G133" s="55"/>
      <c r="H133" s="37"/>
      <c r="I133" s="55"/>
      <c r="J133" s="6"/>
      <c r="K133" s="135"/>
      <c r="L133" s="136"/>
      <c r="M133" s="6"/>
      <c r="N133" s="105"/>
      <c r="O133" s="137"/>
      <c r="P133" s="1"/>
      <c r="Q133" s="242"/>
      <c r="R133" s="1"/>
      <c r="S133" s="6"/>
      <c r="T133" s="1"/>
      <c r="U133" s="1"/>
      <c r="V133" s="1"/>
      <c r="W133" s="1"/>
      <c r="X133" s="1"/>
      <c r="Y133" s="1"/>
      <c r="Z133" s="1"/>
      <c r="AA133" s="1"/>
    </row>
    <row r="134" spans="1:27" ht="12.75" customHeight="1">
      <c r="A134" s="121"/>
      <c r="B134" s="115"/>
      <c r="C134" s="115"/>
      <c r="D134" s="115"/>
      <c r="E134" s="6"/>
      <c r="F134" s="122"/>
      <c r="G134" s="55"/>
      <c r="H134" s="37"/>
      <c r="I134" s="55"/>
      <c r="J134" s="6"/>
      <c r="K134" s="135"/>
      <c r="L134" s="136"/>
      <c r="M134" s="6"/>
      <c r="N134" s="105"/>
      <c r="O134" s="137"/>
      <c r="P134" s="1"/>
      <c r="Q134" s="242"/>
      <c r="R134" s="1"/>
      <c r="S134" s="6"/>
      <c r="T134" s="1"/>
      <c r="U134" s="1"/>
      <c r="V134" s="1"/>
      <c r="W134" s="1"/>
      <c r="X134" s="1"/>
      <c r="Y134" s="1"/>
      <c r="Z134" s="1"/>
      <c r="AA134" s="1"/>
    </row>
    <row r="135" spans="1:27" ht="12.75" customHeight="1">
      <c r="A135" s="121"/>
      <c r="B135" s="115"/>
      <c r="C135" s="115"/>
      <c r="D135" s="115"/>
      <c r="E135" s="6"/>
      <c r="F135" s="122"/>
      <c r="G135" s="55"/>
      <c r="H135" s="37"/>
      <c r="I135" s="55"/>
      <c r="J135" s="6"/>
      <c r="K135" s="135"/>
      <c r="L135" s="136"/>
      <c r="M135" s="6"/>
      <c r="N135" s="105"/>
      <c r="O135" s="137"/>
      <c r="P135" s="1"/>
      <c r="Q135" s="242"/>
      <c r="R135" s="1"/>
      <c r="S135" s="6"/>
      <c r="T135" s="1"/>
      <c r="U135" s="1"/>
      <c r="V135" s="1"/>
      <c r="W135" s="1"/>
      <c r="X135" s="1"/>
      <c r="Y135" s="1"/>
      <c r="Z135" s="1"/>
      <c r="AA135" s="1"/>
    </row>
    <row r="136" spans="1:27" ht="12.75" customHeight="1">
      <c r="A136" s="55"/>
      <c r="B136" s="104"/>
      <c r="C136" s="104"/>
      <c r="D136" s="37"/>
      <c r="E136" s="55"/>
      <c r="F136" s="55"/>
      <c r="G136" s="55"/>
      <c r="H136" s="37"/>
      <c r="I136" s="55"/>
      <c r="J136" s="6"/>
      <c r="K136" s="135"/>
      <c r="L136" s="136"/>
      <c r="M136" s="6"/>
      <c r="N136" s="105"/>
      <c r="O136" s="137"/>
      <c r="P136" s="1"/>
      <c r="Q136" s="242"/>
      <c r="R136" s="1"/>
      <c r="S136" s="6"/>
      <c r="T136" s="1"/>
      <c r="U136" s="1"/>
      <c r="V136" s="1"/>
      <c r="W136" s="1"/>
      <c r="X136" s="1"/>
      <c r="Y136" s="1"/>
      <c r="Z136" s="1"/>
      <c r="AA136" s="1"/>
    </row>
    <row r="137" spans="1:27" ht="38.25" customHeight="1">
      <c r="A137" s="37"/>
      <c r="B137" s="152" t="s">
        <v>618</v>
      </c>
      <c r="C137" s="152"/>
      <c r="D137" s="152"/>
      <c r="E137" s="152"/>
      <c r="F137" s="6"/>
      <c r="G137" s="6"/>
      <c r="H137" s="131"/>
      <c r="I137" s="6"/>
      <c r="J137" s="131"/>
      <c r="K137" s="132"/>
      <c r="L137" s="6"/>
      <c r="M137" s="6"/>
      <c r="N137" s="1"/>
      <c r="O137" s="1"/>
      <c r="P137" s="1"/>
      <c r="Q137" s="242"/>
      <c r="R137" s="1"/>
      <c r="S137" s="6"/>
      <c r="T137" s="1"/>
      <c r="U137" s="1"/>
      <c r="V137" s="1"/>
      <c r="W137" s="1"/>
      <c r="X137" s="1"/>
      <c r="Y137" s="1"/>
      <c r="Z137" s="1"/>
      <c r="AA137" s="1"/>
    </row>
    <row r="138" spans="1:27" ht="12.75" customHeight="1">
      <c r="A138" s="94" t="s">
        <v>16</v>
      </c>
      <c r="B138" s="95" t="s">
        <v>566</v>
      </c>
      <c r="C138" s="95"/>
      <c r="D138" s="96" t="s">
        <v>578</v>
      </c>
      <c r="E138" s="95" t="s">
        <v>579</v>
      </c>
      <c r="F138" s="95" t="s">
        <v>580</v>
      </c>
      <c r="G138" s="95" t="s">
        <v>619</v>
      </c>
      <c r="H138" s="95" t="s">
        <v>620</v>
      </c>
      <c r="I138" s="95" t="s">
        <v>583</v>
      </c>
      <c r="J138" s="153" t="s">
        <v>584</v>
      </c>
      <c r="K138" s="95" t="s">
        <v>585</v>
      </c>
      <c r="L138" s="95" t="s">
        <v>621</v>
      </c>
      <c r="M138" s="95" t="s">
        <v>588</v>
      </c>
      <c r="N138" s="96" t="s">
        <v>589</v>
      </c>
      <c r="O138" s="1"/>
      <c r="P138" s="1"/>
      <c r="Q138" s="242"/>
      <c r="R138" s="1"/>
      <c r="S138" s="6"/>
      <c r="T138" s="1"/>
      <c r="U138" s="1"/>
      <c r="V138" s="1"/>
      <c r="W138" s="1"/>
      <c r="X138" s="1"/>
      <c r="Y138" s="1"/>
      <c r="Z138" s="1"/>
      <c r="AA138" s="1"/>
    </row>
    <row r="139" spans="1:27" ht="12.75" customHeight="1">
      <c r="A139" s="154">
        <v>1</v>
      </c>
      <c r="B139" s="155">
        <v>41579</v>
      </c>
      <c r="C139" s="155"/>
      <c r="D139" s="156" t="s">
        <v>622</v>
      </c>
      <c r="E139" s="157" t="s">
        <v>591</v>
      </c>
      <c r="F139" s="158">
        <v>82</v>
      </c>
      <c r="G139" s="157" t="s">
        <v>623</v>
      </c>
      <c r="H139" s="157">
        <v>100</v>
      </c>
      <c r="I139" s="159">
        <v>100</v>
      </c>
      <c r="J139" s="160" t="s">
        <v>624</v>
      </c>
      <c r="K139" s="161">
        <f t="shared" ref="K139:K191" si="88">H139-F139</f>
        <v>18</v>
      </c>
      <c r="L139" s="162">
        <f t="shared" ref="L139:L191" si="89">K139/F139</f>
        <v>0.21951219512195122</v>
      </c>
      <c r="M139" s="157" t="s">
        <v>594</v>
      </c>
      <c r="N139" s="163">
        <v>42657</v>
      </c>
      <c r="O139" s="1"/>
      <c r="P139" s="1"/>
      <c r="Q139" s="242"/>
      <c r="R139" s="1"/>
      <c r="S139" s="6"/>
      <c r="T139" s="1"/>
      <c r="U139" s="1"/>
      <c r="V139" s="1"/>
      <c r="W139" s="1"/>
      <c r="X139" s="1"/>
      <c r="Y139" s="1"/>
      <c r="Z139" s="1"/>
      <c r="AA139" s="1"/>
    </row>
    <row r="140" spans="1:27" ht="12.75" customHeight="1">
      <c r="A140" s="154">
        <v>2</v>
      </c>
      <c r="B140" s="155">
        <v>41794</v>
      </c>
      <c r="C140" s="155"/>
      <c r="D140" s="156" t="s">
        <v>625</v>
      </c>
      <c r="E140" s="157" t="s">
        <v>603</v>
      </c>
      <c r="F140" s="158">
        <v>257</v>
      </c>
      <c r="G140" s="157" t="s">
        <v>623</v>
      </c>
      <c r="H140" s="157">
        <v>300</v>
      </c>
      <c r="I140" s="159">
        <v>300</v>
      </c>
      <c r="J140" s="160" t="s">
        <v>624</v>
      </c>
      <c r="K140" s="161">
        <f t="shared" si="88"/>
        <v>43</v>
      </c>
      <c r="L140" s="162">
        <f t="shared" si="89"/>
        <v>0.16731517509727625</v>
      </c>
      <c r="M140" s="157" t="s">
        <v>594</v>
      </c>
      <c r="N140" s="163">
        <v>41822</v>
      </c>
      <c r="O140" s="1"/>
      <c r="P140" s="1"/>
      <c r="Q140" s="242"/>
      <c r="R140" s="1"/>
      <c r="S140" s="6"/>
      <c r="T140" s="1"/>
      <c r="U140" s="1"/>
      <c r="V140" s="1"/>
      <c r="W140" s="1"/>
      <c r="X140" s="1"/>
      <c r="Y140" s="1"/>
      <c r="Z140" s="1"/>
      <c r="AA140" s="1"/>
    </row>
    <row r="141" spans="1:27" ht="12.75" customHeight="1">
      <c r="A141" s="154">
        <v>3</v>
      </c>
      <c r="B141" s="155">
        <v>41828</v>
      </c>
      <c r="C141" s="155"/>
      <c r="D141" s="156" t="s">
        <v>626</v>
      </c>
      <c r="E141" s="157" t="s">
        <v>603</v>
      </c>
      <c r="F141" s="158">
        <v>393</v>
      </c>
      <c r="G141" s="157" t="s">
        <v>623</v>
      </c>
      <c r="H141" s="157">
        <v>468</v>
      </c>
      <c r="I141" s="159">
        <v>468</v>
      </c>
      <c r="J141" s="160" t="s">
        <v>624</v>
      </c>
      <c r="K141" s="161">
        <f t="shared" si="88"/>
        <v>75</v>
      </c>
      <c r="L141" s="162">
        <f t="shared" si="89"/>
        <v>0.19083969465648856</v>
      </c>
      <c r="M141" s="157" t="s">
        <v>594</v>
      </c>
      <c r="N141" s="163">
        <v>41863</v>
      </c>
      <c r="O141" s="1"/>
      <c r="P141" s="1"/>
      <c r="Q141" s="242"/>
      <c r="R141" s="1"/>
      <c r="S141" s="6"/>
      <c r="T141" s="1"/>
      <c r="U141" s="1"/>
      <c r="V141" s="1"/>
      <c r="W141" s="1"/>
      <c r="X141" s="1"/>
      <c r="Y141" s="1"/>
      <c r="Z141" s="1"/>
      <c r="AA141" s="1"/>
    </row>
    <row r="142" spans="1:27" ht="12.75" customHeight="1">
      <c r="A142" s="154">
        <v>4</v>
      </c>
      <c r="B142" s="155">
        <v>41857</v>
      </c>
      <c r="C142" s="155"/>
      <c r="D142" s="156" t="s">
        <v>627</v>
      </c>
      <c r="E142" s="157" t="s">
        <v>603</v>
      </c>
      <c r="F142" s="158">
        <v>205</v>
      </c>
      <c r="G142" s="157" t="s">
        <v>623</v>
      </c>
      <c r="H142" s="157">
        <v>275</v>
      </c>
      <c r="I142" s="159">
        <v>250</v>
      </c>
      <c r="J142" s="160" t="s">
        <v>624</v>
      </c>
      <c r="K142" s="161">
        <f t="shared" si="88"/>
        <v>70</v>
      </c>
      <c r="L142" s="162">
        <f t="shared" si="89"/>
        <v>0.34146341463414637</v>
      </c>
      <c r="M142" s="157" t="s">
        <v>594</v>
      </c>
      <c r="N142" s="163">
        <v>41962</v>
      </c>
      <c r="O142" s="1"/>
      <c r="P142" s="1"/>
      <c r="Q142" s="242"/>
      <c r="R142" s="1"/>
      <c r="S142" s="6"/>
      <c r="T142" s="1"/>
      <c r="U142" s="1"/>
      <c r="V142" s="1"/>
      <c r="W142" s="1"/>
      <c r="X142" s="1"/>
      <c r="Y142" s="1"/>
      <c r="Z142" s="1"/>
      <c r="AA142" s="1"/>
    </row>
    <row r="143" spans="1:27" ht="12.75" customHeight="1">
      <c r="A143" s="154">
        <v>5</v>
      </c>
      <c r="B143" s="155">
        <v>41886</v>
      </c>
      <c r="C143" s="155"/>
      <c r="D143" s="156" t="s">
        <v>628</v>
      </c>
      <c r="E143" s="157" t="s">
        <v>603</v>
      </c>
      <c r="F143" s="158">
        <v>162</v>
      </c>
      <c r="G143" s="157" t="s">
        <v>623</v>
      </c>
      <c r="H143" s="157">
        <v>190</v>
      </c>
      <c r="I143" s="159">
        <v>190</v>
      </c>
      <c r="J143" s="160" t="s">
        <v>624</v>
      </c>
      <c r="K143" s="161">
        <f t="shared" si="88"/>
        <v>28</v>
      </c>
      <c r="L143" s="162">
        <f t="shared" si="89"/>
        <v>0.1728395061728395</v>
      </c>
      <c r="M143" s="157" t="s">
        <v>594</v>
      </c>
      <c r="N143" s="163">
        <v>42006</v>
      </c>
      <c r="O143" s="1"/>
      <c r="P143" s="1"/>
      <c r="Q143" s="242"/>
      <c r="R143" s="1"/>
      <c r="S143" s="6"/>
      <c r="T143" s="1"/>
      <c r="U143" s="1"/>
      <c r="V143" s="1"/>
      <c r="W143" s="1"/>
      <c r="X143" s="1"/>
      <c r="Y143" s="1"/>
      <c r="Z143" s="1"/>
      <c r="AA143" s="1"/>
    </row>
    <row r="144" spans="1:27" ht="12.75" customHeight="1">
      <c r="A144" s="154">
        <v>6</v>
      </c>
      <c r="B144" s="155">
        <v>41886</v>
      </c>
      <c r="C144" s="155"/>
      <c r="D144" s="156" t="s">
        <v>629</v>
      </c>
      <c r="E144" s="157" t="s">
        <v>603</v>
      </c>
      <c r="F144" s="158">
        <v>75</v>
      </c>
      <c r="G144" s="157" t="s">
        <v>623</v>
      </c>
      <c r="H144" s="157">
        <v>91.5</v>
      </c>
      <c r="I144" s="159" t="s">
        <v>616</v>
      </c>
      <c r="J144" s="160" t="s">
        <v>630</v>
      </c>
      <c r="K144" s="161">
        <f t="shared" si="88"/>
        <v>16.5</v>
      </c>
      <c r="L144" s="162">
        <f t="shared" si="89"/>
        <v>0.22</v>
      </c>
      <c r="M144" s="157" t="s">
        <v>594</v>
      </c>
      <c r="N144" s="163">
        <v>41954</v>
      </c>
      <c r="O144" s="1"/>
      <c r="P144" s="1"/>
      <c r="Q144" s="242"/>
      <c r="R144" s="1"/>
      <c r="S144" s="6"/>
      <c r="T144" s="1"/>
      <c r="U144" s="1"/>
      <c r="V144" s="1"/>
      <c r="W144" s="1"/>
      <c r="X144" s="1"/>
      <c r="Y144" s="1"/>
      <c r="Z144" s="1"/>
      <c r="AA144" s="1"/>
    </row>
    <row r="145" spans="1:27" ht="12.75" customHeight="1">
      <c r="A145" s="154">
        <v>7</v>
      </c>
      <c r="B145" s="155">
        <v>41913</v>
      </c>
      <c r="C145" s="155"/>
      <c r="D145" s="156" t="s">
        <v>631</v>
      </c>
      <c r="E145" s="157" t="s">
        <v>603</v>
      </c>
      <c r="F145" s="158">
        <v>850</v>
      </c>
      <c r="G145" s="157" t="s">
        <v>623</v>
      </c>
      <c r="H145" s="157">
        <v>982.5</v>
      </c>
      <c r="I145" s="159">
        <v>1050</v>
      </c>
      <c r="J145" s="160" t="s">
        <v>632</v>
      </c>
      <c r="K145" s="161">
        <f t="shared" si="88"/>
        <v>132.5</v>
      </c>
      <c r="L145" s="162">
        <f t="shared" si="89"/>
        <v>0.15588235294117647</v>
      </c>
      <c r="M145" s="157" t="s">
        <v>594</v>
      </c>
      <c r="N145" s="163">
        <v>42039</v>
      </c>
      <c r="O145" s="1"/>
      <c r="P145" s="1"/>
      <c r="Q145" s="242"/>
      <c r="R145" s="1"/>
      <c r="S145" s="6"/>
      <c r="T145" s="1"/>
      <c r="U145" s="1"/>
      <c r="V145" s="1"/>
      <c r="W145" s="1"/>
      <c r="X145" s="1"/>
      <c r="Y145" s="1"/>
      <c r="Z145" s="1"/>
      <c r="AA145" s="1"/>
    </row>
    <row r="146" spans="1:27" ht="12.75" customHeight="1">
      <c r="A146" s="154">
        <v>8</v>
      </c>
      <c r="B146" s="155">
        <v>41913</v>
      </c>
      <c r="C146" s="155"/>
      <c r="D146" s="156" t="s">
        <v>633</v>
      </c>
      <c r="E146" s="157" t="s">
        <v>603</v>
      </c>
      <c r="F146" s="158">
        <v>475</v>
      </c>
      <c r="G146" s="157" t="s">
        <v>623</v>
      </c>
      <c r="H146" s="157">
        <v>515</v>
      </c>
      <c r="I146" s="159">
        <v>600</v>
      </c>
      <c r="J146" s="160" t="s">
        <v>634</v>
      </c>
      <c r="K146" s="161">
        <f t="shared" si="88"/>
        <v>40</v>
      </c>
      <c r="L146" s="162">
        <f t="shared" si="89"/>
        <v>8.4210526315789472E-2</v>
      </c>
      <c r="M146" s="157" t="s">
        <v>594</v>
      </c>
      <c r="N146" s="163">
        <v>41939</v>
      </c>
      <c r="O146" s="1"/>
      <c r="P146" s="1"/>
      <c r="Q146" s="242"/>
      <c r="R146" s="1"/>
      <c r="S146" s="6"/>
      <c r="T146" s="1"/>
      <c r="U146" s="1"/>
      <c r="V146" s="1"/>
      <c r="W146" s="1"/>
      <c r="X146" s="1"/>
      <c r="Y146" s="1"/>
      <c r="Z146" s="1"/>
      <c r="AA146" s="1"/>
    </row>
    <row r="147" spans="1:27" ht="12.75" customHeight="1">
      <c r="A147" s="154">
        <v>9</v>
      </c>
      <c r="B147" s="155">
        <v>41913</v>
      </c>
      <c r="C147" s="155"/>
      <c r="D147" s="156" t="s">
        <v>635</v>
      </c>
      <c r="E147" s="157" t="s">
        <v>603</v>
      </c>
      <c r="F147" s="158">
        <v>86</v>
      </c>
      <c r="G147" s="157" t="s">
        <v>623</v>
      </c>
      <c r="H147" s="157">
        <v>99</v>
      </c>
      <c r="I147" s="159">
        <v>140</v>
      </c>
      <c r="J147" s="160" t="s">
        <v>636</v>
      </c>
      <c r="K147" s="161">
        <f t="shared" si="88"/>
        <v>13</v>
      </c>
      <c r="L147" s="162">
        <f t="shared" si="89"/>
        <v>0.15116279069767441</v>
      </c>
      <c r="M147" s="157" t="s">
        <v>594</v>
      </c>
      <c r="N147" s="163">
        <v>41939</v>
      </c>
      <c r="O147" s="1"/>
      <c r="P147" s="1"/>
      <c r="Q147" s="242"/>
      <c r="R147" s="1"/>
      <c r="S147" s="6"/>
      <c r="T147" s="1"/>
      <c r="U147" s="1"/>
      <c r="V147" s="1"/>
      <c r="W147" s="1"/>
      <c r="X147" s="1"/>
      <c r="Y147" s="1"/>
      <c r="Z147" s="1"/>
      <c r="AA147" s="1"/>
    </row>
    <row r="148" spans="1:27" ht="12.75" customHeight="1">
      <c r="A148" s="154">
        <v>10</v>
      </c>
      <c r="B148" s="155">
        <v>41926</v>
      </c>
      <c r="C148" s="155"/>
      <c r="D148" s="156" t="s">
        <v>637</v>
      </c>
      <c r="E148" s="157" t="s">
        <v>603</v>
      </c>
      <c r="F148" s="158">
        <v>496.6</v>
      </c>
      <c r="G148" s="157" t="s">
        <v>623</v>
      </c>
      <c r="H148" s="157">
        <v>621</v>
      </c>
      <c r="I148" s="159">
        <v>580</v>
      </c>
      <c r="J148" s="160" t="s">
        <v>624</v>
      </c>
      <c r="K148" s="161">
        <f t="shared" si="88"/>
        <v>124.39999999999998</v>
      </c>
      <c r="L148" s="162">
        <f t="shared" si="89"/>
        <v>0.25050342327829234</v>
      </c>
      <c r="M148" s="157" t="s">
        <v>594</v>
      </c>
      <c r="N148" s="163">
        <v>42605</v>
      </c>
      <c r="O148" s="1"/>
      <c r="P148" s="1"/>
      <c r="Q148" s="242"/>
      <c r="R148" s="1"/>
      <c r="S148" s="6"/>
      <c r="T148" s="1"/>
      <c r="U148" s="1"/>
      <c r="V148" s="1"/>
      <c r="W148" s="1"/>
      <c r="X148" s="1"/>
      <c r="Y148" s="1"/>
      <c r="Z148" s="1"/>
      <c r="AA148" s="1"/>
    </row>
    <row r="149" spans="1:27" ht="12.75" customHeight="1">
      <c r="A149" s="154">
        <v>11</v>
      </c>
      <c r="B149" s="155">
        <v>41926</v>
      </c>
      <c r="C149" s="155"/>
      <c r="D149" s="156" t="s">
        <v>638</v>
      </c>
      <c r="E149" s="157" t="s">
        <v>603</v>
      </c>
      <c r="F149" s="158">
        <v>2481.9</v>
      </c>
      <c r="G149" s="157" t="s">
        <v>623</v>
      </c>
      <c r="H149" s="157">
        <v>2840</v>
      </c>
      <c r="I149" s="159">
        <v>2870</v>
      </c>
      <c r="J149" s="160" t="s">
        <v>639</v>
      </c>
      <c r="K149" s="161">
        <f t="shared" si="88"/>
        <v>358.09999999999991</v>
      </c>
      <c r="L149" s="162">
        <f t="shared" si="89"/>
        <v>0.14428462065353154</v>
      </c>
      <c r="M149" s="157" t="s">
        <v>594</v>
      </c>
      <c r="N149" s="163">
        <v>42017</v>
      </c>
      <c r="O149" s="1"/>
      <c r="P149" s="1"/>
      <c r="Q149" s="242"/>
      <c r="R149" s="1"/>
      <c r="S149" s="6"/>
      <c r="T149" s="1"/>
      <c r="U149" s="1"/>
      <c r="V149" s="1"/>
      <c r="W149" s="1"/>
      <c r="X149" s="1"/>
      <c r="Y149" s="1"/>
      <c r="Z149" s="1"/>
      <c r="AA149" s="1"/>
    </row>
    <row r="150" spans="1:27" ht="12.75" customHeight="1">
      <c r="A150" s="154">
        <v>12</v>
      </c>
      <c r="B150" s="155">
        <v>41928</v>
      </c>
      <c r="C150" s="155"/>
      <c r="D150" s="156" t="s">
        <v>640</v>
      </c>
      <c r="E150" s="157" t="s">
        <v>603</v>
      </c>
      <c r="F150" s="158">
        <v>84.5</v>
      </c>
      <c r="G150" s="157" t="s">
        <v>623</v>
      </c>
      <c r="H150" s="157">
        <v>93</v>
      </c>
      <c r="I150" s="159">
        <v>110</v>
      </c>
      <c r="J150" s="160" t="s">
        <v>641</v>
      </c>
      <c r="K150" s="161">
        <f t="shared" si="88"/>
        <v>8.5</v>
      </c>
      <c r="L150" s="162">
        <f t="shared" si="89"/>
        <v>0.10059171597633136</v>
      </c>
      <c r="M150" s="157" t="s">
        <v>594</v>
      </c>
      <c r="N150" s="163">
        <v>41939</v>
      </c>
      <c r="O150" s="1"/>
      <c r="P150" s="1"/>
      <c r="Q150" s="242"/>
      <c r="R150" s="1"/>
      <c r="S150" s="6"/>
      <c r="T150" s="1"/>
      <c r="U150" s="1"/>
      <c r="V150" s="1"/>
      <c r="W150" s="1"/>
      <c r="X150" s="1"/>
      <c r="Y150" s="1"/>
      <c r="Z150" s="1"/>
      <c r="AA150" s="1"/>
    </row>
    <row r="151" spans="1:27" ht="12.75" customHeight="1">
      <c r="A151" s="154">
        <v>13</v>
      </c>
      <c r="B151" s="155">
        <v>41928</v>
      </c>
      <c r="C151" s="155"/>
      <c r="D151" s="156" t="s">
        <v>642</v>
      </c>
      <c r="E151" s="157" t="s">
        <v>603</v>
      </c>
      <c r="F151" s="158">
        <v>401</v>
      </c>
      <c r="G151" s="157" t="s">
        <v>623</v>
      </c>
      <c r="H151" s="157">
        <v>428</v>
      </c>
      <c r="I151" s="159">
        <v>450</v>
      </c>
      <c r="J151" s="160" t="s">
        <v>643</v>
      </c>
      <c r="K151" s="161">
        <f t="shared" si="88"/>
        <v>27</v>
      </c>
      <c r="L151" s="162">
        <f t="shared" si="89"/>
        <v>6.7331670822942641E-2</v>
      </c>
      <c r="M151" s="157" t="s">
        <v>594</v>
      </c>
      <c r="N151" s="163">
        <v>42020</v>
      </c>
      <c r="O151" s="1"/>
      <c r="P151" s="1"/>
      <c r="Q151" s="242"/>
      <c r="R151" s="1"/>
      <c r="S151" s="6"/>
      <c r="T151" s="1"/>
      <c r="U151" s="1"/>
      <c r="V151" s="1"/>
      <c r="W151" s="1"/>
      <c r="X151" s="1"/>
      <c r="Y151" s="1"/>
      <c r="Z151" s="1"/>
      <c r="AA151" s="1"/>
    </row>
    <row r="152" spans="1:27" ht="12.75" customHeight="1">
      <c r="A152" s="154">
        <v>14</v>
      </c>
      <c r="B152" s="155">
        <v>41928</v>
      </c>
      <c r="C152" s="155"/>
      <c r="D152" s="156" t="s">
        <v>644</v>
      </c>
      <c r="E152" s="157" t="s">
        <v>603</v>
      </c>
      <c r="F152" s="158">
        <v>101</v>
      </c>
      <c r="G152" s="157" t="s">
        <v>623</v>
      </c>
      <c r="H152" s="157">
        <v>112</v>
      </c>
      <c r="I152" s="159">
        <v>120</v>
      </c>
      <c r="J152" s="160" t="s">
        <v>645</v>
      </c>
      <c r="K152" s="161">
        <f t="shared" si="88"/>
        <v>11</v>
      </c>
      <c r="L152" s="162">
        <f t="shared" si="89"/>
        <v>0.10891089108910891</v>
      </c>
      <c r="M152" s="157" t="s">
        <v>594</v>
      </c>
      <c r="N152" s="163">
        <v>41939</v>
      </c>
      <c r="O152" s="1"/>
      <c r="P152" s="1"/>
      <c r="Q152" s="242"/>
      <c r="R152" s="1"/>
      <c r="S152" s="6"/>
      <c r="T152" s="1"/>
      <c r="U152" s="1"/>
      <c r="V152" s="1"/>
      <c r="W152" s="1"/>
      <c r="X152" s="1"/>
      <c r="Y152" s="1"/>
      <c r="Z152" s="1"/>
      <c r="AA152" s="1"/>
    </row>
    <row r="153" spans="1:27" ht="12.75" customHeight="1">
      <c r="A153" s="154">
        <v>15</v>
      </c>
      <c r="B153" s="155">
        <v>41954</v>
      </c>
      <c r="C153" s="155"/>
      <c r="D153" s="156" t="s">
        <v>646</v>
      </c>
      <c r="E153" s="157" t="s">
        <v>603</v>
      </c>
      <c r="F153" s="158">
        <v>59</v>
      </c>
      <c r="G153" s="157" t="s">
        <v>623</v>
      </c>
      <c r="H153" s="157">
        <v>76</v>
      </c>
      <c r="I153" s="159">
        <v>76</v>
      </c>
      <c r="J153" s="160" t="s">
        <v>624</v>
      </c>
      <c r="K153" s="161">
        <f t="shared" si="88"/>
        <v>17</v>
      </c>
      <c r="L153" s="162">
        <f t="shared" si="89"/>
        <v>0.28813559322033899</v>
      </c>
      <c r="M153" s="157" t="s">
        <v>594</v>
      </c>
      <c r="N153" s="163">
        <v>43032</v>
      </c>
      <c r="O153" s="1"/>
      <c r="P153" s="1"/>
      <c r="Q153" s="242"/>
      <c r="R153" s="1"/>
      <c r="S153" s="6"/>
      <c r="T153" s="1"/>
      <c r="U153" s="1"/>
      <c r="V153" s="1"/>
      <c r="W153" s="1"/>
      <c r="X153" s="1"/>
      <c r="Y153" s="1"/>
      <c r="Z153" s="1"/>
      <c r="AA153" s="1"/>
    </row>
    <row r="154" spans="1:27" ht="12.75" customHeight="1">
      <c r="A154" s="154">
        <v>16</v>
      </c>
      <c r="B154" s="155">
        <v>41954</v>
      </c>
      <c r="C154" s="155"/>
      <c r="D154" s="156" t="s">
        <v>635</v>
      </c>
      <c r="E154" s="157" t="s">
        <v>603</v>
      </c>
      <c r="F154" s="158">
        <v>99</v>
      </c>
      <c r="G154" s="157" t="s">
        <v>623</v>
      </c>
      <c r="H154" s="157">
        <v>120</v>
      </c>
      <c r="I154" s="159">
        <v>120</v>
      </c>
      <c r="J154" s="160" t="s">
        <v>612</v>
      </c>
      <c r="K154" s="161">
        <f t="shared" si="88"/>
        <v>21</v>
      </c>
      <c r="L154" s="162">
        <f t="shared" si="89"/>
        <v>0.21212121212121213</v>
      </c>
      <c r="M154" s="157" t="s">
        <v>594</v>
      </c>
      <c r="N154" s="163">
        <v>41960</v>
      </c>
      <c r="O154" s="1"/>
      <c r="P154" s="1"/>
      <c r="Q154" s="242"/>
      <c r="R154" s="1"/>
      <c r="S154" s="6"/>
      <c r="T154" s="1"/>
      <c r="U154" s="1"/>
      <c r="V154" s="1"/>
      <c r="W154" s="1"/>
      <c r="X154" s="1"/>
      <c r="Y154" s="1"/>
      <c r="Z154" s="1"/>
      <c r="AA154" s="1"/>
    </row>
    <row r="155" spans="1:27" ht="12.75" customHeight="1">
      <c r="A155" s="154">
        <v>17</v>
      </c>
      <c r="B155" s="155">
        <v>41956</v>
      </c>
      <c r="C155" s="155"/>
      <c r="D155" s="156" t="s">
        <v>647</v>
      </c>
      <c r="E155" s="157" t="s">
        <v>603</v>
      </c>
      <c r="F155" s="158">
        <v>22</v>
      </c>
      <c r="G155" s="157" t="s">
        <v>623</v>
      </c>
      <c r="H155" s="157">
        <v>33.549999999999997</v>
      </c>
      <c r="I155" s="159">
        <v>32</v>
      </c>
      <c r="J155" s="160" t="s">
        <v>648</v>
      </c>
      <c r="K155" s="161">
        <f t="shared" si="88"/>
        <v>11.549999999999997</v>
      </c>
      <c r="L155" s="162">
        <f t="shared" si="89"/>
        <v>0.52499999999999991</v>
      </c>
      <c r="M155" s="157" t="s">
        <v>594</v>
      </c>
      <c r="N155" s="163">
        <v>42188</v>
      </c>
      <c r="O155" s="1"/>
      <c r="P155" s="1"/>
      <c r="Q155" s="242"/>
      <c r="R155" s="1"/>
      <c r="S155" s="6"/>
      <c r="T155" s="1"/>
      <c r="U155" s="1"/>
      <c r="V155" s="1"/>
      <c r="W155" s="1"/>
      <c r="X155" s="1"/>
      <c r="Y155" s="1"/>
      <c r="Z155" s="1"/>
      <c r="AA155" s="1"/>
    </row>
    <row r="156" spans="1:27" ht="12.75" customHeight="1">
      <c r="A156" s="154">
        <v>18</v>
      </c>
      <c r="B156" s="155">
        <v>41976</v>
      </c>
      <c r="C156" s="155"/>
      <c r="D156" s="156" t="s">
        <v>649</v>
      </c>
      <c r="E156" s="157" t="s">
        <v>603</v>
      </c>
      <c r="F156" s="158">
        <v>440</v>
      </c>
      <c r="G156" s="157" t="s">
        <v>623</v>
      </c>
      <c r="H156" s="157">
        <v>520</v>
      </c>
      <c r="I156" s="159">
        <v>520</v>
      </c>
      <c r="J156" s="160" t="s">
        <v>650</v>
      </c>
      <c r="K156" s="161">
        <f t="shared" si="88"/>
        <v>80</v>
      </c>
      <c r="L156" s="162">
        <f t="shared" si="89"/>
        <v>0.18181818181818182</v>
      </c>
      <c r="M156" s="157" t="s">
        <v>594</v>
      </c>
      <c r="N156" s="163">
        <v>42208</v>
      </c>
      <c r="O156" s="1"/>
      <c r="P156" s="1"/>
      <c r="Q156" s="242"/>
      <c r="R156" s="1"/>
      <c r="S156" s="6"/>
      <c r="T156" s="1"/>
      <c r="U156" s="1"/>
      <c r="V156" s="1"/>
      <c r="W156" s="1"/>
      <c r="X156" s="1"/>
      <c r="Y156" s="1"/>
      <c r="Z156" s="1"/>
      <c r="AA156" s="1"/>
    </row>
    <row r="157" spans="1:27" ht="12.75" customHeight="1">
      <c r="A157" s="154">
        <v>19</v>
      </c>
      <c r="B157" s="155">
        <v>41976</v>
      </c>
      <c r="C157" s="155"/>
      <c r="D157" s="156" t="s">
        <v>651</v>
      </c>
      <c r="E157" s="157" t="s">
        <v>603</v>
      </c>
      <c r="F157" s="158">
        <v>360</v>
      </c>
      <c r="G157" s="157" t="s">
        <v>623</v>
      </c>
      <c r="H157" s="157">
        <v>427</v>
      </c>
      <c r="I157" s="159">
        <v>425</v>
      </c>
      <c r="J157" s="160" t="s">
        <v>652</v>
      </c>
      <c r="K157" s="161">
        <f t="shared" si="88"/>
        <v>67</v>
      </c>
      <c r="L157" s="162">
        <f t="shared" si="89"/>
        <v>0.18611111111111112</v>
      </c>
      <c r="M157" s="157" t="s">
        <v>594</v>
      </c>
      <c r="N157" s="163">
        <v>42058</v>
      </c>
      <c r="O157" s="1"/>
      <c r="P157" s="1"/>
      <c r="Q157" s="242"/>
      <c r="R157" s="1"/>
      <c r="S157" s="6"/>
      <c r="T157" s="1"/>
      <c r="U157" s="1"/>
      <c r="V157" s="1"/>
      <c r="W157" s="1"/>
      <c r="X157" s="1"/>
      <c r="Y157" s="1"/>
      <c r="Z157" s="1"/>
      <c r="AA157" s="1"/>
    </row>
    <row r="158" spans="1:27" ht="12.75" customHeight="1">
      <c r="A158" s="154">
        <v>20</v>
      </c>
      <c r="B158" s="155">
        <v>42012</v>
      </c>
      <c r="C158" s="155"/>
      <c r="D158" s="156" t="s">
        <v>653</v>
      </c>
      <c r="E158" s="157" t="s">
        <v>603</v>
      </c>
      <c r="F158" s="158">
        <v>360</v>
      </c>
      <c r="G158" s="157" t="s">
        <v>623</v>
      </c>
      <c r="H158" s="157">
        <v>455</v>
      </c>
      <c r="I158" s="159">
        <v>420</v>
      </c>
      <c r="J158" s="160" t="s">
        <v>654</v>
      </c>
      <c r="K158" s="161">
        <f t="shared" si="88"/>
        <v>95</v>
      </c>
      <c r="L158" s="162">
        <f t="shared" si="89"/>
        <v>0.2638888888888889</v>
      </c>
      <c r="M158" s="157" t="s">
        <v>594</v>
      </c>
      <c r="N158" s="163">
        <v>42024</v>
      </c>
      <c r="O158" s="1"/>
      <c r="P158" s="1"/>
      <c r="Q158" s="242"/>
      <c r="R158" s="1"/>
      <c r="S158" s="6"/>
      <c r="T158" s="1"/>
      <c r="U158" s="1"/>
      <c r="V158" s="1"/>
      <c r="W158" s="1"/>
      <c r="X158" s="1"/>
      <c r="Y158" s="1"/>
      <c r="Z158" s="1"/>
      <c r="AA158" s="1"/>
    </row>
    <row r="159" spans="1:27" ht="12.75" customHeight="1">
      <c r="A159" s="154">
        <v>21</v>
      </c>
      <c r="B159" s="155">
        <v>42012</v>
      </c>
      <c r="C159" s="155"/>
      <c r="D159" s="156" t="s">
        <v>655</v>
      </c>
      <c r="E159" s="157" t="s">
        <v>603</v>
      </c>
      <c r="F159" s="158">
        <v>130</v>
      </c>
      <c r="G159" s="157"/>
      <c r="H159" s="157">
        <v>175.5</v>
      </c>
      <c r="I159" s="159">
        <v>165</v>
      </c>
      <c r="J159" s="160" t="s">
        <v>656</v>
      </c>
      <c r="K159" s="161">
        <f t="shared" si="88"/>
        <v>45.5</v>
      </c>
      <c r="L159" s="162">
        <f t="shared" si="89"/>
        <v>0.35</v>
      </c>
      <c r="M159" s="157" t="s">
        <v>594</v>
      </c>
      <c r="N159" s="163">
        <v>43088</v>
      </c>
      <c r="O159" s="1"/>
      <c r="P159" s="1"/>
      <c r="Q159" s="242"/>
      <c r="R159" s="1"/>
      <c r="S159" s="6"/>
      <c r="T159" s="1"/>
      <c r="U159" s="1"/>
      <c r="V159" s="1"/>
      <c r="W159" s="1"/>
      <c r="X159" s="1"/>
      <c r="Y159" s="1"/>
      <c r="Z159" s="1"/>
      <c r="AA159" s="1"/>
    </row>
    <row r="160" spans="1:27" ht="12.75" customHeight="1">
      <c r="A160" s="154">
        <v>22</v>
      </c>
      <c r="B160" s="155">
        <v>42040</v>
      </c>
      <c r="C160" s="155"/>
      <c r="D160" s="156" t="s">
        <v>403</v>
      </c>
      <c r="E160" s="157" t="s">
        <v>591</v>
      </c>
      <c r="F160" s="158">
        <v>98</v>
      </c>
      <c r="G160" s="157"/>
      <c r="H160" s="157">
        <v>120</v>
      </c>
      <c r="I160" s="159">
        <v>120</v>
      </c>
      <c r="J160" s="160" t="s">
        <v>624</v>
      </c>
      <c r="K160" s="161">
        <f t="shared" si="88"/>
        <v>22</v>
      </c>
      <c r="L160" s="162">
        <f t="shared" si="89"/>
        <v>0.22448979591836735</v>
      </c>
      <c r="M160" s="157" t="s">
        <v>594</v>
      </c>
      <c r="N160" s="163">
        <v>42753</v>
      </c>
      <c r="O160" s="1"/>
      <c r="P160" s="1"/>
      <c r="Q160" s="242"/>
      <c r="R160" s="1"/>
      <c r="S160" s="6"/>
      <c r="T160" s="1"/>
      <c r="U160" s="1"/>
      <c r="V160" s="1"/>
      <c r="W160" s="1"/>
      <c r="X160" s="1"/>
      <c r="Y160" s="1"/>
      <c r="Z160" s="1"/>
      <c r="AA160" s="1"/>
    </row>
    <row r="161" spans="1:27" ht="12.75" customHeight="1">
      <c r="A161" s="154">
        <v>23</v>
      </c>
      <c r="B161" s="155">
        <v>42040</v>
      </c>
      <c r="C161" s="155"/>
      <c r="D161" s="156" t="s">
        <v>657</v>
      </c>
      <c r="E161" s="157" t="s">
        <v>591</v>
      </c>
      <c r="F161" s="158">
        <v>196</v>
      </c>
      <c r="G161" s="157"/>
      <c r="H161" s="157">
        <v>262</v>
      </c>
      <c r="I161" s="159">
        <v>255</v>
      </c>
      <c r="J161" s="160" t="s">
        <v>624</v>
      </c>
      <c r="K161" s="161">
        <f t="shared" si="88"/>
        <v>66</v>
      </c>
      <c r="L161" s="162">
        <f t="shared" si="89"/>
        <v>0.33673469387755101</v>
      </c>
      <c r="M161" s="157" t="s">
        <v>594</v>
      </c>
      <c r="N161" s="163">
        <v>42599</v>
      </c>
      <c r="O161" s="1"/>
      <c r="P161" s="1"/>
      <c r="Q161" s="242"/>
      <c r="R161" s="1"/>
      <c r="S161" s="6"/>
      <c r="T161" s="1"/>
      <c r="U161" s="1"/>
      <c r="V161" s="1"/>
      <c r="W161" s="1"/>
      <c r="X161" s="1"/>
      <c r="Y161" s="1"/>
      <c r="Z161" s="1"/>
      <c r="AA161" s="1"/>
    </row>
    <row r="162" spans="1:27" ht="12.75" customHeight="1">
      <c r="A162" s="164">
        <v>24</v>
      </c>
      <c r="B162" s="165">
        <v>42067</v>
      </c>
      <c r="C162" s="165"/>
      <c r="D162" s="166" t="s">
        <v>402</v>
      </c>
      <c r="E162" s="167" t="s">
        <v>591</v>
      </c>
      <c r="F162" s="168">
        <v>235</v>
      </c>
      <c r="G162" s="168"/>
      <c r="H162" s="169">
        <v>77</v>
      </c>
      <c r="I162" s="169" t="s">
        <v>658</v>
      </c>
      <c r="J162" s="170" t="s">
        <v>659</v>
      </c>
      <c r="K162" s="171">
        <f t="shared" si="88"/>
        <v>-158</v>
      </c>
      <c r="L162" s="172">
        <f t="shared" si="89"/>
        <v>-0.67234042553191486</v>
      </c>
      <c r="M162" s="168" t="s">
        <v>604</v>
      </c>
      <c r="N162" s="165">
        <v>43522</v>
      </c>
      <c r="O162" s="1"/>
      <c r="P162" s="1"/>
      <c r="Q162" s="242"/>
      <c r="R162" s="1"/>
      <c r="S162" s="6"/>
      <c r="T162" s="1"/>
      <c r="U162" s="1"/>
      <c r="V162" s="1"/>
      <c r="W162" s="1"/>
      <c r="X162" s="1"/>
      <c r="Y162" s="1"/>
      <c r="Z162" s="1"/>
      <c r="AA162" s="1"/>
    </row>
    <row r="163" spans="1:27" ht="12.75" customHeight="1">
      <c r="A163" s="154">
        <v>25</v>
      </c>
      <c r="B163" s="155">
        <v>42067</v>
      </c>
      <c r="C163" s="155"/>
      <c r="D163" s="156" t="s">
        <v>660</v>
      </c>
      <c r="E163" s="157" t="s">
        <v>591</v>
      </c>
      <c r="F163" s="158">
        <v>185</v>
      </c>
      <c r="G163" s="157"/>
      <c r="H163" s="157">
        <v>224</v>
      </c>
      <c r="I163" s="159" t="s">
        <v>661</v>
      </c>
      <c r="J163" s="160" t="s">
        <v>624</v>
      </c>
      <c r="K163" s="161">
        <f t="shared" si="88"/>
        <v>39</v>
      </c>
      <c r="L163" s="162">
        <f t="shared" si="89"/>
        <v>0.21081081081081082</v>
      </c>
      <c r="M163" s="157" t="s">
        <v>594</v>
      </c>
      <c r="N163" s="163">
        <v>42647</v>
      </c>
      <c r="O163" s="1"/>
      <c r="P163" s="1"/>
      <c r="Q163" s="242"/>
      <c r="R163" s="1"/>
      <c r="S163" s="6"/>
      <c r="T163" s="1"/>
      <c r="U163" s="1"/>
      <c r="V163" s="1"/>
      <c r="W163" s="1"/>
      <c r="X163" s="1"/>
      <c r="Y163" s="1"/>
      <c r="Z163" s="1"/>
      <c r="AA163" s="1"/>
    </row>
    <row r="164" spans="1:27" ht="12.75" customHeight="1">
      <c r="A164" s="164">
        <v>26</v>
      </c>
      <c r="B164" s="165">
        <v>42090</v>
      </c>
      <c r="C164" s="165"/>
      <c r="D164" s="173" t="s">
        <v>662</v>
      </c>
      <c r="E164" s="168" t="s">
        <v>591</v>
      </c>
      <c r="F164" s="168">
        <v>49.5</v>
      </c>
      <c r="G164" s="169"/>
      <c r="H164" s="169">
        <v>15.85</v>
      </c>
      <c r="I164" s="169">
        <v>67</v>
      </c>
      <c r="J164" s="170" t="s">
        <v>663</v>
      </c>
      <c r="K164" s="169">
        <f t="shared" si="88"/>
        <v>-33.65</v>
      </c>
      <c r="L164" s="174">
        <f t="shared" si="89"/>
        <v>-0.67979797979797973</v>
      </c>
      <c r="M164" s="168" t="s">
        <v>604</v>
      </c>
      <c r="N164" s="175">
        <v>43627</v>
      </c>
      <c r="O164" s="1"/>
      <c r="P164" s="1"/>
      <c r="Q164" s="242"/>
      <c r="R164" s="1"/>
      <c r="S164" s="6"/>
      <c r="T164" s="1"/>
      <c r="U164" s="1"/>
      <c r="V164" s="1"/>
      <c r="W164" s="1"/>
      <c r="X164" s="1"/>
      <c r="Y164" s="1"/>
      <c r="Z164" s="1"/>
      <c r="AA164" s="1"/>
    </row>
    <row r="165" spans="1:27" ht="12.75" customHeight="1">
      <c r="A165" s="154">
        <v>27</v>
      </c>
      <c r="B165" s="155">
        <v>42093</v>
      </c>
      <c r="C165" s="155"/>
      <c r="D165" s="156" t="s">
        <v>664</v>
      </c>
      <c r="E165" s="157" t="s">
        <v>591</v>
      </c>
      <c r="F165" s="158">
        <v>183.5</v>
      </c>
      <c r="G165" s="157"/>
      <c r="H165" s="157">
        <v>219</v>
      </c>
      <c r="I165" s="159">
        <v>218</v>
      </c>
      <c r="J165" s="160" t="s">
        <v>665</v>
      </c>
      <c r="K165" s="161">
        <f t="shared" si="88"/>
        <v>35.5</v>
      </c>
      <c r="L165" s="162">
        <f t="shared" si="89"/>
        <v>0.19346049046321526</v>
      </c>
      <c r="M165" s="157" t="s">
        <v>594</v>
      </c>
      <c r="N165" s="163">
        <v>42103</v>
      </c>
      <c r="O165" s="1"/>
      <c r="P165" s="1"/>
      <c r="Q165" s="242"/>
      <c r="R165" s="1"/>
      <c r="S165" s="6"/>
      <c r="T165" s="1"/>
      <c r="U165" s="1"/>
      <c r="V165" s="1"/>
      <c r="W165" s="1"/>
      <c r="X165" s="1"/>
      <c r="Y165" s="1"/>
      <c r="Z165" s="1"/>
      <c r="AA165" s="1"/>
    </row>
    <row r="166" spans="1:27" ht="12.75" customHeight="1">
      <c r="A166" s="154">
        <v>28</v>
      </c>
      <c r="B166" s="155">
        <v>42114</v>
      </c>
      <c r="C166" s="155"/>
      <c r="D166" s="156" t="s">
        <v>666</v>
      </c>
      <c r="E166" s="157" t="s">
        <v>591</v>
      </c>
      <c r="F166" s="158">
        <f>(227+237)/2</f>
        <v>232</v>
      </c>
      <c r="G166" s="157"/>
      <c r="H166" s="157">
        <v>298</v>
      </c>
      <c r="I166" s="159">
        <v>298</v>
      </c>
      <c r="J166" s="160" t="s">
        <v>624</v>
      </c>
      <c r="K166" s="161">
        <f t="shared" si="88"/>
        <v>66</v>
      </c>
      <c r="L166" s="162">
        <f t="shared" si="89"/>
        <v>0.28448275862068967</v>
      </c>
      <c r="M166" s="157" t="s">
        <v>594</v>
      </c>
      <c r="N166" s="163">
        <v>42823</v>
      </c>
      <c r="O166" s="1"/>
      <c r="P166" s="1"/>
      <c r="Q166" s="242"/>
      <c r="R166" s="1"/>
      <c r="S166" s="6"/>
      <c r="T166" s="1"/>
      <c r="U166" s="1"/>
      <c r="V166" s="1"/>
      <c r="W166" s="1"/>
      <c r="X166" s="1"/>
      <c r="Y166" s="1"/>
      <c r="Z166" s="1"/>
      <c r="AA166" s="1"/>
    </row>
    <row r="167" spans="1:27" ht="12.75" customHeight="1">
      <c r="A167" s="154">
        <v>29</v>
      </c>
      <c r="B167" s="155">
        <v>42128</v>
      </c>
      <c r="C167" s="155"/>
      <c r="D167" s="156" t="s">
        <v>667</v>
      </c>
      <c r="E167" s="157" t="s">
        <v>603</v>
      </c>
      <c r="F167" s="158">
        <v>385</v>
      </c>
      <c r="G167" s="157"/>
      <c r="H167" s="157">
        <f>212.5+331</f>
        <v>543.5</v>
      </c>
      <c r="I167" s="159">
        <v>510</v>
      </c>
      <c r="J167" s="160" t="s">
        <v>668</v>
      </c>
      <c r="K167" s="161">
        <f t="shared" si="88"/>
        <v>158.5</v>
      </c>
      <c r="L167" s="162">
        <f t="shared" si="89"/>
        <v>0.41168831168831171</v>
      </c>
      <c r="M167" s="157" t="s">
        <v>594</v>
      </c>
      <c r="N167" s="163">
        <v>42235</v>
      </c>
      <c r="O167" s="1"/>
      <c r="P167" s="1"/>
      <c r="Q167" s="242"/>
      <c r="R167" s="1"/>
      <c r="S167" s="6"/>
      <c r="T167" s="1"/>
      <c r="U167" s="1"/>
      <c r="V167" s="1"/>
      <c r="W167" s="1"/>
      <c r="X167" s="1"/>
      <c r="Y167" s="1"/>
      <c r="Z167" s="1"/>
      <c r="AA167" s="1"/>
    </row>
    <row r="168" spans="1:27" ht="12.75" customHeight="1">
      <c r="A168" s="154">
        <v>30</v>
      </c>
      <c r="B168" s="155">
        <v>42128</v>
      </c>
      <c r="C168" s="155"/>
      <c r="D168" s="156" t="s">
        <v>669</v>
      </c>
      <c r="E168" s="157" t="s">
        <v>603</v>
      </c>
      <c r="F168" s="158">
        <v>115.5</v>
      </c>
      <c r="G168" s="157"/>
      <c r="H168" s="157">
        <v>146</v>
      </c>
      <c r="I168" s="159">
        <v>142</v>
      </c>
      <c r="J168" s="160" t="s">
        <v>670</v>
      </c>
      <c r="K168" s="161">
        <f t="shared" si="88"/>
        <v>30.5</v>
      </c>
      <c r="L168" s="162">
        <f t="shared" si="89"/>
        <v>0.26406926406926406</v>
      </c>
      <c r="M168" s="157" t="s">
        <v>594</v>
      </c>
      <c r="N168" s="163">
        <v>42202</v>
      </c>
      <c r="O168" s="1"/>
      <c r="P168" s="1"/>
      <c r="Q168" s="242"/>
      <c r="R168" s="1"/>
      <c r="S168" s="6"/>
      <c r="T168" s="1"/>
      <c r="U168" s="1"/>
      <c r="V168" s="1"/>
      <c r="W168" s="1"/>
      <c r="X168" s="1"/>
      <c r="Y168" s="1"/>
      <c r="Z168" s="1"/>
      <c r="AA168" s="1"/>
    </row>
    <row r="169" spans="1:27" ht="12.75" customHeight="1">
      <c r="A169" s="154">
        <v>31</v>
      </c>
      <c r="B169" s="155">
        <v>42151</v>
      </c>
      <c r="C169" s="155"/>
      <c r="D169" s="156" t="s">
        <v>540</v>
      </c>
      <c r="E169" s="157" t="s">
        <v>603</v>
      </c>
      <c r="F169" s="158">
        <v>237.5</v>
      </c>
      <c r="G169" s="157"/>
      <c r="H169" s="157">
        <v>279.5</v>
      </c>
      <c r="I169" s="159">
        <v>278</v>
      </c>
      <c r="J169" s="160" t="s">
        <v>624</v>
      </c>
      <c r="K169" s="161">
        <f t="shared" si="88"/>
        <v>42</v>
      </c>
      <c r="L169" s="162">
        <f t="shared" si="89"/>
        <v>0.17684210526315788</v>
      </c>
      <c r="M169" s="157" t="s">
        <v>594</v>
      </c>
      <c r="N169" s="163">
        <v>42222</v>
      </c>
      <c r="O169" s="1"/>
      <c r="P169" s="1"/>
      <c r="Q169" s="242"/>
      <c r="R169" s="1"/>
      <c r="S169" s="6"/>
      <c r="T169" s="1"/>
      <c r="U169" s="1"/>
      <c r="V169" s="1"/>
      <c r="W169" s="1"/>
      <c r="X169" s="1"/>
      <c r="Y169" s="1"/>
      <c r="Z169" s="1"/>
      <c r="AA169" s="1"/>
    </row>
    <row r="170" spans="1:27" ht="12.75" customHeight="1">
      <c r="A170" s="154">
        <v>32</v>
      </c>
      <c r="B170" s="155">
        <v>42174</v>
      </c>
      <c r="C170" s="155"/>
      <c r="D170" s="156" t="s">
        <v>642</v>
      </c>
      <c r="E170" s="157" t="s">
        <v>591</v>
      </c>
      <c r="F170" s="158">
        <v>340</v>
      </c>
      <c r="G170" s="157"/>
      <c r="H170" s="157">
        <v>448</v>
      </c>
      <c r="I170" s="159">
        <v>448</v>
      </c>
      <c r="J170" s="160" t="s">
        <v>624</v>
      </c>
      <c r="K170" s="161">
        <f t="shared" si="88"/>
        <v>108</v>
      </c>
      <c r="L170" s="162">
        <f t="shared" si="89"/>
        <v>0.31764705882352939</v>
      </c>
      <c r="M170" s="157" t="s">
        <v>594</v>
      </c>
      <c r="N170" s="163">
        <v>43018</v>
      </c>
      <c r="O170" s="1"/>
      <c r="P170" s="1"/>
      <c r="Q170" s="242"/>
      <c r="R170" s="1"/>
      <c r="S170" s="6"/>
      <c r="T170" s="1"/>
      <c r="U170" s="1"/>
      <c r="V170" s="1"/>
      <c r="W170" s="1"/>
      <c r="X170" s="1"/>
      <c r="Y170" s="1"/>
      <c r="Z170" s="1"/>
      <c r="AA170" s="1"/>
    </row>
    <row r="171" spans="1:27" ht="12.75" customHeight="1">
      <c r="A171" s="154">
        <v>33</v>
      </c>
      <c r="B171" s="155">
        <v>42191</v>
      </c>
      <c r="C171" s="155"/>
      <c r="D171" s="156" t="s">
        <v>671</v>
      </c>
      <c r="E171" s="157" t="s">
        <v>591</v>
      </c>
      <c r="F171" s="158">
        <v>390</v>
      </c>
      <c r="G171" s="157"/>
      <c r="H171" s="157">
        <v>460</v>
      </c>
      <c r="I171" s="159">
        <v>460</v>
      </c>
      <c r="J171" s="160" t="s">
        <v>624</v>
      </c>
      <c r="K171" s="161">
        <f t="shared" si="88"/>
        <v>70</v>
      </c>
      <c r="L171" s="162">
        <f t="shared" si="89"/>
        <v>0.17948717948717949</v>
      </c>
      <c r="M171" s="157" t="s">
        <v>594</v>
      </c>
      <c r="N171" s="163">
        <v>42478</v>
      </c>
      <c r="O171" s="1"/>
      <c r="P171" s="1"/>
      <c r="Q171" s="242"/>
      <c r="R171" s="1"/>
      <c r="S171" s="6"/>
      <c r="T171" s="1"/>
      <c r="U171" s="1"/>
      <c r="V171" s="1"/>
      <c r="W171" s="1"/>
      <c r="X171" s="1"/>
      <c r="Y171" s="1"/>
      <c r="Z171" s="1"/>
      <c r="AA171" s="1"/>
    </row>
    <row r="172" spans="1:27" ht="12.75" customHeight="1">
      <c r="A172" s="164">
        <v>34</v>
      </c>
      <c r="B172" s="165">
        <v>42195</v>
      </c>
      <c r="C172" s="165"/>
      <c r="D172" s="166" t="s">
        <v>672</v>
      </c>
      <c r="E172" s="167" t="s">
        <v>591</v>
      </c>
      <c r="F172" s="168">
        <v>122.5</v>
      </c>
      <c r="G172" s="168"/>
      <c r="H172" s="169">
        <v>61</v>
      </c>
      <c r="I172" s="169">
        <v>172</v>
      </c>
      <c r="J172" s="170" t="s">
        <v>673</v>
      </c>
      <c r="K172" s="171">
        <f t="shared" si="88"/>
        <v>-61.5</v>
      </c>
      <c r="L172" s="172">
        <f t="shared" si="89"/>
        <v>-0.50204081632653064</v>
      </c>
      <c r="M172" s="168" t="s">
        <v>604</v>
      </c>
      <c r="N172" s="165">
        <v>43333</v>
      </c>
      <c r="O172" s="1"/>
      <c r="P172" s="1"/>
      <c r="Q172" s="242"/>
      <c r="R172" s="1"/>
      <c r="S172" s="6"/>
      <c r="T172" s="1"/>
      <c r="U172" s="1"/>
      <c r="V172" s="1"/>
      <c r="W172" s="1"/>
      <c r="X172" s="1"/>
      <c r="Y172" s="1"/>
      <c r="Z172" s="1"/>
      <c r="AA172" s="1"/>
    </row>
    <row r="173" spans="1:27" ht="12.75" customHeight="1">
      <c r="A173" s="154">
        <v>35</v>
      </c>
      <c r="B173" s="155">
        <v>42219</v>
      </c>
      <c r="C173" s="155"/>
      <c r="D173" s="156" t="s">
        <v>674</v>
      </c>
      <c r="E173" s="157" t="s">
        <v>591</v>
      </c>
      <c r="F173" s="158">
        <v>297.5</v>
      </c>
      <c r="G173" s="157"/>
      <c r="H173" s="157">
        <v>350</v>
      </c>
      <c r="I173" s="159">
        <v>360</v>
      </c>
      <c r="J173" s="160" t="s">
        <v>675</v>
      </c>
      <c r="K173" s="161">
        <f t="shared" si="88"/>
        <v>52.5</v>
      </c>
      <c r="L173" s="162">
        <f t="shared" si="89"/>
        <v>0.17647058823529413</v>
      </c>
      <c r="M173" s="157" t="s">
        <v>594</v>
      </c>
      <c r="N173" s="163">
        <v>42232</v>
      </c>
      <c r="O173" s="1"/>
      <c r="P173" s="1"/>
      <c r="Q173" s="242"/>
      <c r="R173" s="1"/>
      <c r="S173" s="6"/>
      <c r="T173" s="1"/>
      <c r="U173" s="1"/>
      <c r="V173" s="1"/>
      <c r="W173" s="1"/>
      <c r="X173" s="1"/>
      <c r="Y173" s="1"/>
      <c r="Z173" s="1"/>
      <c r="AA173" s="1"/>
    </row>
    <row r="174" spans="1:27" ht="12.75" customHeight="1">
      <c r="A174" s="154">
        <v>36</v>
      </c>
      <c r="B174" s="155">
        <v>42219</v>
      </c>
      <c r="C174" s="155"/>
      <c r="D174" s="156" t="s">
        <v>676</v>
      </c>
      <c r="E174" s="157" t="s">
        <v>591</v>
      </c>
      <c r="F174" s="158">
        <v>115.5</v>
      </c>
      <c r="G174" s="157"/>
      <c r="H174" s="157">
        <v>149</v>
      </c>
      <c r="I174" s="159">
        <v>140</v>
      </c>
      <c r="J174" s="160" t="s">
        <v>677</v>
      </c>
      <c r="K174" s="161">
        <f t="shared" si="88"/>
        <v>33.5</v>
      </c>
      <c r="L174" s="162">
        <f t="shared" si="89"/>
        <v>0.29004329004329005</v>
      </c>
      <c r="M174" s="157" t="s">
        <v>594</v>
      </c>
      <c r="N174" s="163">
        <v>42740</v>
      </c>
      <c r="O174" s="1"/>
      <c r="P174" s="1"/>
      <c r="Q174" s="242"/>
      <c r="R174" s="1"/>
      <c r="S174" s="6"/>
      <c r="T174" s="1"/>
      <c r="U174" s="1"/>
      <c r="V174" s="1"/>
      <c r="W174" s="1"/>
      <c r="X174" s="1"/>
      <c r="Y174" s="1"/>
      <c r="Z174" s="1"/>
      <c r="AA174" s="1"/>
    </row>
    <row r="175" spans="1:27" ht="12.75" customHeight="1">
      <c r="A175" s="154">
        <v>37</v>
      </c>
      <c r="B175" s="155">
        <v>42251</v>
      </c>
      <c r="C175" s="155"/>
      <c r="D175" s="156" t="s">
        <v>540</v>
      </c>
      <c r="E175" s="157" t="s">
        <v>591</v>
      </c>
      <c r="F175" s="158">
        <v>226</v>
      </c>
      <c r="G175" s="157"/>
      <c r="H175" s="157">
        <v>292</v>
      </c>
      <c r="I175" s="159">
        <v>292</v>
      </c>
      <c r="J175" s="160" t="s">
        <v>678</v>
      </c>
      <c r="K175" s="161">
        <f t="shared" si="88"/>
        <v>66</v>
      </c>
      <c r="L175" s="162">
        <f t="shared" si="89"/>
        <v>0.29203539823008851</v>
      </c>
      <c r="M175" s="157" t="s">
        <v>594</v>
      </c>
      <c r="N175" s="163">
        <v>42286</v>
      </c>
      <c r="O175" s="1"/>
      <c r="P175" s="1"/>
      <c r="Q175" s="242"/>
      <c r="R175" s="1"/>
      <c r="S175" s="6"/>
      <c r="T175" s="1"/>
      <c r="U175" s="1"/>
      <c r="V175" s="1"/>
      <c r="W175" s="1"/>
      <c r="X175" s="1"/>
      <c r="Y175" s="1"/>
      <c r="Z175" s="1"/>
      <c r="AA175" s="1"/>
    </row>
    <row r="176" spans="1:27" ht="12.75" customHeight="1">
      <c r="A176" s="154">
        <v>38</v>
      </c>
      <c r="B176" s="155">
        <v>42254</v>
      </c>
      <c r="C176" s="155"/>
      <c r="D176" s="156" t="s">
        <v>666</v>
      </c>
      <c r="E176" s="157" t="s">
        <v>591</v>
      </c>
      <c r="F176" s="158">
        <v>232.5</v>
      </c>
      <c r="G176" s="157"/>
      <c r="H176" s="157">
        <v>312.5</v>
      </c>
      <c r="I176" s="159">
        <v>310</v>
      </c>
      <c r="J176" s="160" t="s">
        <v>624</v>
      </c>
      <c r="K176" s="161">
        <f t="shared" si="88"/>
        <v>80</v>
      </c>
      <c r="L176" s="162">
        <f t="shared" si="89"/>
        <v>0.34408602150537637</v>
      </c>
      <c r="M176" s="157" t="s">
        <v>594</v>
      </c>
      <c r="N176" s="163">
        <v>42823</v>
      </c>
      <c r="O176" s="1"/>
      <c r="P176" s="1"/>
      <c r="Q176" s="242"/>
      <c r="R176" s="1"/>
      <c r="S176" s="6"/>
      <c r="T176" s="1"/>
      <c r="U176" s="1"/>
      <c r="V176" s="1"/>
      <c r="W176" s="1"/>
      <c r="X176" s="1"/>
      <c r="Y176" s="1"/>
      <c r="Z176" s="1"/>
      <c r="AA176" s="1"/>
    </row>
    <row r="177" spans="1:27" ht="12.75" customHeight="1">
      <c r="A177" s="154">
        <v>39</v>
      </c>
      <c r="B177" s="155">
        <v>42268</v>
      </c>
      <c r="C177" s="155"/>
      <c r="D177" s="156" t="s">
        <v>679</v>
      </c>
      <c r="E177" s="157" t="s">
        <v>591</v>
      </c>
      <c r="F177" s="158">
        <v>196.5</v>
      </c>
      <c r="G177" s="157"/>
      <c r="H177" s="157">
        <v>238</v>
      </c>
      <c r="I177" s="159">
        <v>238</v>
      </c>
      <c r="J177" s="160" t="s">
        <v>678</v>
      </c>
      <c r="K177" s="161">
        <f t="shared" si="88"/>
        <v>41.5</v>
      </c>
      <c r="L177" s="162">
        <f t="shared" si="89"/>
        <v>0.21119592875318066</v>
      </c>
      <c r="M177" s="157" t="s">
        <v>594</v>
      </c>
      <c r="N177" s="163">
        <v>42291</v>
      </c>
      <c r="O177" s="1"/>
      <c r="P177" s="1"/>
      <c r="Q177" s="242"/>
      <c r="R177" s="1"/>
      <c r="S177" s="6"/>
      <c r="T177" s="1"/>
      <c r="U177" s="1"/>
      <c r="V177" s="1"/>
      <c r="W177" s="1"/>
      <c r="X177" s="1"/>
      <c r="Y177" s="1"/>
      <c r="Z177" s="1"/>
      <c r="AA177" s="1"/>
    </row>
    <row r="178" spans="1:27" ht="12.75" customHeight="1">
      <c r="A178" s="154">
        <v>40</v>
      </c>
      <c r="B178" s="155">
        <v>42271</v>
      </c>
      <c r="C178" s="155"/>
      <c r="D178" s="156" t="s">
        <v>622</v>
      </c>
      <c r="E178" s="157" t="s">
        <v>591</v>
      </c>
      <c r="F178" s="158">
        <v>65</v>
      </c>
      <c r="G178" s="157"/>
      <c r="H178" s="157">
        <v>82</v>
      </c>
      <c r="I178" s="159">
        <v>82</v>
      </c>
      <c r="J178" s="160" t="s">
        <v>678</v>
      </c>
      <c r="K178" s="161">
        <f t="shared" si="88"/>
        <v>17</v>
      </c>
      <c r="L178" s="162">
        <f t="shared" si="89"/>
        <v>0.26153846153846155</v>
      </c>
      <c r="M178" s="157" t="s">
        <v>594</v>
      </c>
      <c r="N178" s="163">
        <v>42578</v>
      </c>
      <c r="O178" s="1"/>
      <c r="P178" s="1"/>
      <c r="Q178" s="242"/>
      <c r="R178" s="1"/>
      <c r="S178" s="6"/>
      <c r="T178" s="1"/>
      <c r="U178" s="1"/>
      <c r="V178" s="1"/>
      <c r="W178" s="1"/>
      <c r="X178" s="1"/>
      <c r="Y178" s="1"/>
      <c r="Z178" s="1"/>
      <c r="AA178" s="1"/>
    </row>
    <row r="179" spans="1:27" ht="12.75" customHeight="1">
      <c r="A179" s="154">
        <v>41</v>
      </c>
      <c r="B179" s="155">
        <v>42291</v>
      </c>
      <c r="C179" s="155"/>
      <c r="D179" s="156" t="s">
        <v>680</v>
      </c>
      <c r="E179" s="157" t="s">
        <v>591</v>
      </c>
      <c r="F179" s="158">
        <v>144</v>
      </c>
      <c r="G179" s="157"/>
      <c r="H179" s="157">
        <v>182.5</v>
      </c>
      <c r="I179" s="159">
        <v>181</v>
      </c>
      <c r="J179" s="160" t="s">
        <v>678</v>
      </c>
      <c r="K179" s="161">
        <f t="shared" si="88"/>
        <v>38.5</v>
      </c>
      <c r="L179" s="162">
        <f t="shared" si="89"/>
        <v>0.2673611111111111</v>
      </c>
      <c r="M179" s="157" t="s">
        <v>594</v>
      </c>
      <c r="N179" s="163">
        <v>42817</v>
      </c>
      <c r="O179" s="1"/>
      <c r="P179" s="1"/>
      <c r="Q179" s="242"/>
      <c r="R179" s="1"/>
      <c r="S179" s="6"/>
      <c r="T179" s="1"/>
      <c r="U179" s="1"/>
      <c r="V179" s="1"/>
      <c r="W179" s="1"/>
      <c r="X179" s="1"/>
      <c r="Y179" s="1"/>
      <c r="Z179" s="1"/>
      <c r="AA179" s="1"/>
    </row>
    <row r="180" spans="1:27" ht="12.75" customHeight="1">
      <c r="A180" s="154">
        <v>42</v>
      </c>
      <c r="B180" s="155">
        <v>42291</v>
      </c>
      <c r="C180" s="155"/>
      <c r="D180" s="156" t="s">
        <v>681</v>
      </c>
      <c r="E180" s="157" t="s">
        <v>591</v>
      </c>
      <c r="F180" s="158">
        <v>264</v>
      </c>
      <c r="G180" s="157"/>
      <c r="H180" s="157">
        <v>311</v>
      </c>
      <c r="I180" s="159">
        <v>311</v>
      </c>
      <c r="J180" s="160" t="s">
        <v>678</v>
      </c>
      <c r="K180" s="161">
        <f t="shared" si="88"/>
        <v>47</v>
      </c>
      <c r="L180" s="162">
        <f t="shared" si="89"/>
        <v>0.17803030303030304</v>
      </c>
      <c r="M180" s="157" t="s">
        <v>594</v>
      </c>
      <c r="N180" s="163">
        <v>42604</v>
      </c>
      <c r="O180" s="1"/>
      <c r="P180" s="1"/>
      <c r="Q180" s="242"/>
      <c r="R180" s="1"/>
      <c r="S180" s="6"/>
      <c r="T180" s="1"/>
      <c r="U180" s="1"/>
      <c r="V180" s="1"/>
      <c r="W180" s="1"/>
      <c r="X180" s="1"/>
      <c r="Y180" s="1"/>
      <c r="Z180" s="1"/>
      <c r="AA180" s="1"/>
    </row>
    <row r="181" spans="1:27" ht="12.75" customHeight="1">
      <c r="A181" s="154">
        <v>43</v>
      </c>
      <c r="B181" s="155">
        <v>42318</v>
      </c>
      <c r="C181" s="155"/>
      <c r="D181" s="156" t="s">
        <v>682</v>
      </c>
      <c r="E181" s="157" t="s">
        <v>603</v>
      </c>
      <c r="F181" s="158">
        <v>549.5</v>
      </c>
      <c r="G181" s="157"/>
      <c r="H181" s="157">
        <v>630</v>
      </c>
      <c r="I181" s="159">
        <v>630</v>
      </c>
      <c r="J181" s="160" t="s">
        <v>678</v>
      </c>
      <c r="K181" s="161">
        <f t="shared" si="88"/>
        <v>80.5</v>
      </c>
      <c r="L181" s="162">
        <f t="shared" si="89"/>
        <v>0.1464968152866242</v>
      </c>
      <c r="M181" s="157" t="s">
        <v>594</v>
      </c>
      <c r="N181" s="163">
        <v>42419</v>
      </c>
      <c r="O181" s="1"/>
      <c r="P181" s="1"/>
      <c r="Q181" s="242"/>
      <c r="R181" s="1"/>
      <c r="S181" s="6"/>
      <c r="T181" s="1"/>
      <c r="U181" s="1"/>
      <c r="V181" s="1"/>
      <c r="W181" s="1"/>
      <c r="X181" s="1"/>
      <c r="Y181" s="1"/>
      <c r="Z181" s="1"/>
      <c r="AA181" s="1"/>
    </row>
    <row r="182" spans="1:27" ht="12.75" customHeight="1">
      <c r="A182" s="154">
        <v>44</v>
      </c>
      <c r="B182" s="155">
        <v>42342</v>
      </c>
      <c r="C182" s="155"/>
      <c r="D182" s="156" t="s">
        <v>683</v>
      </c>
      <c r="E182" s="157" t="s">
        <v>591</v>
      </c>
      <c r="F182" s="158">
        <v>1027.5</v>
      </c>
      <c r="G182" s="157"/>
      <c r="H182" s="157">
        <v>1315</v>
      </c>
      <c r="I182" s="159">
        <v>1250</v>
      </c>
      <c r="J182" s="160" t="s">
        <v>678</v>
      </c>
      <c r="K182" s="161">
        <f t="shared" si="88"/>
        <v>287.5</v>
      </c>
      <c r="L182" s="162">
        <f t="shared" si="89"/>
        <v>0.27980535279805352</v>
      </c>
      <c r="M182" s="157" t="s">
        <v>594</v>
      </c>
      <c r="N182" s="163">
        <v>43244</v>
      </c>
      <c r="O182" s="1"/>
      <c r="P182" s="1"/>
      <c r="Q182" s="242"/>
      <c r="R182" s="1"/>
      <c r="S182" s="6"/>
      <c r="T182" s="1"/>
      <c r="U182" s="1"/>
      <c r="V182" s="1"/>
      <c r="W182" s="1"/>
      <c r="X182" s="1"/>
      <c r="Y182" s="1"/>
      <c r="Z182" s="1"/>
      <c r="AA182" s="1"/>
    </row>
    <row r="183" spans="1:27" ht="12.75" customHeight="1">
      <c r="A183" s="154">
        <v>45</v>
      </c>
      <c r="B183" s="155">
        <v>42367</v>
      </c>
      <c r="C183" s="155"/>
      <c r="D183" s="156" t="s">
        <v>684</v>
      </c>
      <c r="E183" s="157" t="s">
        <v>591</v>
      </c>
      <c r="F183" s="158">
        <v>465</v>
      </c>
      <c r="G183" s="157"/>
      <c r="H183" s="157">
        <v>540</v>
      </c>
      <c r="I183" s="159">
        <v>540</v>
      </c>
      <c r="J183" s="160" t="s">
        <v>678</v>
      </c>
      <c r="K183" s="161">
        <f t="shared" si="88"/>
        <v>75</v>
      </c>
      <c r="L183" s="162">
        <f t="shared" si="89"/>
        <v>0.16129032258064516</v>
      </c>
      <c r="M183" s="157" t="s">
        <v>594</v>
      </c>
      <c r="N183" s="163">
        <v>42530</v>
      </c>
      <c r="O183" s="1"/>
      <c r="P183" s="1"/>
      <c r="Q183" s="242"/>
      <c r="R183" s="1"/>
      <c r="S183" s="6"/>
      <c r="T183" s="1"/>
      <c r="U183" s="1"/>
      <c r="V183" s="1"/>
      <c r="W183" s="1"/>
      <c r="X183" s="1"/>
      <c r="Y183" s="1"/>
      <c r="Z183" s="1"/>
      <c r="AA183" s="1"/>
    </row>
    <row r="184" spans="1:27" ht="12.75" customHeight="1">
      <c r="A184" s="154">
        <v>46</v>
      </c>
      <c r="B184" s="155">
        <v>42380</v>
      </c>
      <c r="C184" s="155"/>
      <c r="D184" s="156" t="s">
        <v>403</v>
      </c>
      <c r="E184" s="157" t="s">
        <v>603</v>
      </c>
      <c r="F184" s="158">
        <v>81</v>
      </c>
      <c r="G184" s="157"/>
      <c r="H184" s="157">
        <v>110</v>
      </c>
      <c r="I184" s="159">
        <v>110</v>
      </c>
      <c r="J184" s="160" t="s">
        <v>678</v>
      </c>
      <c r="K184" s="161">
        <f t="shared" si="88"/>
        <v>29</v>
      </c>
      <c r="L184" s="162">
        <f t="shared" si="89"/>
        <v>0.35802469135802467</v>
      </c>
      <c r="M184" s="157" t="s">
        <v>594</v>
      </c>
      <c r="N184" s="163">
        <v>42745</v>
      </c>
      <c r="O184" s="1"/>
      <c r="P184" s="1"/>
      <c r="Q184" s="242"/>
      <c r="R184" s="1"/>
      <c r="S184" s="6"/>
      <c r="T184" s="1"/>
      <c r="U184" s="1"/>
      <c r="V184" s="1"/>
      <c r="W184" s="1"/>
      <c r="X184" s="1"/>
      <c r="Y184" s="1"/>
      <c r="Z184" s="1"/>
      <c r="AA184" s="1"/>
    </row>
    <row r="185" spans="1:27" ht="12.75" customHeight="1">
      <c r="A185" s="154">
        <v>47</v>
      </c>
      <c r="B185" s="155">
        <v>42382</v>
      </c>
      <c r="C185" s="155"/>
      <c r="D185" s="156" t="s">
        <v>685</v>
      </c>
      <c r="E185" s="157" t="s">
        <v>603</v>
      </c>
      <c r="F185" s="158">
        <v>417.5</v>
      </c>
      <c r="G185" s="157"/>
      <c r="H185" s="157">
        <v>547</v>
      </c>
      <c r="I185" s="159">
        <v>535</v>
      </c>
      <c r="J185" s="160" t="s">
        <v>678</v>
      </c>
      <c r="K185" s="161">
        <f t="shared" si="88"/>
        <v>129.5</v>
      </c>
      <c r="L185" s="162">
        <f t="shared" si="89"/>
        <v>0.31017964071856285</v>
      </c>
      <c r="M185" s="157" t="s">
        <v>594</v>
      </c>
      <c r="N185" s="163">
        <v>42578</v>
      </c>
      <c r="O185" s="1"/>
      <c r="P185" s="1"/>
      <c r="Q185" s="242"/>
      <c r="R185" s="1"/>
      <c r="S185" s="6"/>
      <c r="T185" s="1"/>
      <c r="U185" s="1"/>
      <c r="V185" s="1"/>
      <c r="W185" s="1"/>
      <c r="X185" s="1"/>
      <c r="Y185" s="1"/>
      <c r="Z185" s="1"/>
      <c r="AA185" s="1"/>
    </row>
    <row r="186" spans="1:27" ht="12.75" customHeight="1">
      <c r="A186" s="154">
        <v>48</v>
      </c>
      <c r="B186" s="155">
        <v>42408</v>
      </c>
      <c r="C186" s="155"/>
      <c r="D186" s="156" t="s">
        <v>686</v>
      </c>
      <c r="E186" s="157" t="s">
        <v>591</v>
      </c>
      <c r="F186" s="158">
        <v>650</v>
      </c>
      <c r="G186" s="157"/>
      <c r="H186" s="157">
        <v>800</v>
      </c>
      <c r="I186" s="159">
        <v>800</v>
      </c>
      <c r="J186" s="160" t="s">
        <v>678</v>
      </c>
      <c r="K186" s="161">
        <f t="shared" si="88"/>
        <v>150</v>
      </c>
      <c r="L186" s="162">
        <f t="shared" si="89"/>
        <v>0.23076923076923078</v>
      </c>
      <c r="M186" s="157" t="s">
        <v>594</v>
      </c>
      <c r="N186" s="163">
        <v>43154</v>
      </c>
      <c r="O186" s="1"/>
      <c r="P186" s="1"/>
      <c r="Q186" s="242"/>
      <c r="R186" s="1"/>
      <c r="S186" s="6"/>
      <c r="T186" s="1"/>
      <c r="U186" s="1"/>
      <c r="V186" s="1"/>
      <c r="W186" s="1"/>
      <c r="X186" s="1"/>
      <c r="Y186" s="1"/>
      <c r="Z186" s="1"/>
      <c r="AA186" s="1"/>
    </row>
    <row r="187" spans="1:27" ht="12.75" customHeight="1">
      <c r="A187" s="154">
        <v>49</v>
      </c>
      <c r="B187" s="155">
        <v>42433</v>
      </c>
      <c r="C187" s="155"/>
      <c r="D187" s="156" t="s">
        <v>237</v>
      </c>
      <c r="E187" s="157" t="s">
        <v>591</v>
      </c>
      <c r="F187" s="158">
        <v>437.5</v>
      </c>
      <c r="G187" s="157"/>
      <c r="H187" s="157">
        <v>504.5</v>
      </c>
      <c r="I187" s="159">
        <v>522</v>
      </c>
      <c r="J187" s="160" t="s">
        <v>687</v>
      </c>
      <c r="K187" s="161">
        <f t="shared" si="88"/>
        <v>67</v>
      </c>
      <c r="L187" s="162">
        <f t="shared" si="89"/>
        <v>0.15314285714285714</v>
      </c>
      <c r="M187" s="157" t="s">
        <v>594</v>
      </c>
      <c r="N187" s="163">
        <v>42480</v>
      </c>
      <c r="O187" s="1"/>
      <c r="P187" s="1"/>
      <c r="Q187" s="242"/>
      <c r="R187" s="1"/>
      <c r="S187" s="6"/>
      <c r="T187" s="1"/>
      <c r="U187" s="1"/>
      <c r="V187" s="1"/>
      <c r="W187" s="1"/>
      <c r="X187" s="1"/>
      <c r="Y187" s="1"/>
      <c r="Z187" s="1"/>
      <c r="AA187" s="1"/>
    </row>
    <row r="188" spans="1:27" ht="12.75" customHeight="1">
      <c r="A188" s="154">
        <v>50</v>
      </c>
      <c r="B188" s="155">
        <v>42438</v>
      </c>
      <c r="C188" s="155"/>
      <c r="D188" s="156" t="s">
        <v>688</v>
      </c>
      <c r="E188" s="157" t="s">
        <v>591</v>
      </c>
      <c r="F188" s="158">
        <v>189.5</v>
      </c>
      <c r="G188" s="157"/>
      <c r="H188" s="157">
        <v>218</v>
      </c>
      <c r="I188" s="159">
        <v>218</v>
      </c>
      <c r="J188" s="160" t="s">
        <v>678</v>
      </c>
      <c r="K188" s="161">
        <f t="shared" si="88"/>
        <v>28.5</v>
      </c>
      <c r="L188" s="162">
        <f t="shared" si="89"/>
        <v>0.15039577836411611</v>
      </c>
      <c r="M188" s="157" t="s">
        <v>594</v>
      </c>
      <c r="N188" s="163">
        <v>43034</v>
      </c>
      <c r="O188" s="1"/>
      <c r="P188" s="1"/>
      <c r="Q188" s="242"/>
      <c r="R188" s="1"/>
      <c r="S188" s="6"/>
      <c r="T188" s="1"/>
      <c r="U188" s="1"/>
      <c r="V188" s="1"/>
      <c r="W188" s="1"/>
      <c r="X188" s="1"/>
      <c r="Y188" s="1"/>
      <c r="Z188" s="1"/>
      <c r="AA188" s="1"/>
    </row>
    <row r="189" spans="1:27" ht="12.75" customHeight="1">
      <c r="A189" s="164">
        <v>51</v>
      </c>
      <c r="B189" s="165">
        <v>42471</v>
      </c>
      <c r="C189" s="165"/>
      <c r="D189" s="173" t="s">
        <v>689</v>
      </c>
      <c r="E189" s="168" t="s">
        <v>591</v>
      </c>
      <c r="F189" s="168">
        <v>36.5</v>
      </c>
      <c r="G189" s="169"/>
      <c r="H189" s="169">
        <v>15.85</v>
      </c>
      <c r="I189" s="169">
        <v>60</v>
      </c>
      <c r="J189" s="170" t="s">
        <v>690</v>
      </c>
      <c r="K189" s="171">
        <f t="shared" si="88"/>
        <v>-20.65</v>
      </c>
      <c r="L189" s="172">
        <f t="shared" si="89"/>
        <v>-0.5657534246575342</v>
      </c>
      <c r="M189" s="168" t="s">
        <v>604</v>
      </c>
      <c r="N189" s="176">
        <v>43627</v>
      </c>
      <c r="O189" s="1"/>
      <c r="P189" s="1"/>
      <c r="Q189" s="242"/>
      <c r="R189" s="1"/>
      <c r="S189" s="6"/>
      <c r="T189" s="1"/>
      <c r="U189" s="1"/>
      <c r="V189" s="1"/>
      <c r="W189" s="1"/>
      <c r="X189" s="1"/>
      <c r="Y189" s="1"/>
      <c r="Z189" s="1"/>
      <c r="AA189" s="1"/>
    </row>
    <row r="190" spans="1:27" ht="12.75" customHeight="1">
      <c r="A190" s="154">
        <v>52</v>
      </c>
      <c r="B190" s="155">
        <v>42472</v>
      </c>
      <c r="C190" s="155"/>
      <c r="D190" s="156" t="s">
        <v>691</v>
      </c>
      <c r="E190" s="157" t="s">
        <v>591</v>
      </c>
      <c r="F190" s="158">
        <v>93</v>
      </c>
      <c r="G190" s="157"/>
      <c r="H190" s="157">
        <v>149</v>
      </c>
      <c r="I190" s="159">
        <v>140</v>
      </c>
      <c r="J190" s="160" t="s">
        <v>692</v>
      </c>
      <c r="K190" s="161">
        <f t="shared" si="88"/>
        <v>56</v>
      </c>
      <c r="L190" s="162">
        <f t="shared" si="89"/>
        <v>0.60215053763440862</v>
      </c>
      <c r="M190" s="157" t="s">
        <v>594</v>
      </c>
      <c r="N190" s="163">
        <v>42740</v>
      </c>
      <c r="O190" s="1"/>
      <c r="P190" s="1"/>
      <c r="Q190" s="242"/>
      <c r="R190" s="1"/>
      <c r="S190" s="6"/>
      <c r="T190" s="1"/>
      <c r="U190" s="1"/>
      <c r="V190" s="1"/>
      <c r="W190" s="1"/>
      <c r="X190" s="1"/>
      <c r="Y190" s="1"/>
      <c r="Z190" s="1"/>
      <c r="AA190" s="1"/>
    </row>
    <row r="191" spans="1:27" ht="12.75" customHeight="1">
      <c r="A191" s="154">
        <v>53</v>
      </c>
      <c r="B191" s="155">
        <v>42472</v>
      </c>
      <c r="C191" s="155"/>
      <c r="D191" s="156" t="s">
        <v>693</v>
      </c>
      <c r="E191" s="157" t="s">
        <v>591</v>
      </c>
      <c r="F191" s="158">
        <v>130</v>
      </c>
      <c r="G191" s="157"/>
      <c r="H191" s="157">
        <v>150</v>
      </c>
      <c r="I191" s="159" t="s">
        <v>694</v>
      </c>
      <c r="J191" s="160" t="s">
        <v>678</v>
      </c>
      <c r="K191" s="161">
        <f t="shared" si="88"/>
        <v>20</v>
      </c>
      <c r="L191" s="162">
        <f t="shared" si="89"/>
        <v>0.15384615384615385</v>
      </c>
      <c r="M191" s="157" t="s">
        <v>594</v>
      </c>
      <c r="N191" s="163">
        <v>42564</v>
      </c>
      <c r="O191" s="1"/>
      <c r="P191" s="1"/>
      <c r="Q191" s="242"/>
      <c r="R191" s="1"/>
      <c r="S191" s="6"/>
      <c r="T191" s="1"/>
      <c r="U191" s="1"/>
      <c r="V191" s="1"/>
      <c r="W191" s="1"/>
      <c r="X191" s="1"/>
      <c r="Y191" s="1"/>
      <c r="Z191" s="1"/>
      <c r="AA191" s="1"/>
    </row>
    <row r="192" spans="1:27" ht="12.75" customHeight="1">
      <c r="A192" s="154">
        <v>54</v>
      </c>
      <c r="B192" s="155">
        <v>42473</v>
      </c>
      <c r="C192" s="155"/>
      <c r="D192" s="156" t="s">
        <v>695</v>
      </c>
      <c r="E192" s="157" t="s">
        <v>591</v>
      </c>
      <c r="F192" s="158">
        <v>196</v>
      </c>
      <c r="G192" s="157"/>
      <c r="H192" s="157">
        <v>299</v>
      </c>
      <c r="I192" s="159">
        <v>299</v>
      </c>
      <c r="J192" s="160" t="s">
        <v>678</v>
      </c>
      <c r="K192" s="161">
        <v>103</v>
      </c>
      <c r="L192" s="162">
        <v>0.52551020408163296</v>
      </c>
      <c r="M192" s="157" t="s">
        <v>594</v>
      </c>
      <c r="N192" s="163">
        <v>42620</v>
      </c>
      <c r="O192" s="1"/>
      <c r="P192" s="1"/>
      <c r="Q192" s="242"/>
      <c r="R192" s="1"/>
      <c r="S192" s="6"/>
      <c r="T192" s="1"/>
      <c r="U192" s="1"/>
      <c r="V192" s="1"/>
      <c r="W192" s="1"/>
      <c r="X192" s="1"/>
      <c r="Y192" s="1"/>
      <c r="Z192" s="1"/>
      <c r="AA192" s="1"/>
    </row>
    <row r="193" spans="1:27" ht="12.75" customHeight="1">
      <c r="A193" s="154">
        <v>55</v>
      </c>
      <c r="B193" s="155">
        <v>42473</v>
      </c>
      <c r="C193" s="155"/>
      <c r="D193" s="156" t="s">
        <v>696</v>
      </c>
      <c r="E193" s="157" t="s">
        <v>591</v>
      </c>
      <c r="F193" s="158">
        <v>88</v>
      </c>
      <c r="G193" s="157"/>
      <c r="H193" s="157">
        <v>103</v>
      </c>
      <c r="I193" s="159">
        <v>103</v>
      </c>
      <c r="J193" s="160" t="s">
        <v>678</v>
      </c>
      <c r="K193" s="161">
        <v>15</v>
      </c>
      <c r="L193" s="162">
        <v>0.170454545454545</v>
      </c>
      <c r="M193" s="157" t="s">
        <v>594</v>
      </c>
      <c r="N193" s="163">
        <v>42530</v>
      </c>
      <c r="O193" s="1"/>
      <c r="P193" s="1"/>
      <c r="Q193" s="242"/>
      <c r="R193" s="1"/>
      <c r="S193" s="6"/>
      <c r="T193" s="1"/>
      <c r="U193" s="1"/>
      <c r="V193" s="1"/>
      <c r="W193" s="1"/>
      <c r="X193" s="1"/>
      <c r="Y193" s="1"/>
      <c r="Z193" s="1"/>
      <c r="AA193" s="1"/>
    </row>
    <row r="194" spans="1:27" ht="12.75" customHeight="1">
      <c r="A194" s="154">
        <v>56</v>
      </c>
      <c r="B194" s="155">
        <v>42492</v>
      </c>
      <c r="C194" s="155"/>
      <c r="D194" s="156" t="s">
        <v>697</v>
      </c>
      <c r="E194" s="157" t="s">
        <v>591</v>
      </c>
      <c r="F194" s="158">
        <v>127.5</v>
      </c>
      <c r="G194" s="157"/>
      <c r="H194" s="157">
        <v>148</v>
      </c>
      <c r="I194" s="159" t="s">
        <v>698</v>
      </c>
      <c r="J194" s="160" t="s">
        <v>678</v>
      </c>
      <c r="K194" s="161">
        <f t="shared" ref="K194:K198" si="90">H194-F194</f>
        <v>20.5</v>
      </c>
      <c r="L194" s="162">
        <f t="shared" ref="L194:L198" si="91">K194/F194</f>
        <v>0.16078431372549021</v>
      </c>
      <c r="M194" s="157" t="s">
        <v>594</v>
      </c>
      <c r="N194" s="163">
        <v>42564</v>
      </c>
      <c r="O194" s="1"/>
      <c r="P194" s="1"/>
      <c r="Q194" s="242"/>
      <c r="R194" s="1"/>
      <c r="S194" s="6"/>
      <c r="T194" s="1"/>
      <c r="U194" s="1"/>
      <c r="V194" s="1"/>
      <c r="W194" s="1"/>
      <c r="X194" s="1"/>
      <c r="Y194" s="1"/>
      <c r="Z194" s="1"/>
      <c r="AA194" s="1"/>
    </row>
    <row r="195" spans="1:27" ht="12.75" customHeight="1">
      <c r="A195" s="154">
        <v>57</v>
      </c>
      <c r="B195" s="155">
        <v>42493</v>
      </c>
      <c r="C195" s="155"/>
      <c r="D195" s="156" t="s">
        <v>699</v>
      </c>
      <c r="E195" s="157" t="s">
        <v>591</v>
      </c>
      <c r="F195" s="158">
        <v>675</v>
      </c>
      <c r="G195" s="157"/>
      <c r="H195" s="157">
        <v>815</v>
      </c>
      <c r="I195" s="159" t="s">
        <v>700</v>
      </c>
      <c r="J195" s="160" t="s">
        <v>678</v>
      </c>
      <c r="K195" s="161">
        <f t="shared" si="90"/>
        <v>140</v>
      </c>
      <c r="L195" s="162">
        <f t="shared" si="91"/>
        <v>0.2074074074074074</v>
      </c>
      <c r="M195" s="157" t="s">
        <v>594</v>
      </c>
      <c r="N195" s="163">
        <v>43154</v>
      </c>
      <c r="O195" s="1"/>
      <c r="P195" s="1"/>
      <c r="Q195" s="242"/>
      <c r="R195" s="1"/>
      <c r="S195" s="6"/>
      <c r="T195" s="1"/>
      <c r="U195" s="1"/>
      <c r="V195" s="1"/>
      <c r="W195" s="1"/>
      <c r="X195" s="1"/>
      <c r="Y195" s="1"/>
      <c r="Z195" s="1"/>
      <c r="AA195" s="1"/>
    </row>
    <row r="196" spans="1:27" ht="12.75" customHeight="1">
      <c r="A196" s="164">
        <v>58</v>
      </c>
      <c r="B196" s="165">
        <v>42522</v>
      </c>
      <c r="C196" s="165"/>
      <c r="D196" s="166" t="s">
        <v>701</v>
      </c>
      <c r="E196" s="167" t="s">
        <v>591</v>
      </c>
      <c r="F196" s="168">
        <v>500</v>
      </c>
      <c r="G196" s="168"/>
      <c r="H196" s="169">
        <v>232.5</v>
      </c>
      <c r="I196" s="169" t="s">
        <v>702</v>
      </c>
      <c r="J196" s="170" t="s">
        <v>703</v>
      </c>
      <c r="K196" s="171">
        <f t="shared" si="90"/>
        <v>-267.5</v>
      </c>
      <c r="L196" s="172">
        <f t="shared" si="91"/>
        <v>-0.53500000000000003</v>
      </c>
      <c r="M196" s="168" t="s">
        <v>604</v>
      </c>
      <c r="N196" s="165">
        <v>43735</v>
      </c>
      <c r="O196" s="1"/>
      <c r="P196" s="1"/>
      <c r="Q196" s="242"/>
      <c r="R196" s="1"/>
      <c r="S196" s="6"/>
      <c r="T196" s="1"/>
      <c r="U196" s="1"/>
      <c r="V196" s="1"/>
      <c r="W196" s="1"/>
      <c r="X196" s="1"/>
      <c r="Y196" s="1"/>
      <c r="Z196" s="1"/>
      <c r="AA196" s="1"/>
    </row>
    <row r="197" spans="1:27" ht="12.75" customHeight="1">
      <c r="A197" s="154">
        <v>59</v>
      </c>
      <c r="B197" s="155">
        <v>42527</v>
      </c>
      <c r="C197" s="155"/>
      <c r="D197" s="156" t="s">
        <v>542</v>
      </c>
      <c r="E197" s="157" t="s">
        <v>591</v>
      </c>
      <c r="F197" s="158">
        <v>110</v>
      </c>
      <c r="G197" s="157"/>
      <c r="H197" s="157">
        <v>126.5</v>
      </c>
      <c r="I197" s="159">
        <v>125</v>
      </c>
      <c r="J197" s="160" t="s">
        <v>630</v>
      </c>
      <c r="K197" s="161">
        <f t="shared" si="90"/>
        <v>16.5</v>
      </c>
      <c r="L197" s="162">
        <f t="shared" si="91"/>
        <v>0.15</v>
      </c>
      <c r="M197" s="157" t="s">
        <v>594</v>
      </c>
      <c r="N197" s="163">
        <v>42552</v>
      </c>
      <c r="O197" s="1"/>
      <c r="P197" s="1"/>
      <c r="Q197" s="242"/>
      <c r="R197" s="1"/>
      <c r="S197" s="6"/>
      <c r="T197" s="1"/>
      <c r="U197" s="1"/>
      <c r="V197" s="1"/>
      <c r="W197" s="1"/>
      <c r="X197" s="1"/>
      <c r="Y197" s="1"/>
      <c r="Z197" s="1"/>
      <c r="AA197" s="1"/>
    </row>
    <row r="198" spans="1:27" ht="12.75" customHeight="1">
      <c r="A198" s="154">
        <v>60</v>
      </c>
      <c r="B198" s="155">
        <v>42538</v>
      </c>
      <c r="C198" s="155"/>
      <c r="D198" s="156" t="s">
        <v>704</v>
      </c>
      <c r="E198" s="157" t="s">
        <v>591</v>
      </c>
      <c r="F198" s="158">
        <v>44</v>
      </c>
      <c r="G198" s="157"/>
      <c r="H198" s="157">
        <v>69.5</v>
      </c>
      <c r="I198" s="159">
        <v>69.5</v>
      </c>
      <c r="J198" s="160" t="s">
        <v>705</v>
      </c>
      <c r="K198" s="161">
        <f t="shared" si="90"/>
        <v>25.5</v>
      </c>
      <c r="L198" s="162">
        <f t="shared" si="91"/>
        <v>0.57954545454545459</v>
      </c>
      <c r="M198" s="157" t="s">
        <v>594</v>
      </c>
      <c r="N198" s="163">
        <v>42977</v>
      </c>
      <c r="O198" s="1"/>
      <c r="P198" s="1"/>
      <c r="Q198" s="242"/>
      <c r="R198" s="1"/>
      <c r="S198" s="6"/>
      <c r="T198" s="1"/>
      <c r="U198" s="1"/>
      <c r="V198" s="1"/>
      <c r="W198" s="1"/>
      <c r="X198" s="1"/>
      <c r="Y198" s="1"/>
      <c r="Z198" s="1"/>
      <c r="AA198" s="1"/>
    </row>
    <row r="199" spans="1:27" ht="12.75" customHeight="1">
      <c r="A199" s="154">
        <v>61</v>
      </c>
      <c r="B199" s="155">
        <v>42549</v>
      </c>
      <c r="C199" s="155"/>
      <c r="D199" s="156" t="s">
        <v>706</v>
      </c>
      <c r="E199" s="157" t="s">
        <v>591</v>
      </c>
      <c r="F199" s="158">
        <v>262.5</v>
      </c>
      <c r="G199" s="157"/>
      <c r="H199" s="157">
        <v>340</v>
      </c>
      <c r="I199" s="159">
        <v>333</v>
      </c>
      <c r="J199" s="160" t="s">
        <v>707</v>
      </c>
      <c r="K199" s="161">
        <v>77.5</v>
      </c>
      <c r="L199" s="162">
        <v>0.29523809523809502</v>
      </c>
      <c r="M199" s="157" t="s">
        <v>594</v>
      </c>
      <c r="N199" s="163">
        <v>43017</v>
      </c>
      <c r="O199" s="1"/>
      <c r="P199" s="1"/>
      <c r="Q199" s="242"/>
      <c r="R199" s="1"/>
      <c r="S199" s="6"/>
      <c r="T199" s="1"/>
      <c r="U199" s="1"/>
      <c r="V199" s="1"/>
      <c r="W199" s="1"/>
      <c r="X199" s="1"/>
      <c r="Y199" s="1"/>
      <c r="Z199" s="1"/>
      <c r="AA199" s="1"/>
    </row>
    <row r="200" spans="1:27" ht="12.75" customHeight="1">
      <c r="A200" s="154">
        <v>62</v>
      </c>
      <c r="B200" s="155">
        <v>42549</v>
      </c>
      <c r="C200" s="155"/>
      <c r="D200" s="156" t="s">
        <v>708</v>
      </c>
      <c r="E200" s="157" t="s">
        <v>591</v>
      </c>
      <c r="F200" s="158">
        <v>840</v>
      </c>
      <c r="G200" s="157"/>
      <c r="H200" s="157">
        <v>1230</v>
      </c>
      <c r="I200" s="159">
        <v>1230</v>
      </c>
      <c r="J200" s="160" t="s">
        <v>678</v>
      </c>
      <c r="K200" s="161">
        <v>390</v>
      </c>
      <c r="L200" s="162">
        <v>0.46428571428571402</v>
      </c>
      <c r="M200" s="157" t="s">
        <v>594</v>
      </c>
      <c r="N200" s="163">
        <v>42649</v>
      </c>
      <c r="O200" s="1"/>
      <c r="P200" s="1"/>
      <c r="Q200" s="242"/>
      <c r="R200" s="1"/>
      <c r="S200" s="6"/>
      <c r="T200" s="1"/>
      <c r="U200" s="1"/>
      <c r="V200" s="1"/>
      <c r="W200" s="1"/>
      <c r="X200" s="1"/>
      <c r="Y200" s="1"/>
      <c r="Z200" s="1"/>
      <c r="AA200" s="1"/>
    </row>
    <row r="201" spans="1:27" ht="12.75" customHeight="1">
      <c r="A201" s="177">
        <v>63</v>
      </c>
      <c r="B201" s="178">
        <v>42556</v>
      </c>
      <c r="C201" s="178"/>
      <c r="D201" s="179" t="s">
        <v>709</v>
      </c>
      <c r="E201" s="180" t="s">
        <v>591</v>
      </c>
      <c r="F201" s="180">
        <v>395</v>
      </c>
      <c r="G201" s="181"/>
      <c r="H201" s="181">
        <f>(468.5+342.5)/2</f>
        <v>405.5</v>
      </c>
      <c r="I201" s="181">
        <v>510</v>
      </c>
      <c r="J201" s="182" t="s">
        <v>710</v>
      </c>
      <c r="K201" s="183">
        <f t="shared" ref="K201:K207" si="92">H201-F201</f>
        <v>10.5</v>
      </c>
      <c r="L201" s="184">
        <f t="shared" ref="L201:L207" si="93">K201/F201</f>
        <v>2.6582278481012658E-2</v>
      </c>
      <c r="M201" s="180" t="s">
        <v>611</v>
      </c>
      <c r="N201" s="178">
        <v>43606</v>
      </c>
      <c r="O201" s="1"/>
      <c r="P201" s="1"/>
      <c r="Q201" s="242"/>
      <c r="R201" s="1"/>
      <c r="S201" s="6"/>
      <c r="T201" s="1"/>
      <c r="U201" s="1"/>
      <c r="V201" s="1"/>
      <c r="W201" s="1"/>
      <c r="X201" s="1"/>
      <c r="Y201" s="1"/>
      <c r="Z201" s="1"/>
      <c r="AA201" s="1"/>
    </row>
    <row r="202" spans="1:27" ht="12.75" customHeight="1">
      <c r="A202" s="164">
        <v>64</v>
      </c>
      <c r="B202" s="165">
        <v>42584</v>
      </c>
      <c r="C202" s="165"/>
      <c r="D202" s="166" t="s">
        <v>711</v>
      </c>
      <c r="E202" s="167" t="s">
        <v>603</v>
      </c>
      <c r="F202" s="168">
        <f>169.5-12.8</f>
        <v>156.69999999999999</v>
      </c>
      <c r="G202" s="168"/>
      <c r="H202" s="169">
        <v>77</v>
      </c>
      <c r="I202" s="169" t="s">
        <v>712</v>
      </c>
      <c r="J202" s="170" t="s">
        <v>713</v>
      </c>
      <c r="K202" s="171">
        <f t="shared" si="92"/>
        <v>-79.699999999999989</v>
      </c>
      <c r="L202" s="172">
        <f t="shared" si="93"/>
        <v>-0.50861518825781749</v>
      </c>
      <c r="M202" s="168" t="s">
        <v>604</v>
      </c>
      <c r="N202" s="165">
        <v>43522</v>
      </c>
      <c r="O202" s="1"/>
      <c r="P202" s="1"/>
      <c r="Q202" s="242"/>
      <c r="R202" s="1"/>
      <c r="S202" s="6"/>
      <c r="T202" s="1"/>
      <c r="U202" s="1"/>
      <c r="V202" s="1"/>
      <c r="W202" s="1"/>
      <c r="X202" s="1"/>
      <c r="Y202" s="1"/>
      <c r="Z202" s="1"/>
      <c r="AA202" s="1"/>
    </row>
    <row r="203" spans="1:27" ht="12.75" customHeight="1">
      <c r="A203" s="164">
        <v>65</v>
      </c>
      <c r="B203" s="165">
        <v>42586</v>
      </c>
      <c r="C203" s="165"/>
      <c r="D203" s="166" t="s">
        <v>714</v>
      </c>
      <c r="E203" s="167" t="s">
        <v>591</v>
      </c>
      <c r="F203" s="168">
        <v>400</v>
      </c>
      <c r="G203" s="168"/>
      <c r="H203" s="169">
        <v>305</v>
      </c>
      <c r="I203" s="169">
        <v>475</v>
      </c>
      <c r="J203" s="170" t="s">
        <v>715</v>
      </c>
      <c r="K203" s="171">
        <f t="shared" si="92"/>
        <v>-95</v>
      </c>
      <c r="L203" s="172">
        <f t="shared" si="93"/>
        <v>-0.23749999999999999</v>
      </c>
      <c r="M203" s="168" t="s">
        <v>604</v>
      </c>
      <c r="N203" s="165">
        <v>43606</v>
      </c>
      <c r="O203" s="1"/>
      <c r="P203" s="1"/>
      <c r="Q203" s="242"/>
      <c r="R203" s="1"/>
      <c r="S203" s="6"/>
      <c r="T203" s="1"/>
      <c r="U203" s="1"/>
      <c r="V203" s="1"/>
      <c r="W203" s="1"/>
      <c r="X203" s="1"/>
      <c r="Y203" s="1"/>
      <c r="Z203" s="1"/>
      <c r="AA203" s="1"/>
    </row>
    <row r="204" spans="1:27" ht="12.75" customHeight="1">
      <c r="A204" s="154">
        <v>66</v>
      </c>
      <c r="B204" s="155">
        <v>42593</v>
      </c>
      <c r="C204" s="155"/>
      <c r="D204" s="156" t="s">
        <v>716</v>
      </c>
      <c r="E204" s="157" t="s">
        <v>591</v>
      </c>
      <c r="F204" s="158">
        <v>86.5</v>
      </c>
      <c r="G204" s="157"/>
      <c r="H204" s="157">
        <v>130</v>
      </c>
      <c r="I204" s="159">
        <v>130</v>
      </c>
      <c r="J204" s="160" t="s">
        <v>717</v>
      </c>
      <c r="K204" s="161">
        <f t="shared" si="92"/>
        <v>43.5</v>
      </c>
      <c r="L204" s="162">
        <f t="shared" si="93"/>
        <v>0.50289017341040465</v>
      </c>
      <c r="M204" s="157" t="s">
        <v>594</v>
      </c>
      <c r="N204" s="163">
        <v>43091</v>
      </c>
      <c r="O204" s="1"/>
      <c r="P204" s="1"/>
      <c r="Q204" s="242"/>
      <c r="R204" s="1"/>
      <c r="S204" s="6"/>
      <c r="T204" s="1"/>
      <c r="U204" s="1"/>
      <c r="V204" s="1"/>
      <c r="W204" s="1"/>
      <c r="X204" s="1"/>
      <c r="Y204" s="1"/>
      <c r="Z204" s="1"/>
      <c r="AA204" s="1"/>
    </row>
    <row r="205" spans="1:27" ht="12.75" customHeight="1">
      <c r="A205" s="164">
        <v>67</v>
      </c>
      <c r="B205" s="165">
        <v>42600</v>
      </c>
      <c r="C205" s="165"/>
      <c r="D205" s="166" t="s">
        <v>122</v>
      </c>
      <c r="E205" s="167" t="s">
        <v>591</v>
      </c>
      <c r="F205" s="168">
        <v>133.5</v>
      </c>
      <c r="G205" s="168"/>
      <c r="H205" s="169">
        <v>126.5</v>
      </c>
      <c r="I205" s="169">
        <v>178</v>
      </c>
      <c r="J205" s="170" t="s">
        <v>718</v>
      </c>
      <c r="K205" s="171">
        <f t="shared" si="92"/>
        <v>-7</v>
      </c>
      <c r="L205" s="172">
        <f t="shared" si="93"/>
        <v>-5.2434456928838954E-2</v>
      </c>
      <c r="M205" s="168" t="s">
        <v>604</v>
      </c>
      <c r="N205" s="165">
        <v>42615</v>
      </c>
      <c r="O205" s="1"/>
      <c r="P205" s="1"/>
      <c r="Q205" s="242"/>
      <c r="R205" s="1"/>
      <c r="S205" s="6"/>
      <c r="T205" s="1"/>
      <c r="U205" s="1"/>
      <c r="V205" s="1"/>
      <c r="W205" s="1"/>
      <c r="X205" s="1"/>
      <c r="Y205" s="1"/>
      <c r="Z205" s="1"/>
      <c r="AA205" s="1"/>
    </row>
    <row r="206" spans="1:27" ht="12.75" customHeight="1">
      <c r="A206" s="154">
        <v>68</v>
      </c>
      <c r="B206" s="155">
        <v>42613</v>
      </c>
      <c r="C206" s="155"/>
      <c r="D206" s="156" t="s">
        <v>719</v>
      </c>
      <c r="E206" s="157" t="s">
        <v>591</v>
      </c>
      <c r="F206" s="158">
        <v>560</v>
      </c>
      <c r="G206" s="157"/>
      <c r="H206" s="157">
        <v>725</v>
      </c>
      <c r="I206" s="159">
        <v>725</v>
      </c>
      <c r="J206" s="160" t="s">
        <v>624</v>
      </c>
      <c r="K206" s="161">
        <f t="shared" si="92"/>
        <v>165</v>
      </c>
      <c r="L206" s="162">
        <f t="shared" si="93"/>
        <v>0.29464285714285715</v>
      </c>
      <c r="M206" s="157" t="s">
        <v>594</v>
      </c>
      <c r="N206" s="163">
        <v>42456</v>
      </c>
      <c r="O206" s="1"/>
      <c r="P206" s="1"/>
      <c r="Q206" s="242"/>
      <c r="R206" s="1"/>
      <c r="S206" s="6"/>
      <c r="T206" s="1"/>
      <c r="U206" s="1"/>
      <c r="V206" s="1"/>
      <c r="W206" s="1"/>
      <c r="X206" s="1"/>
      <c r="Y206" s="1"/>
      <c r="Z206" s="1"/>
      <c r="AA206" s="1"/>
    </row>
    <row r="207" spans="1:27" ht="12.75" customHeight="1">
      <c r="A207" s="154">
        <v>69</v>
      </c>
      <c r="B207" s="155">
        <v>42614</v>
      </c>
      <c r="C207" s="155"/>
      <c r="D207" s="156" t="s">
        <v>720</v>
      </c>
      <c r="E207" s="157" t="s">
        <v>591</v>
      </c>
      <c r="F207" s="158">
        <v>160.5</v>
      </c>
      <c r="G207" s="157"/>
      <c r="H207" s="157">
        <v>210</v>
      </c>
      <c r="I207" s="159">
        <v>210</v>
      </c>
      <c r="J207" s="160" t="s">
        <v>624</v>
      </c>
      <c r="K207" s="161">
        <f t="shared" si="92"/>
        <v>49.5</v>
      </c>
      <c r="L207" s="162">
        <f t="shared" si="93"/>
        <v>0.30841121495327101</v>
      </c>
      <c r="M207" s="157" t="s">
        <v>594</v>
      </c>
      <c r="N207" s="163">
        <v>42871</v>
      </c>
      <c r="O207" s="1"/>
      <c r="P207" s="1"/>
      <c r="Q207" s="242"/>
      <c r="R207" s="1"/>
      <c r="S207" s="6"/>
      <c r="T207" s="1"/>
      <c r="U207" s="1"/>
      <c r="V207" s="1"/>
      <c r="W207" s="1"/>
      <c r="X207" s="1"/>
      <c r="Y207" s="1"/>
      <c r="Z207" s="1"/>
      <c r="AA207" s="1"/>
    </row>
    <row r="208" spans="1:27" ht="12.75" customHeight="1">
      <c r="A208" s="154">
        <v>70</v>
      </c>
      <c r="B208" s="155">
        <v>42646</v>
      </c>
      <c r="C208" s="155"/>
      <c r="D208" s="156" t="s">
        <v>415</v>
      </c>
      <c r="E208" s="157" t="s">
        <v>591</v>
      </c>
      <c r="F208" s="158">
        <v>430</v>
      </c>
      <c r="G208" s="157"/>
      <c r="H208" s="157">
        <v>596</v>
      </c>
      <c r="I208" s="159">
        <v>575</v>
      </c>
      <c r="J208" s="160" t="s">
        <v>721</v>
      </c>
      <c r="K208" s="161">
        <v>166</v>
      </c>
      <c r="L208" s="162">
        <v>0.38604651162790699</v>
      </c>
      <c r="M208" s="157" t="s">
        <v>594</v>
      </c>
      <c r="N208" s="163">
        <v>42769</v>
      </c>
      <c r="O208" s="1"/>
      <c r="P208" s="1"/>
      <c r="Q208" s="242"/>
      <c r="R208" s="1"/>
      <c r="S208" s="6"/>
      <c r="T208" s="1"/>
      <c r="U208" s="1"/>
      <c r="V208" s="1"/>
      <c r="W208" s="1"/>
      <c r="X208" s="1"/>
      <c r="Y208" s="1"/>
      <c r="Z208" s="1"/>
      <c r="AA208" s="1"/>
    </row>
    <row r="209" spans="1:27" ht="12.75" customHeight="1">
      <c r="A209" s="154">
        <v>71</v>
      </c>
      <c r="B209" s="155">
        <v>42657</v>
      </c>
      <c r="C209" s="155"/>
      <c r="D209" s="156" t="s">
        <v>722</v>
      </c>
      <c r="E209" s="157" t="s">
        <v>591</v>
      </c>
      <c r="F209" s="158">
        <v>280</v>
      </c>
      <c r="G209" s="157"/>
      <c r="H209" s="157">
        <v>345</v>
      </c>
      <c r="I209" s="159">
        <v>345</v>
      </c>
      <c r="J209" s="160" t="s">
        <v>624</v>
      </c>
      <c r="K209" s="161">
        <f t="shared" ref="K209:K214" si="94">H209-F209</f>
        <v>65</v>
      </c>
      <c r="L209" s="162">
        <f t="shared" ref="L209:L210" si="95">K209/F209</f>
        <v>0.23214285714285715</v>
      </c>
      <c r="M209" s="157" t="s">
        <v>594</v>
      </c>
      <c r="N209" s="163">
        <v>42814</v>
      </c>
      <c r="O209" s="1"/>
      <c r="P209" s="1"/>
      <c r="Q209" s="242"/>
      <c r="R209" s="1"/>
      <c r="S209" s="6"/>
      <c r="T209" s="1"/>
      <c r="U209" s="1"/>
      <c r="V209" s="1"/>
      <c r="W209" s="1"/>
      <c r="X209" s="1"/>
      <c r="Y209" s="1"/>
      <c r="Z209" s="1"/>
      <c r="AA209" s="1"/>
    </row>
    <row r="210" spans="1:27" ht="12.75" customHeight="1">
      <c r="A210" s="154">
        <v>72</v>
      </c>
      <c r="B210" s="155">
        <v>42657</v>
      </c>
      <c r="C210" s="155"/>
      <c r="D210" s="156" t="s">
        <v>723</v>
      </c>
      <c r="E210" s="157" t="s">
        <v>591</v>
      </c>
      <c r="F210" s="158">
        <v>245</v>
      </c>
      <c r="G210" s="157"/>
      <c r="H210" s="157">
        <v>325.5</v>
      </c>
      <c r="I210" s="159">
        <v>330</v>
      </c>
      <c r="J210" s="160" t="s">
        <v>724</v>
      </c>
      <c r="K210" s="161">
        <f t="shared" si="94"/>
        <v>80.5</v>
      </c>
      <c r="L210" s="162">
        <f t="shared" si="95"/>
        <v>0.32857142857142857</v>
      </c>
      <c r="M210" s="157" t="s">
        <v>594</v>
      </c>
      <c r="N210" s="163">
        <v>42769</v>
      </c>
      <c r="O210" s="1"/>
      <c r="P210" s="1"/>
      <c r="Q210" s="242"/>
      <c r="R210" s="1"/>
      <c r="S210" s="6"/>
      <c r="T210" s="1"/>
      <c r="U210" s="1"/>
      <c r="V210" s="1"/>
      <c r="W210" s="1"/>
      <c r="X210" s="1"/>
      <c r="Y210" s="1"/>
      <c r="Z210" s="1"/>
      <c r="AA210" s="1"/>
    </row>
    <row r="211" spans="1:27" ht="12.75" customHeight="1">
      <c r="A211" s="154">
        <v>73</v>
      </c>
      <c r="B211" s="155">
        <v>42660</v>
      </c>
      <c r="C211" s="155"/>
      <c r="D211" s="156" t="s">
        <v>725</v>
      </c>
      <c r="E211" s="157" t="s">
        <v>591</v>
      </c>
      <c r="F211" s="158">
        <v>125</v>
      </c>
      <c r="G211" s="157"/>
      <c r="H211" s="157">
        <v>160</v>
      </c>
      <c r="I211" s="159">
        <v>160</v>
      </c>
      <c r="J211" s="160" t="s">
        <v>678</v>
      </c>
      <c r="K211" s="161">
        <f t="shared" si="94"/>
        <v>35</v>
      </c>
      <c r="L211" s="162">
        <v>0.28000000000000003</v>
      </c>
      <c r="M211" s="157" t="s">
        <v>594</v>
      </c>
      <c r="N211" s="163">
        <v>42803</v>
      </c>
      <c r="O211" s="1"/>
      <c r="P211" s="1"/>
      <c r="Q211" s="242"/>
      <c r="R211" s="1"/>
      <c r="S211" s="6"/>
      <c r="T211" s="1"/>
      <c r="U211" s="1"/>
      <c r="V211" s="1"/>
      <c r="W211" s="1"/>
      <c r="X211" s="1"/>
      <c r="Y211" s="1"/>
      <c r="Z211" s="1"/>
      <c r="AA211" s="1"/>
    </row>
    <row r="212" spans="1:27" ht="12.75" customHeight="1">
      <c r="A212" s="154">
        <v>74</v>
      </c>
      <c r="B212" s="155">
        <v>42660</v>
      </c>
      <c r="C212" s="155"/>
      <c r="D212" s="156" t="s">
        <v>726</v>
      </c>
      <c r="E212" s="157" t="s">
        <v>591</v>
      </c>
      <c r="F212" s="158">
        <v>114</v>
      </c>
      <c r="G212" s="157"/>
      <c r="H212" s="157">
        <v>145</v>
      </c>
      <c r="I212" s="159">
        <v>145</v>
      </c>
      <c r="J212" s="160" t="s">
        <v>678</v>
      </c>
      <c r="K212" s="161">
        <f t="shared" si="94"/>
        <v>31</v>
      </c>
      <c r="L212" s="162">
        <f t="shared" ref="L212:L214" si="96">K212/F212</f>
        <v>0.27192982456140352</v>
      </c>
      <c r="M212" s="157" t="s">
        <v>594</v>
      </c>
      <c r="N212" s="163">
        <v>42859</v>
      </c>
      <c r="O212" s="1"/>
      <c r="P212" s="1"/>
      <c r="Q212" s="242"/>
      <c r="R212" s="1"/>
      <c r="S212" s="6"/>
      <c r="T212" s="1"/>
      <c r="U212" s="1"/>
      <c r="V212" s="1"/>
      <c r="W212" s="1"/>
      <c r="X212" s="1"/>
      <c r="Y212" s="1"/>
      <c r="Z212" s="1"/>
      <c r="AA212" s="1"/>
    </row>
    <row r="213" spans="1:27" ht="12.75" customHeight="1">
      <c r="A213" s="154">
        <v>75</v>
      </c>
      <c r="B213" s="155">
        <v>42660</v>
      </c>
      <c r="C213" s="155"/>
      <c r="D213" s="156" t="s">
        <v>727</v>
      </c>
      <c r="E213" s="157" t="s">
        <v>591</v>
      </c>
      <c r="F213" s="158">
        <v>212</v>
      </c>
      <c r="G213" s="157"/>
      <c r="H213" s="157">
        <v>280</v>
      </c>
      <c r="I213" s="159">
        <v>276</v>
      </c>
      <c r="J213" s="160" t="s">
        <v>728</v>
      </c>
      <c r="K213" s="161">
        <f t="shared" si="94"/>
        <v>68</v>
      </c>
      <c r="L213" s="162">
        <f t="shared" si="96"/>
        <v>0.32075471698113206</v>
      </c>
      <c r="M213" s="157" t="s">
        <v>594</v>
      </c>
      <c r="N213" s="163">
        <v>42858</v>
      </c>
      <c r="O213" s="1"/>
      <c r="P213" s="1"/>
      <c r="Q213" s="242"/>
      <c r="R213" s="1"/>
      <c r="S213" s="6"/>
      <c r="T213" s="1"/>
      <c r="U213" s="1"/>
      <c r="V213" s="1"/>
      <c r="W213" s="1"/>
      <c r="X213" s="1"/>
      <c r="Y213" s="1"/>
      <c r="Z213" s="1"/>
      <c r="AA213" s="1"/>
    </row>
    <row r="214" spans="1:27" ht="12.75" customHeight="1">
      <c r="A214" s="154">
        <v>76</v>
      </c>
      <c r="B214" s="155">
        <v>42678</v>
      </c>
      <c r="C214" s="155"/>
      <c r="D214" s="156" t="s">
        <v>464</v>
      </c>
      <c r="E214" s="157" t="s">
        <v>591</v>
      </c>
      <c r="F214" s="158">
        <v>155</v>
      </c>
      <c r="G214" s="157"/>
      <c r="H214" s="157">
        <v>210</v>
      </c>
      <c r="I214" s="159">
        <v>210</v>
      </c>
      <c r="J214" s="160" t="s">
        <v>729</v>
      </c>
      <c r="K214" s="161">
        <f t="shared" si="94"/>
        <v>55</v>
      </c>
      <c r="L214" s="162">
        <f t="shared" si="96"/>
        <v>0.35483870967741937</v>
      </c>
      <c r="M214" s="157" t="s">
        <v>594</v>
      </c>
      <c r="N214" s="163">
        <v>42944</v>
      </c>
      <c r="O214" s="1"/>
      <c r="P214" s="1"/>
      <c r="Q214" s="242"/>
      <c r="R214" s="1"/>
      <c r="S214" s="6"/>
      <c r="T214" s="1"/>
      <c r="U214" s="1"/>
      <c r="V214" s="1"/>
      <c r="W214" s="1"/>
      <c r="X214" s="1"/>
      <c r="Y214" s="1"/>
      <c r="Z214" s="1"/>
      <c r="AA214" s="1"/>
    </row>
    <row r="215" spans="1:27" ht="12.75" customHeight="1">
      <c r="A215" s="164">
        <v>77</v>
      </c>
      <c r="B215" s="165">
        <v>42710</v>
      </c>
      <c r="C215" s="165"/>
      <c r="D215" s="166" t="s">
        <v>730</v>
      </c>
      <c r="E215" s="167" t="s">
        <v>591</v>
      </c>
      <c r="F215" s="168">
        <v>150.5</v>
      </c>
      <c r="G215" s="168"/>
      <c r="H215" s="169">
        <v>72.5</v>
      </c>
      <c r="I215" s="169">
        <v>174</v>
      </c>
      <c r="J215" s="170" t="s">
        <v>731</v>
      </c>
      <c r="K215" s="171">
        <v>-78</v>
      </c>
      <c r="L215" s="172">
        <v>-0.51827242524916906</v>
      </c>
      <c r="M215" s="168" t="s">
        <v>604</v>
      </c>
      <c r="N215" s="165">
        <v>43333</v>
      </c>
      <c r="O215" s="1"/>
      <c r="P215" s="1"/>
      <c r="Q215" s="242"/>
      <c r="R215" s="1"/>
      <c r="S215" s="6"/>
      <c r="T215" s="1"/>
      <c r="U215" s="1"/>
      <c r="V215" s="1"/>
      <c r="W215" s="1"/>
      <c r="X215" s="1"/>
      <c r="Y215" s="1"/>
      <c r="Z215" s="1"/>
      <c r="AA215" s="1"/>
    </row>
    <row r="216" spans="1:27" ht="12.75" customHeight="1">
      <c r="A216" s="154">
        <v>78</v>
      </c>
      <c r="B216" s="155">
        <v>42712</v>
      </c>
      <c r="C216" s="155"/>
      <c r="D216" s="156" t="s">
        <v>732</v>
      </c>
      <c r="E216" s="157" t="s">
        <v>591</v>
      </c>
      <c r="F216" s="158">
        <v>380</v>
      </c>
      <c r="G216" s="157"/>
      <c r="H216" s="157">
        <v>478</v>
      </c>
      <c r="I216" s="159">
        <v>468</v>
      </c>
      <c r="J216" s="160" t="s">
        <v>678</v>
      </c>
      <c r="K216" s="161">
        <f t="shared" ref="K216:K218" si="97">H216-F216</f>
        <v>98</v>
      </c>
      <c r="L216" s="162">
        <f t="shared" ref="L216:L218" si="98">K216/F216</f>
        <v>0.25789473684210529</v>
      </c>
      <c r="M216" s="157" t="s">
        <v>594</v>
      </c>
      <c r="N216" s="163">
        <v>43025</v>
      </c>
      <c r="O216" s="1"/>
      <c r="P216" s="1"/>
      <c r="Q216" s="242"/>
      <c r="R216" s="1"/>
      <c r="S216" s="6"/>
      <c r="T216" s="1"/>
      <c r="U216" s="1"/>
      <c r="V216" s="1"/>
      <c r="W216" s="1"/>
      <c r="X216" s="1"/>
      <c r="Y216" s="1"/>
      <c r="Z216" s="1"/>
      <c r="AA216" s="1"/>
    </row>
    <row r="217" spans="1:27" ht="12.75" customHeight="1">
      <c r="A217" s="154">
        <v>79</v>
      </c>
      <c r="B217" s="155">
        <v>42734</v>
      </c>
      <c r="C217" s="155"/>
      <c r="D217" s="156" t="s">
        <v>121</v>
      </c>
      <c r="E217" s="157" t="s">
        <v>591</v>
      </c>
      <c r="F217" s="158">
        <v>305</v>
      </c>
      <c r="G217" s="157"/>
      <c r="H217" s="157">
        <v>375</v>
      </c>
      <c r="I217" s="159">
        <v>375</v>
      </c>
      <c r="J217" s="160" t="s">
        <v>678</v>
      </c>
      <c r="K217" s="161">
        <f t="shared" si="97"/>
        <v>70</v>
      </c>
      <c r="L217" s="162">
        <f t="shared" si="98"/>
        <v>0.22950819672131148</v>
      </c>
      <c r="M217" s="157" t="s">
        <v>594</v>
      </c>
      <c r="N217" s="163">
        <v>42768</v>
      </c>
      <c r="O217" s="1"/>
      <c r="P217" s="1"/>
      <c r="Q217" s="242"/>
      <c r="R217" s="1"/>
      <c r="S217" s="6"/>
      <c r="T217" s="1"/>
      <c r="U217" s="1"/>
      <c r="V217" s="1"/>
      <c r="W217" s="1"/>
      <c r="X217" s="1"/>
      <c r="Y217" s="1"/>
      <c r="Z217" s="1"/>
      <c r="AA217" s="1"/>
    </row>
    <row r="218" spans="1:27" ht="12.75" customHeight="1">
      <c r="A218" s="154">
        <v>80</v>
      </c>
      <c r="B218" s="155">
        <v>42739</v>
      </c>
      <c r="C218" s="155"/>
      <c r="D218" s="156" t="s">
        <v>104</v>
      </c>
      <c r="E218" s="157" t="s">
        <v>591</v>
      </c>
      <c r="F218" s="158">
        <v>99.5</v>
      </c>
      <c r="G218" s="157"/>
      <c r="H218" s="157">
        <v>158</v>
      </c>
      <c r="I218" s="159">
        <v>158</v>
      </c>
      <c r="J218" s="160" t="s">
        <v>678</v>
      </c>
      <c r="K218" s="161">
        <f t="shared" si="97"/>
        <v>58.5</v>
      </c>
      <c r="L218" s="162">
        <f t="shared" si="98"/>
        <v>0.5879396984924623</v>
      </c>
      <c r="M218" s="157" t="s">
        <v>594</v>
      </c>
      <c r="N218" s="163">
        <v>42898</v>
      </c>
      <c r="O218" s="1"/>
      <c r="P218" s="1"/>
      <c r="Q218" s="242"/>
      <c r="R218" s="1"/>
      <c r="S218" s="6"/>
      <c r="T218" s="1"/>
      <c r="U218" s="1"/>
      <c r="V218" s="1"/>
      <c r="W218" s="1"/>
      <c r="X218" s="1"/>
      <c r="Y218" s="1"/>
      <c r="Z218" s="1"/>
      <c r="AA218" s="1"/>
    </row>
    <row r="219" spans="1:27" ht="12.75" customHeight="1">
      <c r="A219" s="154">
        <v>81</v>
      </c>
      <c r="B219" s="155">
        <v>42739</v>
      </c>
      <c r="C219" s="155"/>
      <c r="D219" s="156" t="s">
        <v>104</v>
      </c>
      <c r="E219" s="157" t="s">
        <v>591</v>
      </c>
      <c r="F219" s="158">
        <v>99.5</v>
      </c>
      <c r="G219" s="157"/>
      <c r="H219" s="157">
        <v>158</v>
      </c>
      <c r="I219" s="159">
        <v>158</v>
      </c>
      <c r="J219" s="160" t="s">
        <v>678</v>
      </c>
      <c r="K219" s="161">
        <v>58.5</v>
      </c>
      <c r="L219" s="162">
        <v>0.58793969849246197</v>
      </c>
      <c r="M219" s="157" t="s">
        <v>594</v>
      </c>
      <c r="N219" s="163">
        <v>42898</v>
      </c>
      <c r="O219" s="1"/>
      <c r="P219" s="1"/>
      <c r="Q219" s="242"/>
      <c r="R219" s="1"/>
      <c r="S219" s="6"/>
      <c r="T219" s="1"/>
      <c r="U219" s="1"/>
      <c r="V219" s="1"/>
      <c r="W219" s="1"/>
      <c r="X219" s="1"/>
      <c r="Y219" s="1"/>
      <c r="Z219" s="1"/>
      <c r="AA219" s="1"/>
    </row>
    <row r="220" spans="1:27" ht="12.75" customHeight="1">
      <c r="A220" s="154">
        <v>82</v>
      </c>
      <c r="B220" s="155">
        <v>42786</v>
      </c>
      <c r="C220" s="155"/>
      <c r="D220" s="156" t="s">
        <v>210</v>
      </c>
      <c r="E220" s="157" t="s">
        <v>591</v>
      </c>
      <c r="F220" s="158">
        <v>140.5</v>
      </c>
      <c r="G220" s="157"/>
      <c r="H220" s="157">
        <v>220</v>
      </c>
      <c r="I220" s="159">
        <v>220</v>
      </c>
      <c r="J220" s="160" t="s">
        <v>678</v>
      </c>
      <c r="K220" s="161">
        <f>H220-F220</f>
        <v>79.5</v>
      </c>
      <c r="L220" s="162">
        <f>K220/F220</f>
        <v>0.5658362989323843</v>
      </c>
      <c r="M220" s="157" t="s">
        <v>594</v>
      </c>
      <c r="N220" s="163">
        <v>42864</v>
      </c>
      <c r="O220" s="1"/>
      <c r="P220" s="1"/>
      <c r="Q220" s="242"/>
      <c r="R220" s="1"/>
      <c r="S220" s="6"/>
      <c r="T220" s="1"/>
      <c r="U220" s="1"/>
      <c r="V220" s="1"/>
      <c r="W220" s="1"/>
      <c r="X220" s="1"/>
      <c r="Y220" s="1"/>
      <c r="Z220" s="1"/>
      <c r="AA220" s="1"/>
    </row>
    <row r="221" spans="1:27" ht="12.75" customHeight="1">
      <c r="A221" s="154">
        <v>83</v>
      </c>
      <c r="B221" s="155">
        <v>42786</v>
      </c>
      <c r="C221" s="155"/>
      <c r="D221" s="156" t="s">
        <v>733</v>
      </c>
      <c r="E221" s="157" t="s">
        <v>591</v>
      </c>
      <c r="F221" s="158">
        <v>202.5</v>
      </c>
      <c r="G221" s="157"/>
      <c r="H221" s="157">
        <v>234</v>
      </c>
      <c r="I221" s="159">
        <v>234</v>
      </c>
      <c r="J221" s="160" t="s">
        <v>678</v>
      </c>
      <c r="K221" s="161">
        <v>31.5</v>
      </c>
      <c r="L221" s="162">
        <v>0.155555555555556</v>
      </c>
      <c r="M221" s="157" t="s">
        <v>594</v>
      </c>
      <c r="N221" s="163">
        <v>42836</v>
      </c>
      <c r="O221" s="1"/>
      <c r="P221" s="1"/>
      <c r="Q221" s="242"/>
      <c r="R221" s="1"/>
      <c r="S221" s="6"/>
      <c r="T221" s="1"/>
      <c r="U221" s="1"/>
      <c r="V221" s="1"/>
      <c r="W221" s="1"/>
      <c r="X221" s="1"/>
      <c r="Y221" s="1"/>
      <c r="Z221" s="1"/>
      <c r="AA221" s="1"/>
    </row>
    <row r="222" spans="1:27" ht="12.75" customHeight="1">
      <c r="A222" s="154">
        <v>84</v>
      </c>
      <c r="B222" s="155">
        <v>42818</v>
      </c>
      <c r="C222" s="155"/>
      <c r="D222" s="156" t="s">
        <v>734</v>
      </c>
      <c r="E222" s="157" t="s">
        <v>591</v>
      </c>
      <c r="F222" s="158">
        <v>300.5</v>
      </c>
      <c r="G222" s="157"/>
      <c r="H222" s="157">
        <v>417.5</v>
      </c>
      <c r="I222" s="159">
        <v>420</v>
      </c>
      <c r="J222" s="160" t="s">
        <v>735</v>
      </c>
      <c r="K222" s="161">
        <f>H222-F222</f>
        <v>117</v>
      </c>
      <c r="L222" s="162">
        <f>K222/F222</f>
        <v>0.38935108153078202</v>
      </c>
      <c r="M222" s="157" t="s">
        <v>594</v>
      </c>
      <c r="N222" s="163">
        <v>43070</v>
      </c>
      <c r="O222" s="1"/>
      <c r="P222" s="1"/>
      <c r="Q222" s="242"/>
      <c r="R222" s="1"/>
      <c r="S222" s="6"/>
      <c r="T222" s="1"/>
      <c r="U222" s="1"/>
      <c r="V222" s="1"/>
      <c r="W222" s="1"/>
      <c r="X222" s="1"/>
      <c r="Y222" s="1"/>
      <c r="Z222" s="1"/>
      <c r="AA222" s="1"/>
    </row>
    <row r="223" spans="1:27" ht="12.75" customHeight="1">
      <c r="A223" s="154">
        <v>85</v>
      </c>
      <c r="B223" s="155">
        <v>42818</v>
      </c>
      <c r="C223" s="155"/>
      <c r="D223" s="156" t="s">
        <v>708</v>
      </c>
      <c r="E223" s="157" t="s">
        <v>591</v>
      </c>
      <c r="F223" s="158">
        <v>850</v>
      </c>
      <c r="G223" s="157"/>
      <c r="H223" s="157">
        <v>1042.5</v>
      </c>
      <c r="I223" s="159">
        <v>1023</v>
      </c>
      <c r="J223" s="160" t="s">
        <v>736</v>
      </c>
      <c r="K223" s="161">
        <v>192.5</v>
      </c>
      <c r="L223" s="162">
        <v>0.22647058823529401</v>
      </c>
      <c r="M223" s="157" t="s">
        <v>594</v>
      </c>
      <c r="N223" s="163">
        <v>42830</v>
      </c>
      <c r="O223" s="1"/>
      <c r="P223" s="1"/>
      <c r="Q223" s="242"/>
      <c r="R223" s="1"/>
      <c r="S223" s="6"/>
      <c r="T223" s="1"/>
      <c r="U223" s="1"/>
      <c r="V223" s="1"/>
      <c r="W223" s="1"/>
      <c r="X223" s="1"/>
      <c r="Y223" s="1"/>
      <c r="Z223" s="1"/>
      <c r="AA223" s="1"/>
    </row>
    <row r="224" spans="1:27" ht="12.75" customHeight="1">
      <c r="A224" s="154">
        <v>86</v>
      </c>
      <c r="B224" s="155">
        <v>42830</v>
      </c>
      <c r="C224" s="155"/>
      <c r="D224" s="156" t="s">
        <v>495</v>
      </c>
      <c r="E224" s="157" t="s">
        <v>591</v>
      </c>
      <c r="F224" s="158">
        <v>785</v>
      </c>
      <c r="G224" s="157"/>
      <c r="H224" s="157">
        <v>930</v>
      </c>
      <c r="I224" s="159">
        <v>920</v>
      </c>
      <c r="J224" s="160" t="s">
        <v>737</v>
      </c>
      <c r="K224" s="161">
        <f>H224-F224</f>
        <v>145</v>
      </c>
      <c r="L224" s="162">
        <f>K224/F224</f>
        <v>0.18471337579617833</v>
      </c>
      <c r="M224" s="157" t="s">
        <v>594</v>
      </c>
      <c r="N224" s="163">
        <v>42976</v>
      </c>
      <c r="O224" s="1"/>
      <c r="P224" s="1"/>
      <c r="Q224" s="242"/>
      <c r="R224" s="1"/>
      <c r="S224" s="6"/>
      <c r="T224" s="1"/>
      <c r="U224" s="1"/>
      <c r="V224" s="1"/>
      <c r="W224" s="1"/>
      <c r="X224" s="1"/>
      <c r="Y224" s="1"/>
      <c r="Z224" s="1"/>
      <c r="AA224" s="1"/>
    </row>
    <row r="225" spans="1:27" ht="12.75" customHeight="1">
      <c r="A225" s="164">
        <v>87</v>
      </c>
      <c r="B225" s="165">
        <v>42831</v>
      </c>
      <c r="C225" s="165"/>
      <c r="D225" s="166" t="s">
        <v>738</v>
      </c>
      <c r="E225" s="167" t="s">
        <v>591</v>
      </c>
      <c r="F225" s="168">
        <v>40</v>
      </c>
      <c r="G225" s="168"/>
      <c r="H225" s="169">
        <v>13.1</v>
      </c>
      <c r="I225" s="169">
        <v>60</v>
      </c>
      <c r="J225" s="170" t="s">
        <v>739</v>
      </c>
      <c r="K225" s="171">
        <v>-26.9</v>
      </c>
      <c r="L225" s="172">
        <v>-0.67249999999999999</v>
      </c>
      <c r="M225" s="168" t="s">
        <v>604</v>
      </c>
      <c r="N225" s="165">
        <v>43138</v>
      </c>
      <c r="O225" s="1"/>
      <c r="P225" s="1"/>
      <c r="Q225" s="242"/>
      <c r="R225" s="1"/>
      <c r="S225" s="6"/>
      <c r="T225" s="1"/>
      <c r="U225" s="1"/>
      <c r="V225" s="1"/>
      <c r="W225" s="1"/>
      <c r="X225" s="1"/>
      <c r="Y225" s="1"/>
      <c r="Z225" s="1"/>
      <c r="AA225" s="1"/>
    </row>
    <row r="226" spans="1:27" ht="12.75" customHeight="1">
      <c r="A226" s="154">
        <v>88</v>
      </c>
      <c r="B226" s="155">
        <v>42837</v>
      </c>
      <c r="C226" s="155"/>
      <c r="D226" s="156" t="s">
        <v>102</v>
      </c>
      <c r="E226" s="157" t="s">
        <v>591</v>
      </c>
      <c r="F226" s="158">
        <v>289.5</v>
      </c>
      <c r="G226" s="157"/>
      <c r="H226" s="157">
        <v>354</v>
      </c>
      <c r="I226" s="159">
        <v>360</v>
      </c>
      <c r="J226" s="160" t="s">
        <v>740</v>
      </c>
      <c r="K226" s="161">
        <f t="shared" ref="K226:K234" si="99">H226-F226</f>
        <v>64.5</v>
      </c>
      <c r="L226" s="162">
        <f t="shared" ref="L226:L234" si="100">K226/F226</f>
        <v>0.22279792746113988</v>
      </c>
      <c r="M226" s="157" t="s">
        <v>594</v>
      </c>
      <c r="N226" s="163">
        <v>43040</v>
      </c>
      <c r="O226" s="1"/>
      <c r="P226" s="1"/>
      <c r="Q226" s="242"/>
      <c r="R226" s="1"/>
      <c r="S226" s="6"/>
      <c r="T226" s="1"/>
      <c r="U226" s="1"/>
      <c r="V226" s="1"/>
      <c r="W226" s="1"/>
      <c r="X226" s="1"/>
      <c r="Y226" s="1"/>
      <c r="Z226" s="1"/>
      <c r="AA226" s="1"/>
    </row>
    <row r="227" spans="1:27" ht="12.75" customHeight="1">
      <c r="A227" s="154">
        <v>89</v>
      </c>
      <c r="B227" s="155">
        <v>42845</v>
      </c>
      <c r="C227" s="155"/>
      <c r="D227" s="156" t="s">
        <v>435</v>
      </c>
      <c r="E227" s="157" t="s">
        <v>591</v>
      </c>
      <c r="F227" s="158">
        <v>700</v>
      </c>
      <c r="G227" s="157"/>
      <c r="H227" s="157">
        <v>840</v>
      </c>
      <c r="I227" s="159">
        <v>840</v>
      </c>
      <c r="J227" s="160" t="s">
        <v>741</v>
      </c>
      <c r="K227" s="161">
        <f t="shared" si="99"/>
        <v>140</v>
      </c>
      <c r="L227" s="162">
        <f t="shared" si="100"/>
        <v>0.2</v>
      </c>
      <c r="M227" s="157" t="s">
        <v>594</v>
      </c>
      <c r="N227" s="163">
        <v>42893</v>
      </c>
      <c r="O227" s="1"/>
      <c r="P227" s="1"/>
      <c r="Q227" s="242"/>
      <c r="R227" s="1"/>
      <c r="S227" s="6"/>
      <c r="T227" s="1"/>
      <c r="U227" s="1"/>
      <c r="V227" s="1"/>
      <c r="W227" s="1"/>
      <c r="X227" s="1"/>
      <c r="Y227" s="1"/>
      <c r="Z227" s="1"/>
      <c r="AA227" s="1"/>
    </row>
    <row r="228" spans="1:27" ht="12.75" customHeight="1">
      <c r="A228" s="154">
        <v>90</v>
      </c>
      <c r="B228" s="155">
        <v>42887</v>
      </c>
      <c r="C228" s="155"/>
      <c r="D228" s="156" t="s">
        <v>742</v>
      </c>
      <c r="E228" s="157" t="s">
        <v>591</v>
      </c>
      <c r="F228" s="158">
        <v>130</v>
      </c>
      <c r="G228" s="157"/>
      <c r="H228" s="157">
        <v>144.25</v>
      </c>
      <c r="I228" s="159">
        <v>170</v>
      </c>
      <c r="J228" s="160" t="s">
        <v>743</v>
      </c>
      <c r="K228" s="161">
        <f t="shared" si="99"/>
        <v>14.25</v>
      </c>
      <c r="L228" s="162">
        <f t="shared" si="100"/>
        <v>0.10961538461538461</v>
      </c>
      <c r="M228" s="157" t="s">
        <v>594</v>
      </c>
      <c r="N228" s="163">
        <v>43675</v>
      </c>
      <c r="O228" s="1"/>
      <c r="P228" s="1"/>
      <c r="Q228" s="242"/>
      <c r="R228" s="1"/>
      <c r="S228" s="6"/>
      <c r="T228" s="1"/>
      <c r="U228" s="1"/>
      <c r="V228" s="1"/>
      <c r="W228" s="1"/>
      <c r="X228" s="1"/>
      <c r="Y228" s="1"/>
      <c r="Z228" s="1"/>
      <c r="AA228" s="1"/>
    </row>
    <row r="229" spans="1:27" ht="12.75" customHeight="1">
      <c r="A229" s="154">
        <v>91</v>
      </c>
      <c r="B229" s="155">
        <v>42901</v>
      </c>
      <c r="C229" s="155"/>
      <c r="D229" s="156" t="s">
        <v>744</v>
      </c>
      <c r="E229" s="157" t="s">
        <v>591</v>
      </c>
      <c r="F229" s="158">
        <v>214.5</v>
      </c>
      <c r="G229" s="157"/>
      <c r="H229" s="157">
        <v>262</v>
      </c>
      <c r="I229" s="159">
        <v>262</v>
      </c>
      <c r="J229" s="160" t="s">
        <v>613</v>
      </c>
      <c r="K229" s="161">
        <f t="shared" si="99"/>
        <v>47.5</v>
      </c>
      <c r="L229" s="162">
        <f t="shared" si="100"/>
        <v>0.22144522144522144</v>
      </c>
      <c r="M229" s="157" t="s">
        <v>594</v>
      </c>
      <c r="N229" s="163">
        <v>42977</v>
      </c>
      <c r="O229" s="1"/>
      <c r="P229" s="1"/>
      <c r="Q229" s="242"/>
      <c r="R229" s="1"/>
      <c r="S229" s="6"/>
      <c r="T229" s="1"/>
      <c r="U229" s="1"/>
      <c r="V229" s="1"/>
      <c r="W229" s="1"/>
      <c r="X229" s="1"/>
      <c r="Y229" s="1"/>
      <c r="Z229" s="1"/>
      <c r="AA229" s="1"/>
    </row>
    <row r="230" spans="1:27" ht="12.75" customHeight="1">
      <c r="A230" s="185">
        <v>92</v>
      </c>
      <c r="B230" s="186">
        <v>42933</v>
      </c>
      <c r="C230" s="186"/>
      <c r="D230" s="187" t="s">
        <v>745</v>
      </c>
      <c r="E230" s="188" t="s">
        <v>591</v>
      </c>
      <c r="F230" s="189">
        <v>370</v>
      </c>
      <c r="G230" s="188"/>
      <c r="H230" s="188">
        <v>447.5</v>
      </c>
      <c r="I230" s="190">
        <v>450</v>
      </c>
      <c r="J230" s="191" t="s">
        <v>678</v>
      </c>
      <c r="K230" s="161">
        <f t="shared" si="99"/>
        <v>77.5</v>
      </c>
      <c r="L230" s="192">
        <f t="shared" si="100"/>
        <v>0.20945945945945946</v>
      </c>
      <c r="M230" s="188" t="s">
        <v>594</v>
      </c>
      <c r="N230" s="193">
        <v>43035</v>
      </c>
      <c r="O230" s="1"/>
      <c r="P230" s="1"/>
      <c r="Q230" s="242"/>
      <c r="R230" s="1"/>
      <c r="S230" s="6"/>
      <c r="T230" s="1"/>
      <c r="U230" s="1"/>
      <c r="V230" s="1"/>
      <c r="W230" s="1"/>
      <c r="X230" s="1"/>
      <c r="Y230" s="1"/>
      <c r="Z230" s="1"/>
      <c r="AA230" s="1"/>
    </row>
    <row r="231" spans="1:27" ht="12.75" customHeight="1">
      <c r="A231" s="185">
        <v>93</v>
      </c>
      <c r="B231" s="186">
        <v>42943</v>
      </c>
      <c r="C231" s="186"/>
      <c r="D231" s="187" t="s">
        <v>208</v>
      </c>
      <c r="E231" s="188" t="s">
        <v>591</v>
      </c>
      <c r="F231" s="189">
        <v>657.5</v>
      </c>
      <c r="G231" s="188"/>
      <c r="H231" s="188">
        <v>825</v>
      </c>
      <c r="I231" s="190">
        <v>820</v>
      </c>
      <c r="J231" s="191" t="s">
        <v>678</v>
      </c>
      <c r="K231" s="161">
        <f t="shared" si="99"/>
        <v>167.5</v>
      </c>
      <c r="L231" s="192">
        <f t="shared" si="100"/>
        <v>0.25475285171102663</v>
      </c>
      <c r="M231" s="188" t="s">
        <v>594</v>
      </c>
      <c r="N231" s="193">
        <v>43090</v>
      </c>
      <c r="O231" s="1"/>
      <c r="P231" s="1"/>
      <c r="Q231" s="242"/>
      <c r="R231" s="1"/>
      <c r="S231" s="6"/>
      <c r="T231" s="1"/>
      <c r="U231" s="1"/>
      <c r="V231" s="1"/>
      <c r="W231" s="1"/>
      <c r="X231" s="1"/>
      <c r="Y231" s="1"/>
      <c r="Z231" s="1"/>
      <c r="AA231" s="1"/>
    </row>
    <row r="232" spans="1:27" ht="12.75" customHeight="1">
      <c r="A232" s="154">
        <v>94</v>
      </c>
      <c r="B232" s="155">
        <v>42964</v>
      </c>
      <c r="C232" s="155"/>
      <c r="D232" s="156" t="s">
        <v>383</v>
      </c>
      <c r="E232" s="157" t="s">
        <v>591</v>
      </c>
      <c r="F232" s="158">
        <v>605</v>
      </c>
      <c r="G232" s="157"/>
      <c r="H232" s="157">
        <v>750</v>
      </c>
      <c r="I232" s="159">
        <v>750</v>
      </c>
      <c r="J232" s="160" t="s">
        <v>737</v>
      </c>
      <c r="K232" s="161">
        <f t="shared" si="99"/>
        <v>145</v>
      </c>
      <c r="L232" s="162">
        <f t="shared" si="100"/>
        <v>0.23966942148760331</v>
      </c>
      <c r="M232" s="157" t="s">
        <v>594</v>
      </c>
      <c r="N232" s="163">
        <v>43027</v>
      </c>
      <c r="O232" s="1"/>
      <c r="P232" s="1"/>
      <c r="Q232" s="242"/>
      <c r="R232" s="1"/>
      <c r="S232" s="6"/>
      <c r="T232" s="1"/>
      <c r="U232" s="1"/>
      <c r="V232" s="1"/>
      <c r="W232" s="1"/>
      <c r="X232" s="1"/>
      <c r="Y232" s="1"/>
      <c r="Z232" s="1"/>
      <c r="AA232" s="1"/>
    </row>
    <row r="233" spans="1:27" ht="12.75" customHeight="1">
      <c r="A233" s="164">
        <v>95</v>
      </c>
      <c r="B233" s="165">
        <v>42979</v>
      </c>
      <c r="C233" s="165"/>
      <c r="D233" s="173" t="s">
        <v>746</v>
      </c>
      <c r="E233" s="168" t="s">
        <v>591</v>
      </c>
      <c r="F233" s="168">
        <v>255</v>
      </c>
      <c r="G233" s="169"/>
      <c r="H233" s="169">
        <v>217.25</v>
      </c>
      <c r="I233" s="169">
        <v>320</v>
      </c>
      <c r="J233" s="170" t="s">
        <v>747</v>
      </c>
      <c r="K233" s="171">
        <f t="shared" si="99"/>
        <v>-37.75</v>
      </c>
      <c r="L233" s="174">
        <f t="shared" si="100"/>
        <v>-0.14803921568627451</v>
      </c>
      <c r="M233" s="168" t="s">
        <v>604</v>
      </c>
      <c r="N233" s="165">
        <v>43661</v>
      </c>
      <c r="O233" s="1"/>
      <c r="P233" s="1"/>
      <c r="Q233" s="242"/>
      <c r="R233" s="1"/>
      <c r="S233" s="6"/>
      <c r="T233" s="1"/>
      <c r="U233" s="1"/>
      <c r="V233" s="1"/>
      <c r="W233" s="1"/>
      <c r="X233" s="1"/>
      <c r="Y233" s="1"/>
      <c r="Z233" s="1"/>
      <c r="AA233" s="1"/>
    </row>
    <row r="234" spans="1:27" ht="12.75" customHeight="1">
      <c r="A234" s="154">
        <v>96</v>
      </c>
      <c r="B234" s="155">
        <v>42997</v>
      </c>
      <c r="C234" s="155"/>
      <c r="D234" s="156" t="s">
        <v>748</v>
      </c>
      <c r="E234" s="157" t="s">
        <v>591</v>
      </c>
      <c r="F234" s="158">
        <v>215</v>
      </c>
      <c r="G234" s="157"/>
      <c r="H234" s="157">
        <v>258</v>
      </c>
      <c r="I234" s="159">
        <v>258</v>
      </c>
      <c r="J234" s="160" t="s">
        <v>678</v>
      </c>
      <c r="K234" s="161">
        <f t="shared" si="99"/>
        <v>43</v>
      </c>
      <c r="L234" s="162">
        <f t="shared" si="100"/>
        <v>0.2</v>
      </c>
      <c r="M234" s="157" t="s">
        <v>594</v>
      </c>
      <c r="N234" s="163">
        <v>43040</v>
      </c>
      <c r="O234" s="1"/>
      <c r="P234" s="1"/>
      <c r="Q234" s="242"/>
      <c r="R234" s="1"/>
      <c r="S234" s="6"/>
      <c r="T234" s="1"/>
      <c r="U234" s="1"/>
      <c r="V234" s="1"/>
      <c r="W234" s="1"/>
      <c r="X234" s="1"/>
      <c r="Y234" s="1"/>
      <c r="Z234" s="1"/>
      <c r="AA234" s="1"/>
    </row>
    <row r="235" spans="1:27" ht="12.75" customHeight="1">
      <c r="A235" s="154">
        <v>97</v>
      </c>
      <c r="B235" s="155">
        <v>42997</v>
      </c>
      <c r="C235" s="155"/>
      <c r="D235" s="156" t="s">
        <v>748</v>
      </c>
      <c r="E235" s="157" t="s">
        <v>591</v>
      </c>
      <c r="F235" s="158">
        <v>215</v>
      </c>
      <c r="G235" s="157"/>
      <c r="H235" s="157">
        <v>258</v>
      </c>
      <c r="I235" s="159">
        <v>258</v>
      </c>
      <c r="J235" s="191" t="s">
        <v>678</v>
      </c>
      <c r="K235" s="161">
        <v>43</v>
      </c>
      <c r="L235" s="162">
        <v>0.2</v>
      </c>
      <c r="M235" s="157" t="s">
        <v>594</v>
      </c>
      <c r="N235" s="163">
        <v>43040</v>
      </c>
      <c r="O235" s="1"/>
      <c r="P235" s="1"/>
      <c r="Q235" s="242"/>
      <c r="R235" s="1"/>
      <c r="S235" s="6"/>
      <c r="T235" s="1"/>
      <c r="U235" s="1"/>
      <c r="V235" s="1"/>
      <c r="W235" s="1"/>
      <c r="X235" s="1"/>
      <c r="Y235" s="1"/>
      <c r="Z235" s="1"/>
      <c r="AA235" s="1"/>
    </row>
    <row r="236" spans="1:27" ht="12.75" customHeight="1">
      <c r="A236" s="185">
        <v>98</v>
      </c>
      <c r="B236" s="186">
        <v>42998</v>
      </c>
      <c r="C236" s="186"/>
      <c r="D236" s="187" t="s">
        <v>749</v>
      </c>
      <c r="E236" s="188" t="s">
        <v>591</v>
      </c>
      <c r="F236" s="158">
        <v>75</v>
      </c>
      <c r="G236" s="188"/>
      <c r="H236" s="188">
        <v>90</v>
      </c>
      <c r="I236" s="190">
        <v>90</v>
      </c>
      <c r="J236" s="160" t="s">
        <v>750</v>
      </c>
      <c r="K236" s="161">
        <f t="shared" ref="K236:K241" si="101">H236-F236</f>
        <v>15</v>
      </c>
      <c r="L236" s="162">
        <f t="shared" ref="L236:L241" si="102">K236/F236</f>
        <v>0.2</v>
      </c>
      <c r="M236" s="157" t="s">
        <v>594</v>
      </c>
      <c r="N236" s="163">
        <v>43019</v>
      </c>
      <c r="O236" s="1"/>
      <c r="P236" s="1"/>
      <c r="Q236" s="242"/>
      <c r="R236" s="1"/>
      <c r="S236" s="6"/>
      <c r="T236" s="1"/>
      <c r="U236" s="1"/>
      <c r="V236" s="1"/>
      <c r="W236" s="1"/>
      <c r="X236" s="1"/>
      <c r="Y236" s="1"/>
      <c r="Z236" s="1"/>
      <c r="AA236" s="1"/>
    </row>
    <row r="237" spans="1:27" ht="12.75" customHeight="1">
      <c r="A237" s="185">
        <v>99</v>
      </c>
      <c r="B237" s="186">
        <v>43011</v>
      </c>
      <c r="C237" s="186"/>
      <c r="D237" s="187" t="s">
        <v>751</v>
      </c>
      <c r="E237" s="188" t="s">
        <v>591</v>
      </c>
      <c r="F237" s="189">
        <v>315</v>
      </c>
      <c r="G237" s="188"/>
      <c r="H237" s="188">
        <v>392</v>
      </c>
      <c r="I237" s="190">
        <v>384</v>
      </c>
      <c r="J237" s="191" t="s">
        <v>752</v>
      </c>
      <c r="K237" s="161">
        <f t="shared" si="101"/>
        <v>77</v>
      </c>
      <c r="L237" s="192">
        <f t="shared" si="102"/>
        <v>0.24444444444444444</v>
      </c>
      <c r="M237" s="188" t="s">
        <v>594</v>
      </c>
      <c r="N237" s="193">
        <v>43017</v>
      </c>
      <c r="O237" s="1"/>
      <c r="P237" s="1"/>
      <c r="Q237" s="242"/>
      <c r="R237" s="1"/>
      <c r="S237" s="6"/>
      <c r="T237" s="1"/>
      <c r="U237" s="1"/>
      <c r="V237" s="1"/>
      <c r="W237" s="1"/>
      <c r="X237" s="1"/>
      <c r="Y237" s="1"/>
      <c r="Z237" s="1"/>
      <c r="AA237" s="1"/>
    </row>
    <row r="238" spans="1:27" ht="12.75" customHeight="1">
      <c r="A238" s="185">
        <v>100</v>
      </c>
      <c r="B238" s="186">
        <v>43013</v>
      </c>
      <c r="C238" s="186"/>
      <c r="D238" s="187" t="s">
        <v>468</v>
      </c>
      <c r="E238" s="188" t="s">
        <v>591</v>
      </c>
      <c r="F238" s="189">
        <v>145</v>
      </c>
      <c r="G238" s="188"/>
      <c r="H238" s="188">
        <v>179</v>
      </c>
      <c r="I238" s="190">
        <v>180</v>
      </c>
      <c r="J238" s="191" t="s">
        <v>753</v>
      </c>
      <c r="K238" s="161">
        <f t="shared" si="101"/>
        <v>34</v>
      </c>
      <c r="L238" s="192">
        <f t="shared" si="102"/>
        <v>0.23448275862068965</v>
      </c>
      <c r="M238" s="188" t="s">
        <v>594</v>
      </c>
      <c r="N238" s="193">
        <v>43025</v>
      </c>
      <c r="O238" s="1"/>
      <c r="P238" s="1"/>
      <c r="Q238" s="242"/>
      <c r="R238" s="1"/>
      <c r="S238" s="6"/>
      <c r="T238" s="1"/>
      <c r="U238" s="1"/>
      <c r="V238" s="1"/>
      <c r="W238" s="1"/>
      <c r="X238" s="1"/>
      <c r="Y238" s="1"/>
      <c r="Z238" s="1"/>
      <c r="AA238" s="1"/>
    </row>
    <row r="239" spans="1:27" ht="12.75" customHeight="1">
      <c r="A239" s="185">
        <v>101</v>
      </c>
      <c r="B239" s="186">
        <v>43014</v>
      </c>
      <c r="C239" s="186"/>
      <c r="D239" s="187" t="s">
        <v>358</v>
      </c>
      <c r="E239" s="188" t="s">
        <v>591</v>
      </c>
      <c r="F239" s="189">
        <v>256</v>
      </c>
      <c r="G239" s="188"/>
      <c r="H239" s="188">
        <v>323</v>
      </c>
      <c r="I239" s="190">
        <v>320</v>
      </c>
      <c r="J239" s="191" t="s">
        <v>678</v>
      </c>
      <c r="K239" s="161">
        <f t="shared" si="101"/>
        <v>67</v>
      </c>
      <c r="L239" s="192">
        <f t="shared" si="102"/>
        <v>0.26171875</v>
      </c>
      <c r="M239" s="188" t="s">
        <v>594</v>
      </c>
      <c r="N239" s="193">
        <v>43067</v>
      </c>
      <c r="O239" s="1"/>
      <c r="P239" s="1"/>
      <c r="Q239" s="242"/>
      <c r="R239" s="1"/>
      <c r="S239" s="6"/>
      <c r="T239" s="1"/>
      <c r="U239" s="1"/>
      <c r="V239" s="1"/>
      <c r="W239" s="1"/>
      <c r="X239" s="1"/>
      <c r="Y239" s="1"/>
      <c r="Z239" s="1"/>
      <c r="AA239" s="1"/>
    </row>
    <row r="240" spans="1:27" ht="12.75" customHeight="1">
      <c r="A240" s="185">
        <v>102</v>
      </c>
      <c r="B240" s="186">
        <v>43017</v>
      </c>
      <c r="C240" s="186"/>
      <c r="D240" s="187" t="s">
        <v>372</v>
      </c>
      <c r="E240" s="188" t="s">
        <v>591</v>
      </c>
      <c r="F240" s="189">
        <v>137.5</v>
      </c>
      <c r="G240" s="188"/>
      <c r="H240" s="188">
        <v>184</v>
      </c>
      <c r="I240" s="190">
        <v>183</v>
      </c>
      <c r="J240" s="191" t="s">
        <v>754</v>
      </c>
      <c r="K240" s="161">
        <f t="shared" si="101"/>
        <v>46.5</v>
      </c>
      <c r="L240" s="192">
        <f t="shared" si="102"/>
        <v>0.33818181818181819</v>
      </c>
      <c r="M240" s="188" t="s">
        <v>594</v>
      </c>
      <c r="N240" s="193">
        <v>43108</v>
      </c>
      <c r="O240" s="1"/>
      <c r="P240" s="1"/>
      <c r="Q240" s="242"/>
      <c r="R240" s="1"/>
      <c r="S240" s="6"/>
      <c r="T240" s="1"/>
      <c r="U240" s="1"/>
      <c r="V240" s="1"/>
      <c r="W240" s="1"/>
      <c r="X240" s="1"/>
      <c r="Y240" s="1"/>
      <c r="Z240" s="1"/>
      <c r="AA240" s="1"/>
    </row>
    <row r="241" spans="1:27" ht="12.75" customHeight="1">
      <c r="A241" s="185">
        <v>103</v>
      </c>
      <c r="B241" s="186">
        <v>43018</v>
      </c>
      <c r="C241" s="186"/>
      <c r="D241" s="187" t="s">
        <v>755</v>
      </c>
      <c r="E241" s="188" t="s">
        <v>591</v>
      </c>
      <c r="F241" s="189">
        <v>125.5</v>
      </c>
      <c r="G241" s="188"/>
      <c r="H241" s="188">
        <v>158</v>
      </c>
      <c r="I241" s="190">
        <v>155</v>
      </c>
      <c r="J241" s="191" t="s">
        <v>756</v>
      </c>
      <c r="K241" s="161">
        <f t="shared" si="101"/>
        <v>32.5</v>
      </c>
      <c r="L241" s="192">
        <f t="shared" si="102"/>
        <v>0.25896414342629481</v>
      </c>
      <c r="M241" s="188" t="s">
        <v>594</v>
      </c>
      <c r="N241" s="193">
        <v>43067</v>
      </c>
      <c r="O241" s="1"/>
      <c r="P241" s="1"/>
      <c r="Q241" s="242"/>
      <c r="R241" s="1"/>
      <c r="S241" s="6"/>
      <c r="T241" s="1"/>
      <c r="U241" s="1"/>
      <c r="V241" s="1"/>
      <c r="W241" s="1"/>
      <c r="X241" s="1"/>
      <c r="Y241" s="1"/>
      <c r="Z241" s="1"/>
      <c r="AA241" s="1"/>
    </row>
    <row r="242" spans="1:27" ht="12.75" customHeight="1">
      <c r="A242" s="185">
        <v>104</v>
      </c>
      <c r="B242" s="186">
        <v>43018</v>
      </c>
      <c r="C242" s="186"/>
      <c r="D242" s="187" t="s">
        <v>757</v>
      </c>
      <c r="E242" s="188" t="s">
        <v>591</v>
      </c>
      <c r="F242" s="189">
        <v>895</v>
      </c>
      <c r="G242" s="188"/>
      <c r="H242" s="188">
        <v>1122.5</v>
      </c>
      <c r="I242" s="190">
        <v>1078</v>
      </c>
      <c r="J242" s="191" t="s">
        <v>758</v>
      </c>
      <c r="K242" s="161">
        <v>227.5</v>
      </c>
      <c r="L242" s="192">
        <v>0.25418994413407803</v>
      </c>
      <c r="M242" s="188" t="s">
        <v>594</v>
      </c>
      <c r="N242" s="193">
        <v>43117</v>
      </c>
      <c r="O242" s="1"/>
      <c r="P242" s="1"/>
      <c r="Q242" s="242"/>
      <c r="R242" s="1"/>
      <c r="S242" s="6"/>
      <c r="T242" s="1"/>
      <c r="U242" s="1"/>
      <c r="V242" s="1"/>
      <c r="W242" s="1"/>
      <c r="X242" s="1"/>
      <c r="Y242" s="1"/>
      <c r="Z242" s="1"/>
      <c r="AA242" s="1"/>
    </row>
    <row r="243" spans="1:27" ht="12.75" customHeight="1">
      <c r="A243" s="185">
        <v>105</v>
      </c>
      <c r="B243" s="186">
        <v>43020</v>
      </c>
      <c r="C243" s="186"/>
      <c r="D243" s="187" t="s">
        <v>367</v>
      </c>
      <c r="E243" s="188" t="s">
        <v>591</v>
      </c>
      <c r="F243" s="189">
        <v>525</v>
      </c>
      <c r="G243" s="188"/>
      <c r="H243" s="188">
        <v>629</v>
      </c>
      <c r="I243" s="190">
        <v>629</v>
      </c>
      <c r="J243" s="191" t="s">
        <v>678</v>
      </c>
      <c r="K243" s="161">
        <v>104</v>
      </c>
      <c r="L243" s="192">
        <v>0.19809523809523799</v>
      </c>
      <c r="M243" s="188" t="s">
        <v>594</v>
      </c>
      <c r="N243" s="193">
        <v>43119</v>
      </c>
      <c r="O243" s="1"/>
      <c r="P243" s="1"/>
      <c r="Q243" s="242"/>
      <c r="R243" s="1"/>
      <c r="S243" s="6"/>
      <c r="T243" s="1"/>
      <c r="U243" s="1"/>
      <c r="V243" s="1"/>
      <c r="W243" s="1"/>
      <c r="X243" s="1"/>
      <c r="Y243" s="1"/>
      <c r="Z243" s="1"/>
      <c r="AA243" s="1"/>
    </row>
    <row r="244" spans="1:27" ht="12.75" customHeight="1">
      <c r="A244" s="185">
        <v>106</v>
      </c>
      <c r="B244" s="186">
        <v>43046</v>
      </c>
      <c r="C244" s="186"/>
      <c r="D244" s="187" t="s">
        <v>408</v>
      </c>
      <c r="E244" s="188" t="s">
        <v>591</v>
      </c>
      <c r="F244" s="189">
        <v>740</v>
      </c>
      <c r="G244" s="188"/>
      <c r="H244" s="188">
        <v>892.5</v>
      </c>
      <c r="I244" s="190">
        <v>900</v>
      </c>
      <c r="J244" s="191" t="s">
        <v>759</v>
      </c>
      <c r="K244" s="161">
        <f t="shared" ref="K244:K246" si="103">H244-F244</f>
        <v>152.5</v>
      </c>
      <c r="L244" s="192">
        <f t="shared" ref="L244:L246" si="104">K244/F244</f>
        <v>0.20608108108108109</v>
      </c>
      <c r="M244" s="188" t="s">
        <v>594</v>
      </c>
      <c r="N244" s="193">
        <v>43052</v>
      </c>
      <c r="O244" s="1"/>
      <c r="P244" s="1"/>
      <c r="Q244" s="242"/>
      <c r="R244" s="1"/>
      <c r="S244" s="6"/>
      <c r="T244" s="1"/>
      <c r="U244" s="1"/>
      <c r="V244" s="1"/>
      <c r="W244" s="1"/>
      <c r="X244" s="1"/>
      <c r="Y244" s="1"/>
      <c r="Z244" s="1"/>
      <c r="AA244" s="1"/>
    </row>
    <row r="245" spans="1:27" ht="12.75" customHeight="1">
      <c r="A245" s="154">
        <v>107</v>
      </c>
      <c r="B245" s="155">
        <v>43073</v>
      </c>
      <c r="C245" s="155"/>
      <c r="D245" s="156" t="s">
        <v>760</v>
      </c>
      <c r="E245" s="157" t="s">
        <v>591</v>
      </c>
      <c r="F245" s="158">
        <v>118.5</v>
      </c>
      <c r="G245" s="157"/>
      <c r="H245" s="157">
        <v>143.5</v>
      </c>
      <c r="I245" s="159">
        <v>145</v>
      </c>
      <c r="J245" s="160" t="s">
        <v>761</v>
      </c>
      <c r="K245" s="161">
        <f t="shared" si="103"/>
        <v>25</v>
      </c>
      <c r="L245" s="162">
        <f t="shared" si="104"/>
        <v>0.2109704641350211</v>
      </c>
      <c r="M245" s="157" t="s">
        <v>594</v>
      </c>
      <c r="N245" s="163">
        <v>43097</v>
      </c>
      <c r="O245" s="1"/>
      <c r="P245" s="1"/>
      <c r="Q245" s="242"/>
      <c r="R245" s="1"/>
      <c r="S245" s="6"/>
      <c r="T245" s="1"/>
      <c r="U245" s="1"/>
      <c r="V245" s="1"/>
      <c r="W245" s="1"/>
      <c r="X245" s="1"/>
      <c r="Y245" s="1"/>
      <c r="Z245" s="1"/>
      <c r="AA245" s="1"/>
    </row>
    <row r="246" spans="1:27" ht="12.75" customHeight="1">
      <c r="A246" s="164">
        <v>108</v>
      </c>
      <c r="B246" s="165">
        <v>43090</v>
      </c>
      <c r="C246" s="165"/>
      <c r="D246" s="166" t="s">
        <v>440</v>
      </c>
      <c r="E246" s="167" t="s">
        <v>591</v>
      </c>
      <c r="F246" s="168">
        <v>715</v>
      </c>
      <c r="G246" s="168"/>
      <c r="H246" s="169">
        <v>500</v>
      </c>
      <c r="I246" s="169">
        <v>872</v>
      </c>
      <c r="J246" s="170" t="s">
        <v>762</v>
      </c>
      <c r="K246" s="171">
        <f t="shared" si="103"/>
        <v>-215</v>
      </c>
      <c r="L246" s="172">
        <f t="shared" si="104"/>
        <v>-0.30069930069930068</v>
      </c>
      <c r="M246" s="168" t="s">
        <v>604</v>
      </c>
      <c r="N246" s="165">
        <v>43670</v>
      </c>
      <c r="O246" s="1"/>
      <c r="P246" s="1"/>
      <c r="Q246" s="242"/>
      <c r="R246" s="1"/>
      <c r="S246" s="6"/>
      <c r="T246" s="1"/>
      <c r="U246" s="1"/>
      <c r="V246" s="1"/>
      <c r="W246" s="1"/>
      <c r="X246" s="1"/>
      <c r="Y246" s="1"/>
      <c r="Z246" s="1"/>
      <c r="AA246" s="1"/>
    </row>
    <row r="247" spans="1:27" ht="12.75" customHeight="1">
      <c r="A247" s="154">
        <v>109</v>
      </c>
      <c r="B247" s="155">
        <v>43098</v>
      </c>
      <c r="C247" s="155"/>
      <c r="D247" s="156" t="s">
        <v>751</v>
      </c>
      <c r="E247" s="157" t="s">
        <v>591</v>
      </c>
      <c r="F247" s="158">
        <v>435</v>
      </c>
      <c r="G247" s="157"/>
      <c r="H247" s="157">
        <v>542.5</v>
      </c>
      <c r="I247" s="159">
        <v>539</v>
      </c>
      <c r="J247" s="160" t="s">
        <v>678</v>
      </c>
      <c r="K247" s="161">
        <v>107.5</v>
      </c>
      <c r="L247" s="162">
        <v>0.247126436781609</v>
      </c>
      <c r="M247" s="157" t="s">
        <v>594</v>
      </c>
      <c r="N247" s="163">
        <v>43206</v>
      </c>
      <c r="O247" s="1"/>
      <c r="P247" s="1"/>
      <c r="Q247" s="242"/>
      <c r="R247" s="1"/>
      <c r="S247" s="6"/>
      <c r="T247" s="1"/>
      <c r="U247" s="1"/>
      <c r="V247" s="1"/>
      <c r="W247" s="1"/>
      <c r="X247" s="1"/>
      <c r="Y247" s="1"/>
      <c r="Z247" s="1"/>
      <c r="AA247" s="1"/>
    </row>
    <row r="248" spans="1:27" ht="12.75" customHeight="1">
      <c r="A248" s="154">
        <v>110</v>
      </c>
      <c r="B248" s="155">
        <v>43098</v>
      </c>
      <c r="C248" s="155"/>
      <c r="D248" s="156" t="s">
        <v>560</v>
      </c>
      <c r="E248" s="157" t="s">
        <v>591</v>
      </c>
      <c r="F248" s="158">
        <v>885</v>
      </c>
      <c r="G248" s="157"/>
      <c r="H248" s="157">
        <v>1090</v>
      </c>
      <c r="I248" s="159">
        <v>1084</v>
      </c>
      <c r="J248" s="160" t="s">
        <v>678</v>
      </c>
      <c r="K248" s="161">
        <v>205</v>
      </c>
      <c r="L248" s="162">
        <v>0.23163841807909599</v>
      </c>
      <c r="M248" s="157" t="s">
        <v>594</v>
      </c>
      <c r="N248" s="163">
        <v>43213</v>
      </c>
      <c r="O248" s="1"/>
      <c r="P248" s="1"/>
      <c r="Q248" s="242"/>
      <c r="R248" s="1"/>
      <c r="S248" s="6"/>
      <c r="T248" s="1"/>
      <c r="U248" s="1"/>
      <c r="V248" s="1"/>
      <c r="W248" s="1"/>
      <c r="X248" s="1"/>
      <c r="Y248" s="1"/>
      <c r="Z248" s="1"/>
      <c r="AA248" s="1"/>
    </row>
    <row r="249" spans="1:27" ht="12.75" customHeight="1">
      <c r="A249" s="194">
        <v>111</v>
      </c>
      <c r="B249" s="195">
        <v>43192</v>
      </c>
      <c r="C249" s="195"/>
      <c r="D249" s="173" t="s">
        <v>763</v>
      </c>
      <c r="E249" s="168" t="s">
        <v>591</v>
      </c>
      <c r="F249" s="196">
        <v>478.5</v>
      </c>
      <c r="G249" s="168"/>
      <c r="H249" s="168">
        <v>442</v>
      </c>
      <c r="I249" s="169">
        <v>613</v>
      </c>
      <c r="J249" s="170" t="s">
        <v>764</v>
      </c>
      <c r="K249" s="171">
        <f t="shared" ref="K249:K252" si="105">H249-F249</f>
        <v>-36.5</v>
      </c>
      <c r="L249" s="172">
        <f t="shared" ref="L249:L252" si="106">K249/F249</f>
        <v>-7.6280041797283177E-2</v>
      </c>
      <c r="M249" s="168" t="s">
        <v>604</v>
      </c>
      <c r="N249" s="165">
        <v>43762</v>
      </c>
      <c r="O249" s="1"/>
      <c r="P249" s="1"/>
      <c r="Q249" s="242"/>
      <c r="R249" s="1"/>
      <c r="S249" s="6"/>
      <c r="T249" s="1"/>
      <c r="U249" s="1"/>
      <c r="V249" s="1"/>
      <c r="W249" s="1"/>
      <c r="X249" s="1"/>
      <c r="Y249" s="1"/>
      <c r="Z249" s="1"/>
      <c r="AA249" s="1"/>
    </row>
    <row r="250" spans="1:27" ht="12.75" customHeight="1">
      <c r="A250" s="164">
        <v>112</v>
      </c>
      <c r="B250" s="165">
        <v>43194</v>
      </c>
      <c r="C250" s="165"/>
      <c r="D250" s="166" t="s">
        <v>765</v>
      </c>
      <c r="E250" s="167" t="s">
        <v>591</v>
      </c>
      <c r="F250" s="168">
        <f>141.5-7.3</f>
        <v>134.19999999999999</v>
      </c>
      <c r="G250" s="168"/>
      <c r="H250" s="169">
        <v>77</v>
      </c>
      <c r="I250" s="169">
        <v>180</v>
      </c>
      <c r="J250" s="170" t="s">
        <v>766</v>
      </c>
      <c r="K250" s="171">
        <f t="shared" si="105"/>
        <v>-57.199999999999989</v>
      </c>
      <c r="L250" s="172">
        <f t="shared" si="106"/>
        <v>-0.42622950819672129</v>
      </c>
      <c r="M250" s="168" t="s">
        <v>604</v>
      </c>
      <c r="N250" s="165">
        <v>43522</v>
      </c>
      <c r="O250" s="1"/>
      <c r="P250" s="1"/>
      <c r="Q250" s="242"/>
      <c r="R250" s="1"/>
      <c r="S250" s="6"/>
      <c r="T250" s="1"/>
      <c r="U250" s="1"/>
      <c r="V250" s="1"/>
      <c r="W250" s="1"/>
      <c r="X250" s="1"/>
      <c r="Y250" s="1"/>
      <c r="Z250" s="1"/>
      <c r="AA250" s="1"/>
    </row>
    <row r="251" spans="1:27" ht="12.75" customHeight="1">
      <c r="A251" s="164">
        <v>113</v>
      </c>
      <c r="B251" s="165">
        <v>43209</v>
      </c>
      <c r="C251" s="165"/>
      <c r="D251" s="166" t="s">
        <v>767</v>
      </c>
      <c r="E251" s="167" t="s">
        <v>591</v>
      </c>
      <c r="F251" s="168">
        <v>430</v>
      </c>
      <c r="G251" s="168"/>
      <c r="H251" s="169">
        <v>220</v>
      </c>
      <c r="I251" s="169">
        <v>537</v>
      </c>
      <c r="J251" s="170" t="s">
        <v>768</v>
      </c>
      <c r="K251" s="171">
        <f t="shared" si="105"/>
        <v>-210</v>
      </c>
      <c r="L251" s="172">
        <f t="shared" si="106"/>
        <v>-0.48837209302325579</v>
      </c>
      <c r="M251" s="168" t="s">
        <v>604</v>
      </c>
      <c r="N251" s="165">
        <v>43252</v>
      </c>
      <c r="O251" s="1"/>
      <c r="P251" s="1"/>
      <c r="Q251" s="242"/>
      <c r="R251" s="1"/>
      <c r="S251" s="6"/>
      <c r="T251" s="1"/>
      <c r="U251" s="1"/>
      <c r="V251" s="1"/>
      <c r="W251" s="1"/>
      <c r="X251" s="1"/>
      <c r="Y251" s="1"/>
      <c r="Z251" s="1"/>
      <c r="AA251" s="1"/>
    </row>
    <row r="252" spans="1:27" ht="12.75" customHeight="1">
      <c r="A252" s="185">
        <v>114</v>
      </c>
      <c r="B252" s="186">
        <v>43220</v>
      </c>
      <c r="C252" s="186"/>
      <c r="D252" s="187" t="s">
        <v>769</v>
      </c>
      <c r="E252" s="188" t="s">
        <v>591</v>
      </c>
      <c r="F252" s="188">
        <v>153.5</v>
      </c>
      <c r="G252" s="188"/>
      <c r="H252" s="188">
        <v>196</v>
      </c>
      <c r="I252" s="190">
        <v>196</v>
      </c>
      <c r="J252" s="160" t="s">
        <v>770</v>
      </c>
      <c r="K252" s="161">
        <f t="shared" si="105"/>
        <v>42.5</v>
      </c>
      <c r="L252" s="162">
        <f t="shared" si="106"/>
        <v>0.27687296416938112</v>
      </c>
      <c r="M252" s="157" t="s">
        <v>594</v>
      </c>
      <c r="N252" s="163">
        <v>43605</v>
      </c>
      <c r="O252" s="1"/>
      <c r="P252" s="1"/>
      <c r="Q252" s="242"/>
      <c r="R252" s="1"/>
      <c r="S252" s="6"/>
      <c r="T252" s="1"/>
      <c r="U252" s="1"/>
      <c r="V252" s="1"/>
      <c r="W252" s="1"/>
      <c r="X252" s="1"/>
      <c r="Y252" s="1"/>
      <c r="Z252" s="1"/>
      <c r="AA252" s="1"/>
    </row>
    <row r="253" spans="1:27" ht="12.75" customHeight="1">
      <c r="A253" s="164">
        <v>115</v>
      </c>
      <c r="B253" s="165">
        <v>43306</v>
      </c>
      <c r="C253" s="165"/>
      <c r="D253" s="166" t="s">
        <v>738</v>
      </c>
      <c r="E253" s="167" t="s">
        <v>591</v>
      </c>
      <c r="F253" s="168">
        <v>27.5</v>
      </c>
      <c r="G253" s="168"/>
      <c r="H253" s="169">
        <v>13.1</v>
      </c>
      <c r="I253" s="169">
        <v>60</v>
      </c>
      <c r="J253" s="170" t="s">
        <v>771</v>
      </c>
      <c r="K253" s="171">
        <v>-14.4</v>
      </c>
      <c r="L253" s="172">
        <v>-0.52363636363636401</v>
      </c>
      <c r="M253" s="168" t="s">
        <v>604</v>
      </c>
      <c r="N253" s="165">
        <v>43138</v>
      </c>
      <c r="O253" s="1"/>
      <c r="P253" s="1"/>
      <c r="Q253" s="242"/>
      <c r="R253" s="1"/>
      <c r="S253" s="6"/>
      <c r="T253" s="1"/>
      <c r="U253" s="1"/>
      <c r="V253" s="1"/>
      <c r="W253" s="1"/>
      <c r="X253" s="1"/>
      <c r="Y253" s="1"/>
      <c r="Z253" s="1"/>
      <c r="AA253" s="1"/>
    </row>
    <row r="254" spans="1:27" ht="12.75" customHeight="1">
      <c r="A254" s="194">
        <v>116</v>
      </c>
      <c r="B254" s="195">
        <v>43318</v>
      </c>
      <c r="C254" s="195"/>
      <c r="D254" s="173" t="s">
        <v>772</v>
      </c>
      <c r="E254" s="168" t="s">
        <v>591</v>
      </c>
      <c r="F254" s="168">
        <v>148.5</v>
      </c>
      <c r="G254" s="168"/>
      <c r="H254" s="168">
        <v>102</v>
      </c>
      <c r="I254" s="169">
        <v>182</v>
      </c>
      <c r="J254" s="170" t="s">
        <v>773</v>
      </c>
      <c r="K254" s="171">
        <f>H254-F254</f>
        <v>-46.5</v>
      </c>
      <c r="L254" s="172">
        <f>K254/F254</f>
        <v>-0.31313131313131315</v>
      </c>
      <c r="M254" s="168" t="s">
        <v>604</v>
      </c>
      <c r="N254" s="165">
        <v>43661</v>
      </c>
      <c r="O254" s="1"/>
      <c r="P254" s="1"/>
      <c r="Q254" s="242"/>
      <c r="R254" s="1"/>
      <c r="S254" s="6"/>
      <c r="T254" s="1"/>
      <c r="U254" s="1"/>
      <c r="V254" s="1"/>
      <c r="W254" s="1"/>
      <c r="X254" s="1"/>
      <c r="Y254" s="1"/>
      <c r="Z254" s="1"/>
      <c r="AA254" s="1"/>
    </row>
    <row r="255" spans="1:27" ht="12.75" customHeight="1">
      <c r="A255" s="154">
        <v>117</v>
      </c>
      <c r="B255" s="155">
        <v>43335</v>
      </c>
      <c r="C255" s="155"/>
      <c r="D255" s="156" t="s">
        <v>774</v>
      </c>
      <c r="E255" s="157" t="s">
        <v>591</v>
      </c>
      <c r="F255" s="188">
        <v>285</v>
      </c>
      <c r="G255" s="157"/>
      <c r="H255" s="157">
        <v>355</v>
      </c>
      <c r="I255" s="159">
        <v>364</v>
      </c>
      <c r="J255" s="160" t="s">
        <v>775</v>
      </c>
      <c r="K255" s="161">
        <v>70</v>
      </c>
      <c r="L255" s="162">
        <v>0.24561403508771901</v>
      </c>
      <c r="M255" s="157" t="s">
        <v>594</v>
      </c>
      <c r="N255" s="163">
        <v>43455</v>
      </c>
      <c r="O255" s="1"/>
      <c r="P255" s="1"/>
      <c r="Q255" s="242"/>
      <c r="R255" s="1"/>
      <c r="S255" s="6"/>
      <c r="T255" s="1"/>
      <c r="U255" s="1"/>
      <c r="V255" s="1"/>
      <c r="W255" s="1"/>
      <c r="X255" s="1"/>
      <c r="Y255" s="1"/>
      <c r="Z255" s="1"/>
      <c r="AA255" s="1"/>
    </row>
    <row r="256" spans="1:27" ht="12.75" customHeight="1">
      <c r="A256" s="154">
        <v>118</v>
      </c>
      <c r="B256" s="155">
        <v>43341</v>
      </c>
      <c r="C256" s="155"/>
      <c r="D256" s="156" t="s">
        <v>398</v>
      </c>
      <c r="E256" s="157" t="s">
        <v>591</v>
      </c>
      <c r="F256" s="188">
        <v>525</v>
      </c>
      <c r="G256" s="157"/>
      <c r="H256" s="157">
        <v>585</v>
      </c>
      <c r="I256" s="159">
        <v>635</v>
      </c>
      <c r="J256" s="160" t="s">
        <v>776</v>
      </c>
      <c r="K256" s="161">
        <f t="shared" ref="K256:K307" si="107">H256-F256</f>
        <v>60</v>
      </c>
      <c r="L256" s="162">
        <f t="shared" ref="L256:L307" si="108">K256/F256</f>
        <v>0.11428571428571428</v>
      </c>
      <c r="M256" s="157" t="s">
        <v>594</v>
      </c>
      <c r="N256" s="163">
        <v>43662</v>
      </c>
      <c r="O256" s="1"/>
      <c r="P256" s="1"/>
      <c r="Q256" s="242"/>
      <c r="R256" s="1"/>
      <c r="S256" s="6"/>
      <c r="T256" s="1"/>
      <c r="U256" s="1"/>
      <c r="V256" s="1"/>
      <c r="W256" s="1"/>
      <c r="X256" s="1"/>
      <c r="Y256" s="1"/>
      <c r="Z256" s="1"/>
      <c r="AA256" s="1"/>
    </row>
    <row r="257" spans="1:27" ht="12.75" customHeight="1">
      <c r="A257" s="154">
        <v>119</v>
      </c>
      <c r="B257" s="155">
        <v>43395</v>
      </c>
      <c r="C257" s="155"/>
      <c r="D257" s="156" t="s">
        <v>383</v>
      </c>
      <c r="E257" s="157" t="s">
        <v>591</v>
      </c>
      <c r="F257" s="188">
        <v>475</v>
      </c>
      <c r="G257" s="157"/>
      <c r="H257" s="157">
        <v>574</v>
      </c>
      <c r="I257" s="159">
        <v>570</v>
      </c>
      <c r="J257" s="160" t="s">
        <v>678</v>
      </c>
      <c r="K257" s="161">
        <f t="shared" si="107"/>
        <v>99</v>
      </c>
      <c r="L257" s="162">
        <f t="shared" si="108"/>
        <v>0.20842105263157895</v>
      </c>
      <c r="M257" s="157" t="s">
        <v>594</v>
      </c>
      <c r="N257" s="163">
        <v>43403</v>
      </c>
      <c r="O257" s="1"/>
      <c r="P257" s="1"/>
      <c r="Q257" s="242"/>
      <c r="R257" s="1"/>
      <c r="S257" s="6"/>
      <c r="T257" s="1"/>
      <c r="U257" s="1"/>
      <c r="V257" s="1"/>
      <c r="W257" s="1"/>
      <c r="X257" s="1"/>
      <c r="Y257" s="1"/>
      <c r="Z257" s="1"/>
      <c r="AA257" s="1"/>
    </row>
    <row r="258" spans="1:27" ht="12.75" customHeight="1">
      <c r="A258" s="185">
        <v>120</v>
      </c>
      <c r="B258" s="186">
        <v>43397</v>
      </c>
      <c r="C258" s="186"/>
      <c r="D258" s="187" t="s">
        <v>777</v>
      </c>
      <c r="E258" s="188" t="s">
        <v>591</v>
      </c>
      <c r="F258" s="188">
        <v>707.5</v>
      </c>
      <c r="G258" s="188"/>
      <c r="H258" s="188">
        <v>872</v>
      </c>
      <c r="I258" s="190">
        <v>872</v>
      </c>
      <c r="J258" s="191" t="s">
        <v>678</v>
      </c>
      <c r="K258" s="161">
        <f t="shared" si="107"/>
        <v>164.5</v>
      </c>
      <c r="L258" s="192">
        <f t="shared" si="108"/>
        <v>0.23250883392226149</v>
      </c>
      <c r="M258" s="188" t="s">
        <v>594</v>
      </c>
      <c r="N258" s="193">
        <v>43482</v>
      </c>
      <c r="O258" s="1"/>
      <c r="P258" s="1"/>
      <c r="Q258" s="242"/>
      <c r="R258" s="1"/>
      <c r="S258" s="6"/>
      <c r="T258" s="1"/>
      <c r="U258" s="1"/>
      <c r="V258" s="1"/>
      <c r="W258" s="1"/>
      <c r="X258" s="1"/>
      <c r="Y258" s="1"/>
      <c r="Z258" s="1"/>
      <c r="AA258" s="1"/>
    </row>
    <row r="259" spans="1:27" ht="12.75" customHeight="1">
      <c r="A259" s="185">
        <v>121</v>
      </c>
      <c r="B259" s="186">
        <v>43398</v>
      </c>
      <c r="C259" s="186"/>
      <c r="D259" s="187" t="s">
        <v>778</v>
      </c>
      <c r="E259" s="188" t="s">
        <v>591</v>
      </c>
      <c r="F259" s="188">
        <v>162</v>
      </c>
      <c r="G259" s="188"/>
      <c r="H259" s="188">
        <v>204</v>
      </c>
      <c r="I259" s="190">
        <v>209</v>
      </c>
      <c r="J259" s="191" t="s">
        <v>779</v>
      </c>
      <c r="K259" s="161">
        <f t="shared" si="107"/>
        <v>42</v>
      </c>
      <c r="L259" s="192">
        <f t="shared" si="108"/>
        <v>0.25925925925925924</v>
      </c>
      <c r="M259" s="188" t="s">
        <v>594</v>
      </c>
      <c r="N259" s="193">
        <v>43539</v>
      </c>
      <c r="O259" s="1"/>
      <c r="P259" s="1"/>
      <c r="Q259" s="242"/>
      <c r="R259" s="1"/>
      <c r="S259" s="6"/>
      <c r="T259" s="1"/>
      <c r="U259" s="1"/>
      <c r="V259" s="1"/>
      <c r="W259" s="1"/>
      <c r="X259" s="1"/>
      <c r="Y259" s="1"/>
      <c r="Z259" s="1"/>
      <c r="AA259" s="1"/>
    </row>
    <row r="260" spans="1:27" ht="12.75" customHeight="1">
      <c r="A260" s="185">
        <v>122</v>
      </c>
      <c r="B260" s="186">
        <v>43399</v>
      </c>
      <c r="C260" s="186"/>
      <c r="D260" s="187" t="s">
        <v>488</v>
      </c>
      <c r="E260" s="188" t="s">
        <v>591</v>
      </c>
      <c r="F260" s="188">
        <v>240</v>
      </c>
      <c r="G260" s="188"/>
      <c r="H260" s="188">
        <v>297</v>
      </c>
      <c r="I260" s="190">
        <v>297</v>
      </c>
      <c r="J260" s="191" t="s">
        <v>678</v>
      </c>
      <c r="K260" s="197">
        <f t="shared" si="107"/>
        <v>57</v>
      </c>
      <c r="L260" s="192">
        <f t="shared" si="108"/>
        <v>0.23749999999999999</v>
      </c>
      <c r="M260" s="188" t="s">
        <v>594</v>
      </c>
      <c r="N260" s="193">
        <v>43417</v>
      </c>
      <c r="O260" s="1"/>
      <c r="P260" s="1"/>
      <c r="Q260" s="242"/>
      <c r="R260" s="1"/>
      <c r="S260" s="6"/>
      <c r="T260" s="1"/>
      <c r="U260" s="1"/>
      <c r="V260" s="1"/>
      <c r="W260" s="1"/>
      <c r="X260" s="1"/>
      <c r="Y260" s="1"/>
      <c r="Z260" s="1"/>
      <c r="AA260" s="1"/>
    </row>
    <row r="261" spans="1:27" ht="12.75" customHeight="1">
      <c r="A261" s="154">
        <v>123</v>
      </c>
      <c r="B261" s="155">
        <v>43439</v>
      </c>
      <c r="C261" s="155"/>
      <c r="D261" s="156" t="s">
        <v>780</v>
      </c>
      <c r="E261" s="157" t="s">
        <v>591</v>
      </c>
      <c r="F261" s="157">
        <v>202.5</v>
      </c>
      <c r="G261" s="157"/>
      <c r="H261" s="157">
        <v>255</v>
      </c>
      <c r="I261" s="159">
        <v>252</v>
      </c>
      <c r="J261" s="160" t="s">
        <v>678</v>
      </c>
      <c r="K261" s="161">
        <f t="shared" si="107"/>
        <v>52.5</v>
      </c>
      <c r="L261" s="162">
        <f t="shared" si="108"/>
        <v>0.25925925925925924</v>
      </c>
      <c r="M261" s="157" t="s">
        <v>594</v>
      </c>
      <c r="N261" s="163">
        <v>43542</v>
      </c>
      <c r="O261" s="1"/>
      <c r="P261" s="1"/>
      <c r="Q261" s="242"/>
      <c r="R261" s="1"/>
      <c r="S261" s="6" t="s">
        <v>781</v>
      </c>
      <c r="T261" s="1"/>
      <c r="U261" s="1"/>
      <c r="V261" s="1"/>
      <c r="W261" s="1"/>
      <c r="X261" s="1"/>
      <c r="Y261" s="1"/>
      <c r="Z261" s="1"/>
      <c r="AA261" s="1"/>
    </row>
    <row r="262" spans="1:27" ht="12.75" customHeight="1">
      <c r="A262" s="185">
        <v>124</v>
      </c>
      <c r="B262" s="186">
        <v>43465</v>
      </c>
      <c r="C262" s="155"/>
      <c r="D262" s="187" t="s">
        <v>159</v>
      </c>
      <c r="E262" s="188" t="s">
        <v>591</v>
      </c>
      <c r="F262" s="188">
        <v>710</v>
      </c>
      <c r="G262" s="188"/>
      <c r="H262" s="188">
        <v>866</v>
      </c>
      <c r="I262" s="190">
        <v>866</v>
      </c>
      <c r="J262" s="191" t="s">
        <v>678</v>
      </c>
      <c r="K262" s="161">
        <f t="shared" si="107"/>
        <v>156</v>
      </c>
      <c r="L262" s="162">
        <f t="shared" si="108"/>
        <v>0.21971830985915494</v>
      </c>
      <c r="M262" s="157" t="s">
        <v>594</v>
      </c>
      <c r="N262" s="163">
        <v>43553</v>
      </c>
      <c r="O262" s="1"/>
      <c r="P262" s="1"/>
      <c r="Q262" s="242"/>
      <c r="R262" s="1"/>
      <c r="S262" s="6" t="s">
        <v>781</v>
      </c>
      <c r="T262" s="1"/>
      <c r="U262" s="1"/>
      <c r="V262" s="1"/>
      <c r="W262" s="1"/>
      <c r="X262" s="1"/>
      <c r="Y262" s="1"/>
      <c r="Z262" s="1"/>
      <c r="AA262" s="1"/>
    </row>
    <row r="263" spans="1:27" ht="12.75" customHeight="1">
      <c r="A263" s="185">
        <v>125</v>
      </c>
      <c r="B263" s="186">
        <v>43522</v>
      </c>
      <c r="C263" s="186"/>
      <c r="D263" s="187" t="s">
        <v>174</v>
      </c>
      <c r="E263" s="188" t="s">
        <v>591</v>
      </c>
      <c r="F263" s="188">
        <v>337.25</v>
      </c>
      <c r="G263" s="188"/>
      <c r="H263" s="188">
        <v>398.5</v>
      </c>
      <c r="I263" s="190">
        <v>411</v>
      </c>
      <c r="J263" s="160" t="s">
        <v>782</v>
      </c>
      <c r="K263" s="161">
        <f t="shared" si="107"/>
        <v>61.25</v>
      </c>
      <c r="L263" s="162">
        <f t="shared" si="108"/>
        <v>0.1816160118606375</v>
      </c>
      <c r="M263" s="157" t="s">
        <v>594</v>
      </c>
      <c r="N263" s="163">
        <v>43760</v>
      </c>
      <c r="O263" s="1"/>
      <c r="P263" s="1"/>
      <c r="Q263" s="242"/>
      <c r="R263" s="1"/>
      <c r="S263" s="6" t="s">
        <v>781</v>
      </c>
      <c r="T263" s="1"/>
      <c r="U263" s="1"/>
      <c r="V263" s="1"/>
      <c r="W263" s="1"/>
      <c r="X263" s="1"/>
      <c r="Y263" s="1"/>
      <c r="Z263" s="1"/>
      <c r="AA263" s="1"/>
    </row>
    <row r="264" spans="1:27" ht="12.75" customHeight="1">
      <c r="A264" s="198">
        <v>126</v>
      </c>
      <c r="B264" s="199">
        <v>43559</v>
      </c>
      <c r="C264" s="199"/>
      <c r="D264" s="200" t="s">
        <v>783</v>
      </c>
      <c r="E264" s="201" t="s">
        <v>591</v>
      </c>
      <c r="F264" s="201">
        <v>130</v>
      </c>
      <c r="G264" s="201"/>
      <c r="H264" s="201">
        <v>65</v>
      </c>
      <c r="I264" s="202">
        <v>158</v>
      </c>
      <c r="J264" s="170" t="s">
        <v>784</v>
      </c>
      <c r="K264" s="171">
        <f t="shared" si="107"/>
        <v>-65</v>
      </c>
      <c r="L264" s="172">
        <f t="shared" si="108"/>
        <v>-0.5</v>
      </c>
      <c r="M264" s="168" t="s">
        <v>604</v>
      </c>
      <c r="N264" s="165">
        <v>43726</v>
      </c>
      <c r="O264" s="1"/>
      <c r="P264" s="1"/>
      <c r="Q264" s="242"/>
      <c r="R264" s="1"/>
      <c r="S264" s="6" t="s">
        <v>785</v>
      </c>
      <c r="T264" s="1"/>
      <c r="U264" s="1"/>
      <c r="V264" s="1"/>
      <c r="W264" s="1"/>
      <c r="X264" s="1"/>
      <c r="Y264" s="1"/>
      <c r="Z264" s="1"/>
      <c r="AA264" s="1"/>
    </row>
    <row r="265" spans="1:27" ht="12.75" customHeight="1">
      <c r="A265" s="185">
        <v>127</v>
      </c>
      <c r="B265" s="186">
        <v>43017</v>
      </c>
      <c r="C265" s="186"/>
      <c r="D265" s="187" t="s">
        <v>210</v>
      </c>
      <c r="E265" s="188" t="s">
        <v>591</v>
      </c>
      <c r="F265" s="188">
        <v>141.5</v>
      </c>
      <c r="G265" s="188"/>
      <c r="H265" s="188">
        <v>183.5</v>
      </c>
      <c r="I265" s="190">
        <v>210</v>
      </c>
      <c r="J265" s="160" t="s">
        <v>779</v>
      </c>
      <c r="K265" s="161">
        <f t="shared" si="107"/>
        <v>42</v>
      </c>
      <c r="L265" s="162">
        <f t="shared" si="108"/>
        <v>0.29681978798586572</v>
      </c>
      <c r="M265" s="157" t="s">
        <v>594</v>
      </c>
      <c r="N265" s="163">
        <v>43042</v>
      </c>
      <c r="O265" s="1"/>
      <c r="P265" s="1"/>
      <c r="Q265" s="242"/>
      <c r="R265" s="1"/>
      <c r="S265" s="6" t="s">
        <v>785</v>
      </c>
      <c r="T265" s="1"/>
      <c r="U265" s="1"/>
      <c r="V265" s="1"/>
      <c r="W265" s="1"/>
      <c r="X265" s="1"/>
      <c r="Y265" s="1"/>
      <c r="Z265" s="1"/>
      <c r="AA265" s="1"/>
    </row>
    <row r="266" spans="1:27" ht="12.75" customHeight="1">
      <c r="A266" s="198">
        <v>128</v>
      </c>
      <c r="B266" s="199">
        <v>43074</v>
      </c>
      <c r="C266" s="199"/>
      <c r="D266" s="200" t="s">
        <v>786</v>
      </c>
      <c r="E266" s="201" t="s">
        <v>591</v>
      </c>
      <c r="F266" s="196">
        <v>172</v>
      </c>
      <c r="G266" s="201"/>
      <c r="H266" s="201">
        <v>155.25</v>
      </c>
      <c r="I266" s="202">
        <v>230</v>
      </c>
      <c r="J266" s="170" t="s">
        <v>787</v>
      </c>
      <c r="K266" s="171">
        <f t="shared" si="107"/>
        <v>-16.75</v>
      </c>
      <c r="L266" s="172">
        <f t="shared" si="108"/>
        <v>-9.7383720930232565E-2</v>
      </c>
      <c r="M266" s="168" t="s">
        <v>604</v>
      </c>
      <c r="N266" s="165">
        <v>43787</v>
      </c>
      <c r="O266" s="1"/>
      <c r="P266" s="1"/>
      <c r="Q266" s="242"/>
      <c r="R266" s="1"/>
      <c r="S266" s="6" t="s">
        <v>785</v>
      </c>
      <c r="T266" s="1"/>
      <c r="U266" s="1"/>
      <c r="V266" s="1"/>
      <c r="W266" s="1"/>
      <c r="X266" s="1"/>
      <c r="Y266" s="1"/>
      <c r="Z266" s="1"/>
      <c r="AA266" s="1"/>
    </row>
    <row r="267" spans="1:27" ht="12.75" customHeight="1">
      <c r="A267" s="185">
        <v>129</v>
      </c>
      <c r="B267" s="186">
        <v>43398</v>
      </c>
      <c r="C267" s="186"/>
      <c r="D267" s="187" t="s">
        <v>120</v>
      </c>
      <c r="E267" s="188" t="s">
        <v>591</v>
      </c>
      <c r="F267" s="188">
        <v>698.5</v>
      </c>
      <c r="G267" s="188"/>
      <c r="H267" s="188">
        <v>890</v>
      </c>
      <c r="I267" s="190">
        <v>890</v>
      </c>
      <c r="J267" s="160" t="s">
        <v>788</v>
      </c>
      <c r="K267" s="161">
        <f t="shared" si="107"/>
        <v>191.5</v>
      </c>
      <c r="L267" s="162">
        <f t="shared" si="108"/>
        <v>0.27415891195418757</v>
      </c>
      <c r="M267" s="157" t="s">
        <v>594</v>
      </c>
      <c r="N267" s="163">
        <v>44328</v>
      </c>
      <c r="O267" s="1"/>
      <c r="P267" s="1"/>
      <c r="Q267" s="242"/>
      <c r="R267" s="1"/>
      <c r="S267" s="6" t="s">
        <v>781</v>
      </c>
      <c r="T267" s="1"/>
      <c r="U267" s="1"/>
      <c r="V267" s="1"/>
      <c r="W267" s="1"/>
      <c r="X267" s="1"/>
      <c r="Y267" s="1"/>
      <c r="Z267" s="1"/>
      <c r="AA267" s="1"/>
    </row>
    <row r="268" spans="1:27" ht="12.75" customHeight="1">
      <c r="A268" s="185">
        <v>130</v>
      </c>
      <c r="B268" s="186">
        <v>42877</v>
      </c>
      <c r="C268" s="186"/>
      <c r="D268" s="187" t="s">
        <v>789</v>
      </c>
      <c r="E268" s="188" t="s">
        <v>591</v>
      </c>
      <c r="F268" s="188">
        <v>127.6</v>
      </c>
      <c r="G268" s="188"/>
      <c r="H268" s="188">
        <v>138</v>
      </c>
      <c r="I268" s="190">
        <v>190</v>
      </c>
      <c r="J268" s="160" t="s">
        <v>790</v>
      </c>
      <c r="K268" s="161">
        <f t="shared" si="107"/>
        <v>10.400000000000006</v>
      </c>
      <c r="L268" s="162">
        <f t="shared" si="108"/>
        <v>8.1504702194357417E-2</v>
      </c>
      <c r="M268" s="157" t="s">
        <v>594</v>
      </c>
      <c r="N268" s="163">
        <v>43774</v>
      </c>
      <c r="O268" s="1"/>
      <c r="P268" s="1"/>
      <c r="Q268" s="242"/>
      <c r="R268" s="1"/>
      <c r="S268" s="6" t="s">
        <v>785</v>
      </c>
      <c r="T268" s="1"/>
      <c r="U268" s="1"/>
      <c r="V268" s="1"/>
      <c r="W268" s="1"/>
      <c r="X268" s="1"/>
      <c r="Y268" s="1"/>
      <c r="Z268" s="1"/>
      <c r="AA268" s="1"/>
    </row>
    <row r="269" spans="1:27" ht="12.75" customHeight="1">
      <c r="A269" s="185">
        <v>131</v>
      </c>
      <c r="B269" s="186">
        <v>43158</v>
      </c>
      <c r="C269" s="186"/>
      <c r="D269" s="187" t="s">
        <v>791</v>
      </c>
      <c r="E269" s="188" t="s">
        <v>591</v>
      </c>
      <c r="F269" s="188">
        <v>317</v>
      </c>
      <c r="G269" s="188"/>
      <c r="H269" s="188">
        <v>382.5</v>
      </c>
      <c r="I269" s="190">
        <v>398</v>
      </c>
      <c r="J269" s="160" t="s">
        <v>792</v>
      </c>
      <c r="K269" s="161">
        <f t="shared" si="107"/>
        <v>65.5</v>
      </c>
      <c r="L269" s="162">
        <f t="shared" si="108"/>
        <v>0.20662460567823343</v>
      </c>
      <c r="M269" s="157" t="s">
        <v>594</v>
      </c>
      <c r="N269" s="163">
        <v>44238</v>
      </c>
      <c r="O269" s="1"/>
      <c r="P269" s="1"/>
      <c r="Q269" s="242"/>
      <c r="R269" s="1"/>
      <c r="S269" s="6" t="s">
        <v>785</v>
      </c>
      <c r="T269" s="1"/>
      <c r="U269" s="1"/>
      <c r="V269" s="1"/>
      <c r="W269" s="1"/>
      <c r="X269" s="1"/>
      <c r="Y269" s="1"/>
      <c r="Z269" s="1"/>
      <c r="AA269" s="1"/>
    </row>
    <row r="270" spans="1:27" ht="12.75" customHeight="1">
      <c r="A270" s="198">
        <v>132</v>
      </c>
      <c r="B270" s="199">
        <v>43164</v>
      </c>
      <c r="C270" s="199"/>
      <c r="D270" s="200" t="s">
        <v>166</v>
      </c>
      <c r="E270" s="201" t="s">
        <v>591</v>
      </c>
      <c r="F270" s="196">
        <f>510-14.4</f>
        <v>495.6</v>
      </c>
      <c r="G270" s="201"/>
      <c r="H270" s="201">
        <v>350</v>
      </c>
      <c r="I270" s="202">
        <v>672</v>
      </c>
      <c r="J270" s="170" t="s">
        <v>793</v>
      </c>
      <c r="K270" s="171">
        <f t="shared" si="107"/>
        <v>-145.60000000000002</v>
      </c>
      <c r="L270" s="172">
        <f t="shared" si="108"/>
        <v>-0.29378531073446329</v>
      </c>
      <c r="M270" s="168" t="s">
        <v>604</v>
      </c>
      <c r="N270" s="165">
        <v>43887</v>
      </c>
      <c r="O270" s="1"/>
      <c r="P270" s="1"/>
      <c r="Q270" s="242"/>
      <c r="R270" s="1"/>
      <c r="S270" s="6" t="s">
        <v>781</v>
      </c>
      <c r="T270" s="1"/>
      <c r="U270" s="1"/>
      <c r="V270" s="1"/>
      <c r="W270" s="1"/>
      <c r="X270" s="1"/>
      <c r="Y270" s="1"/>
      <c r="Z270" s="1"/>
      <c r="AA270" s="1"/>
    </row>
    <row r="271" spans="1:27" ht="12.75" customHeight="1">
      <c r="A271" s="198">
        <v>133</v>
      </c>
      <c r="B271" s="199">
        <v>43237</v>
      </c>
      <c r="C271" s="199"/>
      <c r="D271" s="200" t="s">
        <v>794</v>
      </c>
      <c r="E271" s="201" t="s">
        <v>591</v>
      </c>
      <c r="F271" s="196">
        <v>230.3</v>
      </c>
      <c r="G271" s="201"/>
      <c r="H271" s="201">
        <v>102.5</v>
      </c>
      <c r="I271" s="202">
        <v>348</v>
      </c>
      <c r="J271" s="170" t="s">
        <v>795</v>
      </c>
      <c r="K271" s="171">
        <f t="shared" si="107"/>
        <v>-127.80000000000001</v>
      </c>
      <c r="L271" s="172">
        <f t="shared" si="108"/>
        <v>-0.55492835432045162</v>
      </c>
      <c r="M271" s="168" t="s">
        <v>604</v>
      </c>
      <c r="N271" s="165">
        <v>43896</v>
      </c>
      <c r="O271" s="1"/>
      <c r="P271" s="1"/>
      <c r="Q271" s="242"/>
      <c r="R271" s="1"/>
      <c r="S271" s="6" t="s">
        <v>781</v>
      </c>
      <c r="T271" s="1"/>
      <c r="U271" s="1"/>
      <c r="V271" s="1"/>
      <c r="W271" s="1"/>
      <c r="X271" s="1"/>
      <c r="Y271" s="1"/>
      <c r="Z271" s="1"/>
      <c r="AA271" s="1"/>
    </row>
    <row r="272" spans="1:27" ht="12.75" customHeight="1">
      <c r="A272" s="185">
        <v>134</v>
      </c>
      <c r="B272" s="186">
        <v>43258</v>
      </c>
      <c r="C272" s="186"/>
      <c r="D272" s="187" t="s">
        <v>444</v>
      </c>
      <c r="E272" s="188" t="s">
        <v>591</v>
      </c>
      <c r="F272" s="188">
        <f>342.5-5.1</f>
        <v>337.4</v>
      </c>
      <c r="G272" s="188"/>
      <c r="H272" s="188">
        <v>412.5</v>
      </c>
      <c r="I272" s="190">
        <v>439</v>
      </c>
      <c r="J272" s="160" t="s">
        <v>796</v>
      </c>
      <c r="K272" s="161">
        <f t="shared" si="107"/>
        <v>75.100000000000023</v>
      </c>
      <c r="L272" s="162">
        <f t="shared" si="108"/>
        <v>0.22258446947243635</v>
      </c>
      <c r="M272" s="157" t="s">
        <v>594</v>
      </c>
      <c r="N272" s="163">
        <v>44230</v>
      </c>
      <c r="O272" s="1"/>
      <c r="P272" s="1"/>
      <c r="Q272" s="242"/>
      <c r="R272" s="1"/>
      <c r="S272" s="6" t="s">
        <v>785</v>
      </c>
      <c r="T272" s="1"/>
      <c r="U272" s="1"/>
      <c r="V272" s="1"/>
      <c r="W272" s="1"/>
      <c r="X272" s="1"/>
      <c r="Y272" s="1"/>
      <c r="Z272" s="1"/>
      <c r="AA272" s="1"/>
    </row>
    <row r="273" spans="1:27" ht="12.75" customHeight="1">
      <c r="A273" s="179">
        <v>135</v>
      </c>
      <c r="B273" s="178">
        <v>43285</v>
      </c>
      <c r="C273" s="178"/>
      <c r="D273" s="179" t="s">
        <v>58</v>
      </c>
      <c r="E273" s="180" t="s">
        <v>591</v>
      </c>
      <c r="F273" s="180">
        <f>127.5-5.53</f>
        <v>121.97</v>
      </c>
      <c r="G273" s="181"/>
      <c r="H273" s="181">
        <v>122.5</v>
      </c>
      <c r="I273" s="181">
        <v>170</v>
      </c>
      <c r="J273" s="182" t="s">
        <v>797</v>
      </c>
      <c r="K273" s="183">
        <f t="shared" si="107"/>
        <v>0.53000000000000114</v>
      </c>
      <c r="L273" s="184">
        <f t="shared" si="108"/>
        <v>4.3453308190538747E-3</v>
      </c>
      <c r="M273" s="180" t="s">
        <v>611</v>
      </c>
      <c r="N273" s="178">
        <v>44431</v>
      </c>
      <c r="O273" s="1"/>
      <c r="P273" s="1"/>
      <c r="Q273" s="242"/>
      <c r="R273" s="1"/>
      <c r="S273" s="6" t="s">
        <v>781</v>
      </c>
      <c r="T273" s="1"/>
      <c r="U273" s="1"/>
      <c r="V273" s="1"/>
      <c r="W273" s="1"/>
      <c r="X273" s="1"/>
      <c r="Y273" s="1"/>
      <c r="Z273" s="1"/>
      <c r="AA273" s="1"/>
    </row>
    <row r="274" spans="1:27" ht="12.75" customHeight="1">
      <c r="A274" s="198">
        <v>136</v>
      </c>
      <c r="B274" s="199">
        <v>43294</v>
      </c>
      <c r="C274" s="199"/>
      <c r="D274" s="200" t="s">
        <v>798</v>
      </c>
      <c r="E274" s="201" t="s">
        <v>591</v>
      </c>
      <c r="F274" s="196">
        <v>46.5</v>
      </c>
      <c r="G274" s="201"/>
      <c r="H274" s="201">
        <v>17</v>
      </c>
      <c r="I274" s="202">
        <v>59</v>
      </c>
      <c r="J274" s="170" t="s">
        <v>799</v>
      </c>
      <c r="K274" s="171">
        <f t="shared" si="107"/>
        <v>-29.5</v>
      </c>
      <c r="L274" s="172">
        <f t="shared" si="108"/>
        <v>-0.63440860215053763</v>
      </c>
      <c r="M274" s="168" t="s">
        <v>604</v>
      </c>
      <c r="N274" s="165">
        <v>43887</v>
      </c>
      <c r="O274" s="1"/>
      <c r="P274" s="1"/>
      <c r="Q274" s="242"/>
      <c r="R274" s="1"/>
      <c r="S274" s="6" t="s">
        <v>781</v>
      </c>
      <c r="T274" s="1"/>
      <c r="U274" s="1"/>
      <c r="V274" s="1"/>
      <c r="W274" s="1"/>
      <c r="X274" s="1"/>
      <c r="Y274" s="1"/>
      <c r="Z274" s="1"/>
      <c r="AA274" s="1"/>
    </row>
    <row r="275" spans="1:27" ht="12.75" customHeight="1">
      <c r="A275" s="185">
        <v>137</v>
      </c>
      <c r="B275" s="186">
        <v>43396</v>
      </c>
      <c r="C275" s="186"/>
      <c r="D275" s="187" t="s">
        <v>427</v>
      </c>
      <c r="E275" s="188" t="s">
        <v>591</v>
      </c>
      <c r="F275" s="188">
        <v>156.5</v>
      </c>
      <c r="G275" s="188"/>
      <c r="H275" s="188">
        <v>207.5</v>
      </c>
      <c r="I275" s="190">
        <v>191</v>
      </c>
      <c r="J275" s="160" t="s">
        <v>678</v>
      </c>
      <c r="K275" s="161">
        <f t="shared" si="107"/>
        <v>51</v>
      </c>
      <c r="L275" s="162">
        <f t="shared" si="108"/>
        <v>0.32587859424920129</v>
      </c>
      <c r="M275" s="157" t="s">
        <v>594</v>
      </c>
      <c r="N275" s="163">
        <v>44369</v>
      </c>
      <c r="O275" s="1"/>
      <c r="P275" s="1"/>
      <c r="Q275" s="242"/>
      <c r="R275" s="1"/>
      <c r="S275" s="6" t="s">
        <v>781</v>
      </c>
      <c r="T275" s="1"/>
      <c r="U275" s="1"/>
      <c r="V275" s="1"/>
      <c r="W275" s="1"/>
      <c r="X275" s="1"/>
      <c r="Y275" s="1"/>
      <c r="Z275" s="1"/>
      <c r="AA275" s="1"/>
    </row>
    <row r="276" spans="1:27" ht="12.75" customHeight="1">
      <c r="A276" s="185">
        <v>138</v>
      </c>
      <c r="B276" s="186">
        <v>43439</v>
      </c>
      <c r="C276" s="186"/>
      <c r="D276" s="187" t="s">
        <v>346</v>
      </c>
      <c r="E276" s="188" t="s">
        <v>591</v>
      </c>
      <c r="F276" s="188">
        <v>259.5</v>
      </c>
      <c r="G276" s="188"/>
      <c r="H276" s="188">
        <v>320</v>
      </c>
      <c r="I276" s="190">
        <v>320</v>
      </c>
      <c r="J276" s="160" t="s">
        <v>678</v>
      </c>
      <c r="K276" s="161">
        <f t="shared" si="107"/>
        <v>60.5</v>
      </c>
      <c r="L276" s="162">
        <f t="shared" si="108"/>
        <v>0.23314065510597304</v>
      </c>
      <c r="M276" s="157" t="s">
        <v>594</v>
      </c>
      <c r="N276" s="163">
        <v>44323</v>
      </c>
      <c r="O276" s="1"/>
      <c r="P276" s="1"/>
      <c r="Q276" s="242"/>
      <c r="R276" s="1"/>
      <c r="S276" s="6" t="s">
        <v>781</v>
      </c>
      <c r="T276" s="1"/>
      <c r="U276" s="1"/>
      <c r="V276" s="1"/>
      <c r="W276" s="1"/>
      <c r="X276" s="1"/>
      <c r="Y276" s="1"/>
      <c r="Z276" s="1"/>
      <c r="AA276" s="1"/>
    </row>
    <row r="277" spans="1:27" ht="12.75" customHeight="1">
      <c r="A277" s="198">
        <v>139</v>
      </c>
      <c r="B277" s="199">
        <v>43439</v>
      </c>
      <c r="C277" s="199"/>
      <c r="D277" s="200" t="s">
        <v>800</v>
      </c>
      <c r="E277" s="201" t="s">
        <v>591</v>
      </c>
      <c r="F277" s="201">
        <v>715</v>
      </c>
      <c r="G277" s="201"/>
      <c r="H277" s="201">
        <v>445</v>
      </c>
      <c r="I277" s="202">
        <v>840</v>
      </c>
      <c r="J277" s="170" t="s">
        <v>801</v>
      </c>
      <c r="K277" s="171">
        <f t="shared" si="107"/>
        <v>-270</v>
      </c>
      <c r="L277" s="172">
        <f t="shared" si="108"/>
        <v>-0.3776223776223776</v>
      </c>
      <c r="M277" s="168" t="s">
        <v>604</v>
      </c>
      <c r="N277" s="165">
        <v>43800</v>
      </c>
      <c r="O277" s="1"/>
      <c r="P277" s="1"/>
      <c r="Q277" s="242"/>
      <c r="R277" s="1"/>
      <c r="S277" s="6" t="s">
        <v>781</v>
      </c>
      <c r="T277" s="1"/>
      <c r="U277" s="1"/>
      <c r="V277" s="1"/>
      <c r="W277" s="1"/>
      <c r="X277" s="1"/>
      <c r="Y277" s="1"/>
      <c r="Z277" s="1"/>
      <c r="AA277" s="1"/>
    </row>
    <row r="278" spans="1:27" ht="12.75" customHeight="1">
      <c r="A278" s="185">
        <v>140</v>
      </c>
      <c r="B278" s="186">
        <v>43469</v>
      </c>
      <c r="C278" s="186"/>
      <c r="D278" s="187" t="s">
        <v>180</v>
      </c>
      <c r="E278" s="188" t="s">
        <v>591</v>
      </c>
      <c r="F278" s="188">
        <v>875</v>
      </c>
      <c r="G278" s="188"/>
      <c r="H278" s="188">
        <v>1165</v>
      </c>
      <c r="I278" s="190">
        <v>1185</v>
      </c>
      <c r="J278" s="160" t="s">
        <v>802</v>
      </c>
      <c r="K278" s="161">
        <f t="shared" si="107"/>
        <v>290</v>
      </c>
      <c r="L278" s="162">
        <f t="shared" si="108"/>
        <v>0.33142857142857141</v>
      </c>
      <c r="M278" s="157" t="s">
        <v>594</v>
      </c>
      <c r="N278" s="163">
        <v>43847</v>
      </c>
      <c r="O278" s="1"/>
      <c r="P278" s="1"/>
      <c r="Q278" s="242"/>
      <c r="R278" s="1"/>
      <c r="S278" s="6" t="s">
        <v>781</v>
      </c>
      <c r="T278" s="1"/>
      <c r="U278" s="1"/>
      <c r="V278" s="1"/>
      <c r="W278" s="1"/>
      <c r="X278" s="1"/>
      <c r="Y278" s="1"/>
      <c r="Z278" s="1"/>
      <c r="AA278" s="1"/>
    </row>
    <row r="279" spans="1:27" ht="12.75" customHeight="1">
      <c r="A279" s="185">
        <v>141</v>
      </c>
      <c r="B279" s="186">
        <v>43559</v>
      </c>
      <c r="C279" s="186"/>
      <c r="D279" s="187" t="s">
        <v>364</v>
      </c>
      <c r="E279" s="188" t="s">
        <v>591</v>
      </c>
      <c r="F279" s="188">
        <f>387-14.63</f>
        <v>372.37</v>
      </c>
      <c r="G279" s="188"/>
      <c r="H279" s="188">
        <v>490</v>
      </c>
      <c r="I279" s="190">
        <v>490</v>
      </c>
      <c r="J279" s="160" t="s">
        <v>678</v>
      </c>
      <c r="K279" s="161">
        <f t="shared" si="107"/>
        <v>117.63</v>
      </c>
      <c r="L279" s="162">
        <f t="shared" si="108"/>
        <v>0.31589548030185027</v>
      </c>
      <c r="M279" s="157" t="s">
        <v>594</v>
      </c>
      <c r="N279" s="163">
        <v>43850</v>
      </c>
      <c r="O279" s="1"/>
      <c r="P279" s="1"/>
      <c r="Q279" s="242"/>
      <c r="R279" s="1"/>
      <c r="S279" s="6" t="s">
        <v>781</v>
      </c>
      <c r="T279" s="1"/>
      <c r="U279" s="1"/>
      <c r="V279" s="1"/>
      <c r="W279" s="1"/>
      <c r="X279" s="1"/>
      <c r="Y279" s="1"/>
      <c r="Z279" s="1"/>
      <c r="AA279" s="1"/>
    </row>
    <row r="280" spans="1:27" ht="12.75" customHeight="1">
      <c r="A280" s="198">
        <v>142</v>
      </c>
      <c r="B280" s="199">
        <v>43578</v>
      </c>
      <c r="C280" s="199"/>
      <c r="D280" s="200" t="s">
        <v>803</v>
      </c>
      <c r="E280" s="201" t="s">
        <v>603</v>
      </c>
      <c r="F280" s="201">
        <v>220</v>
      </c>
      <c r="G280" s="201"/>
      <c r="H280" s="201">
        <v>127.5</v>
      </c>
      <c r="I280" s="202">
        <v>284</v>
      </c>
      <c r="J280" s="170" t="s">
        <v>804</v>
      </c>
      <c r="K280" s="171">
        <f t="shared" si="107"/>
        <v>-92.5</v>
      </c>
      <c r="L280" s="172">
        <f t="shared" si="108"/>
        <v>-0.42045454545454547</v>
      </c>
      <c r="M280" s="168" t="s">
        <v>604</v>
      </c>
      <c r="N280" s="165">
        <v>43896</v>
      </c>
      <c r="O280" s="1"/>
      <c r="P280" s="1"/>
      <c r="Q280" s="242"/>
      <c r="R280" s="1"/>
      <c r="S280" s="6" t="s">
        <v>781</v>
      </c>
      <c r="T280" s="1"/>
      <c r="U280" s="1"/>
      <c r="V280" s="1"/>
      <c r="W280" s="1"/>
      <c r="X280" s="1"/>
      <c r="Y280" s="1"/>
      <c r="Z280" s="1"/>
      <c r="AA280" s="1"/>
    </row>
    <row r="281" spans="1:27" ht="12.75" customHeight="1">
      <c r="A281" s="185">
        <v>143</v>
      </c>
      <c r="B281" s="186">
        <v>43622</v>
      </c>
      <c r="C281" s="186"/>
      <c r="D281" s="187" t="s">
        <v>489</v>
      </c>
      <c r="E281" s="188" t="s">
        <v>603</v>
      </c>
      <c r="F281" s="188">
        <v>332.8</v>
      </c>
      <c r="G281" s="188"/>
      <c r="H281" s="188">
        <v>405</v>
      </c>
      <c r="I281" s="190">
        <v>419</v>
      </c>
      <c r="J281" s="160" t="s">
        <v>805</v>
      </c>
      <c r="K281" s="161">
        <f t="shared" si="107"/>
        <v>72.199999999999989</v>
      </c>
      <c r="L281" s="162">
        <f t="shared" si="108"/>
        <v>0.21694711538461534</v>
      </c>
      <c r="M281" s="157" t="s">
        <v>594</v>
      </c>
      <c r="N281" s="163">
        <v>43860</v>
      </c>
      <c r="O281" s="1"/>
      <c r="P281" s="1"/>
      <c r="Q281" s="242"/>
      <c r="R281" s="1"/>
      <c r="S281" s="6" t="s">
        <v>785</v>
      </c>
      <c r="T281" s="1"/>
      <c r="U281" s="1"/>
      <c r="V281" s="1"/>
      <c r="W281" s="1"/>
      <c r="X281" s="1"/>
      <c r="Y281" s="1"/>
      <c r="Z281" s="1"/>
      <c r="AA281" s="1"/>
    </row>
    <row r="282" spans="1:27" ht="12.75" customHeight="1">
      <c r="A282" s="179">
        <v>144</v>
      </c>
      <c r="B282" s="178">
        <v>43641</v>
      </c>
      <c r="C282" s="178"/>
      <c r="D282" s="179" t="s">
        <v>172</v>
      </c>
      <c r="E282" s="180" t="s">
        <v>591</v>
      </c>
      <c r="F282" s="180">
        <v>386</v>
      </c>
      <c r="G282" s="181"/>
      <c r="H282" s="181">
        <v>395</v>
      </c>
      <c r="I282" s="181">
        <v>452</v>
      </c>
      <c r="J282" s="182" t="s">
        <v>806</v>
      </c>
      <c r="K282" s="183">
        <f t="shared" si="107"/>
        <v>9</v>
      </c>
      <c r="L282" s="184">
        <f t="shared" si="108"/>
        <v>2.3316062176165803E-2</v>
      </c>
      <c r="M282" s="180" t="s">
        <v>611</v>
      </c>
      <c r="N282" s="178">
        <v>43868</v>
      </c>
      <c r="O282" s="1"/>
      <c r="P282" s="1"/>
      <c r="Q282" s="242"/>
      <c r="R282" s="1"/>
      <c r="S282" s="6" t="s">
        <v>785</v>
      </c>
      <c r="T282" s="1"/>
      <c r="U282" s="1"/>
      <c r="V282" s="1"/>
      <c r="W282" s="1"/>
      <c r="X282" s="1"/>
      <c r="Y282" s="1"/>
      <c r="Z282" s="1"/>
      <c r="AA282" s="1"/>
    </row>
    <row r="283" spans="1:27" ht="12.75" customHeight="1">
      <c r="A283" s="179">
        <v>145</v>
      </c>
      <c r="B283" s="178">
        <v>43707</v>
      </c>
      <c r="C283" s="178"/>
      <c r="D283" s="179" t="s">
        <v>146</v>
      </c>
      <c r="E283" s="180" t="s">
        <v>591</v>
      </c>
      <c r="F283" s="180">
        <v>137.5</v>
      </c>
      <c r="G283" s="181"/>
      <c r="H283" s="181">
        <v>138.5</v>
      </c>
      <c r="I283" s="181">
        <v>190</v>
      </c>
      <c r="J283" s="182" t="s">
        <v>807</v>
      </c>
      <c r="K283" s="183">
        <f t="shared" si="107"/>
        <v>1</v>
      </c>
      <c r="L283" s="184">
        <f t="shared" si="108"/>
        <v>7.2727272727272727E-3</v>
      </c>
      <c r="M283" s="180" t="s">
        <v>611</v>
      </c>
      <c r="N283" s="178">
        <v>44432</v>
      </c>
      <c r="O283" s="1"/>
      <c r="P283" s="1"/>
      <c r="Q283" s="242"/>
      <c r="R283" s="1"/>
      <c r="S283" s="6" t="s">
        <v>781</v>
      </c>
      <c r="T283" s="1"/>
      <c r="U283" s="1"/>
      <c r="V283" s="1"/>
      <c r="W283" s="1"/>
      <c r="X283" s="1"/>
      <c r="Y283" s="1"/>
      <c r="Z283" s="1"/>
      <c r="AA283" s="1"/>
    </row>
    <row r="284" spans="1:27" ht="12.75" customHeight="1">
      <c r="A284" s="185">
        <v>146</v>
      </c>
      <c r="B284" s="186">
        <v>43731</v>
      </c>
      <c r="C284" s="186"/>
      <c r="D284" s="187" t="s">
        <v>437</v>
      </c>
      <c r="E284" s="188" t="s">
        <v>591</v>
      </c>
      <c r="F284" s="188">
        <v>235</v>
      </c>
      <c r="G284" s="188"/>
      <c r="H284" s="188">
        <v>295</v>
      </c>
      <c r="I284" s="190">
        <v>296</v>
      </c>
      <c r="J284" s="160" t="s">
        <v>808</v>
      </c>
      <c r="K284" s="161">
        <f t="shared" si="107"/>
        <v>60</v>
      </c>
      <c r="L284" s="162">
        <f t="shared" si="108"/>
        <v>0.25531914893617019</v>
      </c>
      <c r="M284" s="157" t="s">
        <v>594</v>
      </c>
      <c r="N284" s="163">
        <v>43844</v>
      </c>
      <c r="O284" s="1"/>
      <c r="P284" s="1"/>
      <c r="Q284" s="242"/>
      <c r="R284" s="1"/>
      <c r="S284" s="6" t="s">
        <v>785</v>
      </c>
      <c r="T284" s="1"/>
      <c r="U284" s="1"/>
      <c r="V284" s="1"/>
      <c r="W284" s="1"/>
      <c r="X284" s="1"/>
      <c r="Y284" s="1"/>
      <c r="Z284" s="1"/>
      <c r="AA284" s="1"/>
    </row>
    <row r="285" spans="1:27" ht="12.75" customHeight="1">
      <c r="A285" s="185">
        <v>147</v>
      </c>
      <c r="B285" s="186">
        <v>43752</v>
      </c>
      <c r="C285" s="186"/>
      <c r="D285" s="187" t="s">
        <v>809</v>
      </c>
      <c r="E285" s="188" t="s">
        <v>591</v>
      </c>
      <c r="F285" s="188">
        <v>277.5</v>
      </c>
      <c r="G285" s="188"/>
      <c r="H285" s="188">
        <v>333</v>
      </c>
      <c r="I285" s="190">
        <v>333</v>
      </c>
      <c r="J285" s="160" t="s">
        <v>810</v>
      </c>
      <c r="K285" s="161">
        <f t="shared" si="107"/>
        <v>55.5</v>
      </c>
      <c r="L285" s="162">
        <f t="shared" si="108"/>
        <v>0.2</v>
      </c>
      <c r="M285" s="157" t="s">
        <v>594</v>
      </c>
      <c r="N285" s="163">
        <v>43846</v>
      </c>
      <c r="O285" s="1"/>
      <c r="P285" s="1"/>
      <c r="Q285" s="242"/>
      <c r="R285" s="1"/>
      <c r="S285" s="6" t="s">
        <v>781</v>
      </c>
      <c r="T285" s="1"/>
      <c r="U285" s="1"/>
      <c r="V285" s="1"/>
      <c r="W285" s="1"/>
      <c r="X285" s="1"/>
      <c r="Y285" s="1"/>
      <c r="Z285" s="1"/>
      <c r="AA285" s="1"/>
    </row>
    <row r="286" spans="1:27" ht="12.75" customHeight="1">
      <c r="A286" s="185">
        <v>148</v>
      </c>
      <c r="B286" s="186">
        <v>43752</v>
      </c>
      <c r="C286" s="186"/>
      <c r="D286" s="187" t="s">
        <v>811</v>
      </c>
      <c r="E286" s="188" t="s">
        <v>591</v>
      </c>
      <c r="F286" s="188">
        <v>930</v>
      </c>
      <c r="G286" s="188"/>
      <c r="H286" s="188">
        <v>1165</v>
      </c>
      <c r="I286" s="190">
        <v>1200</v>
      </c>
      <c r="J286" s="160" t="s">
        <v>812</v>
      </c>
      <c r="K286" s="161">
        <f t="shared" si="107"/>
        <v>235</v>
      </c>
      <c r="L286" s="162">
        <f t="shared" si="108"/>
        <v>0.25268817204301075</v>
      </c>
      <c r="M286" s="157" t="s">
        <v>594</v>
      </c>
      <c r="N286" s="163">
        <v>43847</v>
      </c>
      <c r="O286" s="1"/>
      <c r="P286" s="1"/>
      <c r="Q286" s="242"/>
      <c r="R286" s="1"/>
      <c r="S286" s="6" t="s">
        <v>785</v>
      </c>
      <c r="T286" s="1"/>
      <c r="U286" s="1"/>
      <c r="V286" s="1"/>
      <c r="W286" s="1"/>
      <c r="X286" s="1"/>
      <c r="Y286" s="1"/>
      <c r="Z286" s="1"/>
      <c r="AA286" s="1"/>
    </row>
    <row r="287" spans="1:27" ht="12.75" customHeight="1">
      <c r="A287" s="185">
        <v>149</v>
      </c>
      <c r="B287" s="186">
        <v>43753</v>
      </c>
      <c r="C287" s="186"/>
      <c r="D287" s="187" t="s">
        <v>813</v>
      </c>
      <c r="E287" s="188" t="s">
        <v>591</v>
      </c>
      <c r="F287" s="158">
        <v>111</v>
      </c>
      <c r="G287" s="188"/>
      <c r="H287" s="188">
        <v>141</v>
      </c>
      <c r="I287" s="190">
        <v>141</v>
      </c>
      <c r="J287" s="160" t="s">
        <v>814</v>
      </c>
      <c r="K287" s="161">
        <f t="shared" si="107"/>
        <v>30</v>
      </c>
      <c r="L287" s="162">
        <f t="shared" si="108"/>
        <v>0.27027027027027029</v>
      </c>
      <c r="M287" s="157" t="s">
        <v>594</v>
      </c>
      <c r="N287" s="163">
        <v>44328</v>
      </c>
      <c r="O287" s="1"/>
      <c r="P287" s="1"/>
      <c r="Q287" s="242"/>
      <c r="R287" s="1"/>
      <c r="S287" s="6" t="s">
        <v>785</v>
      </c>
      <c r="T287" s="1"/>
      <c r="U287" s="1"/>
      <c r="V287" s="1"/>
      <c r="W287" s="1"/>
      <c r="X287" s="1"/>
      <c r="Y287" s="1"/>
      <c r="Z287" s="1"/>
      <c r="AA287" s="1"/>
    </row>
    <row r="288" spans="1:27" ht="12.75" customHeight="1">
      <c r="A288" s="185">
        <v>150</v>
      </c>
      <c r="B288" s="186">
        <v>43753</v>
      </c>
      <c r="C288" s="186"/>
      <c r="D288" s="187" t="s">
        <v>815</v>
      </c>
      <c r="E288" s="188" t="s">
        <v>591</v>
      </c>
      <c r="F288" s="158">
        <v>296</v>
      </c>
      <c r="G288" s="188"/>
      <c r="H288" s="188">
        <v>370</v>
      </c>
      <c r="I288" s="190">
        <v>370</v>
      </c>
      <c r="J288" s="160" t="s">
        <v>678</v>
      </c>
      <c r="K288" s="161">
        <f t="shared" si="107"/>
        <v>74</v>
      </c>
      <c r="L288" s="162">
        <f t="shared" si="108"/>
        <v>0.25</v>
      </c>
      <c r="M288" s="157" t="s">
        <v>594</v>
      </c>
      <c r="N288" s="163">
        <v>43853</v>
      </c>
      <c r="O288" s="1"/>
      <c r="P288" s="1"/>
      <c r="Q288" s="242"/>
      <c r="R288" s="1"/>
      <c r="S288" s="6" t="s">
        <v>785</v>
      </c>
      <c r="T288" s="1"/>
      <c r="U288" s="1"/>
      <c r="V288" s="1"/>
      <c r="W288" s="1"/>
      <c r="X288" s="1"/>
      <c r="Y288" s="1"/>
      <c r="Z288" s="1"/>
      <c r="AA288" s="1"/>
    </row>
    <row r="289" spans="1:27" ht="12.75" customHeight="1">
      <c r="A289" s="185">
        <v>151</v>
      </c>
      <c r="B289" s="186">
        <v>43754</v>
      </c>
      <c r="C289" s="186"/>
      <c r="D289" s="187" t="s">
        <v>816</v>
      </c>
      <c r="E289" s="188" t="s">
        <v>591</v>
      </c>
      <c r="F289" s="158">
        <v>300</v>
      </c>
      <c r="G289" s="188"/>
      <c r="H289" s="188">
        <v>382.5</v>
      </c>
      <c r="I289" s="190">
        <v>344</v>
      </c>
      <c r="J289" s="160" t="s">
        <v>817</v>
      </c>
      <c r="K289" s="161">
        <f t="shared" si="107"/>
        <v>82.5</v>
      </c>
      <c r="L289" s="162">
        <f t="shared" si="108"/>
        <v>0.27500000000000002</v>
      </c>
      <c r="M289" s="157" t="s">
        <v>594</v>
      </c>
      <c r="N289" s="163">
        <v>44238</v>
      </c>
      <c r="O289" s="1"/>
      <c r="P289" s="1"/>
      <c r="Q289" s="242"/>
      <c r="R289" s="1"/>
      <c r="S289" s="6" t="s">
        <v>785</v>
      </c>
      <c r="T289" s="1"/>
      <c r="U289" s="1"/>
      <c r="V289" s="1"/>
      <c r="W289" s="1"/>
      <c r="X289" s="1"/>
      <c r="Y289" s="1"/>
      <c r="Z289" s="1"/>
      <c r="AA289" s="1"/>
    </row>
    <row r="290" spans="1:27" ht="12.75" customHeight="1">
      <c r="A290" s="185">
        <v>152</v>
      </c>
      <c r="B290" s="186">
        <v>43832</v>
      </c>
      <c r="C290" s="186"/>
      <c r="D290" s="187" t="s">
        <v>818</v>
      </c>
      <c r="E290" s="188" t="s">
        <v>591</v>
      </c>
      <c r="F290" s="158">
        <v>495</v>
      </c>
      <c r="G290" s="188"/>
      <c r="H290" s="188">
        <v>595</v>
      </c>
      <c r="I290" s="190">
        <v>590</v>
      </c>
      <c r="J290" s="160" t="s">
        <v>614</v>
      </c>
      <c r="K290" s="161">
        <f t="shared" si="107"/>
        <v>100</v>
      </c>
      <c r="L290" s="162">
        <f t="shared" si="108"/>
        <v>0.20202020202020202</v>
      </c>
      <c r="M290" s="157" t="s">
        <v>594</v>
      </c>
      <c r="N290" s="163">
        <v>44589</v>
      </c>
      <c r="O290" s="1"/>
      <c r="P290" s="1"/>
      <c r="Q290" s="242"/>
      <c r="R290" s="1"/>
      <c r="S290" s="6" t="s">
        <v>785</v>
      </c>
      <c r="T290" s="1"/>
      <c r="U290" s="1"/>
      <c r="V290" s="1"/>
      <c r="W290" s="1"/>
      <c r="X290" s="1"/>
      <c r="Y290" s="1"/>
      <c r="Z290" s="1"/>
      <c r="AA290" s="1"/>
    </row>
    <row r="291" spans="1:27" ht="12.75" customHeight="1">
      <c r="A291" s="185">
        <v>153</v>
      </c>
      <c r="B291" s="186">
        <v>43966</v>
      </c>
      <c r="C291" s="186"/>
      <c r="D291" s="187" t="s">
        <v>76</v>
      </c>
      <c r="E291" s="188" t="s">
        <v>591</v>
      </c>
      <c r="F291" s="158">
        <v>67.5</v>
      </c>
      <c r="G291" s="188"/>
      <c r="H291" s="188">
        <v>86</v>
      </c>
      <c r="I291" s="190">
        <v>86</v>
      </c>
      <c r="J291" s="160" t="s">
        <v>819</v>
      </c>
      <c r="K291" s="161">
        <f t="shared" si="107"/>
        <v>18.5</v>
      </c>
      <c r="L291" s="162">
        <f t="shared" si="108"/>
        <v>0.27407407407407408</v>
      </c>
      <c r="M291" s="157" t="s">
        <v>594</v>
      </c>
      <c r="N291" s="163">
        <v>44008</v>
      </c>
      <c r="O291" s="1"/>
      <c r="P291" s="1"/>
      <c r="Q291" s="242"/>
      <c r="R291" s="1"/>
      <c r="S291" s="6" t="s">
        <v>785</v>
      </c>
      <c r="T291" s="1"/>
      <c r="U291" s="1"/>
      <c r="V291" s="1"/>
      <c r="W291" s="1"/>
      <c r="X291" s="1"/>
      <c r="Y291" s="1"/>
      <c r="Z291" s="1"/>
      <c r="AA291" s="1"/>
    </row>
    <row r="292" spans="1:27" ht="12.75" customHeight="1">
      <c r="A292" s="185">
        <v>154</v>
      </c>
      <c r="B292" s="186">
        <v>44035</v>
      </c>
      <c r="C292" s="186"/>
      <c r="D292" s="187" t="s">
        <v>488</v>
      </c>
      <c r="E292" s="188" t="s">
        <v>591</v>
      </c>
      <c r="F292" s="158">
        <v>231</v>
      </c>
      <c r="G292" s="188"/>
      <c r="H292" s="188">
        <v>281</v>
      </c>
      <c r="I292" s="190">
        <v>281</v>
      </c>
      <c r="J292" s="160" t="s">
        <v>678</v>
      </c>
      <c r="K292" s="161">
        <f t="shared" si="107"/>
        <v>50</v>
      </c>
      <c r="L292" s="162">
        <f t="shared" si="108"/>
        <v>0.21645021645021645</v>
      </c>
      <c r="M292" s="157" t="s">
        <v>594</v>
      </c>
      <c r="N292" s="163">
        <v>44358</v>
      </c>
      <c r="O292" s="1"/>
      <c r="P292" s="1"/>
      <c r="Q292" s="242"/>
      <c r="R292" s="1"/>
      <c r="S292" s="6" t="s">
        <v>785</v>
      </c>
      <c r="T292" s="1"/>
      <c r="U292" s="1"/>
      <c r="V292" s="1"/>
      <c r="W292" s="1"/>
      <c r="X292" s="1"/>
      <c r="Y292" s="1"/>
      <c r="Z292" s="1"/>
      <c r="AA292" s="1"/>
    </row>
    <row r="293" spans="1:27" ht="12.75" customHeight="1">
      <c r="A293" s="185">
        <v>155</v>
      </c>
      <c r="B293" s="186">
        <v>44092</v>
      </c>
      <c r="C293" s="186"/>
      <c r="D293" s="187" t="s">
        <v>144</v>
      </c>
      <c r="E293" s="188" t="s">
        <v>591</v>
      </c>
      <c r="F293" s="188">
        <v>206</v>
      </c>
      <c r="G293" s="188"/>
      <c r="H293" s="188">
        <v>248</v>
      </c>
      <c r="I293" s="190">
        <v>248</v>
      </c>
      <c r="J293" s="160" t="s">
        <v>678</v>
      </c>
      <c r="K293" s="161">
        <f t="shared" si="107"/>
        <v>42</v>
      </c>
      <c r="L293" s="162">
        <f t="shared" si="108"/>
        <v>0.20388349514563106</v>
      </c>
      <c r="M293" s="157" t="s">
        <v>594</v>
      </c>
      <c r="N293" s="163">
        <v>44214</v>
      </c>
      <c r="O293" s="1"/>
      <c r="P293" s="1"/>
      <c r="Q293" s="242"/>
      <c r="R293" s="1"/>
      <c r="S293" s="6" t="s">
        <v>785</v>
      </c>
      <c r="T293" s="1"/>
      <c r="U293" s="1"/>
      <c r="V293" s="1"/>
      <c r="W293" s="1"/>
      <c r="X293" s="1"/>
      <c r="Y293" s="1"/>
      <c r="Z293" s="1"/>
      <c r="AA293" s="1"/>
    </row>
    <row r="294" spans="1:27" ht="12.75" customHeight="1">
      <c r="A294" s="185">
        <v>156</v>
      </c>
      <c r="B294" s="186">
        <v>44140</v>
      </c>
      <c r="C294" s="186"/>
      <c r="D294" s="187" t="s">
        <v>144</v>
      </c>
      <c r="E294" s="188" t="s">
        <v>591</v>
      </c>
      <c r="F294" s="188">
        <v>182.5</v>
      </c>
      <c r="G294" s="188"/>
      <c r="H294" s="188">
        <v>248</v>
      </c>
      <c r="I294" s="190">
        <v>248</v>
      </c>
      <c r="J294" s="160" t="s">
        <v>678</v>
      </c>
      <c r="K294" s="161">
        <f t="shared" si="107"/>
        <v>65.5</v>
      </c>
      <c r="L294" s="162">
        <f t="shared" si="108"/>
        <v>0.35890410958904112</v>
      </c>
      <c r="M294" s="157" t="s">
        <v>594</v>
      </c>
      <c r="N294" s="163">
        <v>44214</v>
      </c>
      <c r="O294" s="1"/>
      <c r="P294" s="1"/>
      <c r="Q294" s="242"/>
      <c r="R294" s="1"/>
      <c r="S294" s="6" t="s">
        <v>785</v>
      </c>
      <c r="T294" s="1"/>
      <c r="U294" s="1"/>
      <c r="V294" s="1"/>
      <c r="W294" s="1"/>
      <c r="X294" s="1"/>
      <c r="Y294" s="1"/>
      <c r="Z294" s="1"/>
      <c r="AA294" s="1"/>
    </row>
    <row r="295" spans="1:27" ht="12.75" customHeight="1">
      <c r="A295" s="185">
        <v>157</v>
      </c>
      <c r="B295" s="186">
        <v>44140</v>
      </c>
      <c r="C295" s="186"/>
      <c r="D295" s="187" t="s">
        <v>346</v>
      </c>
      <c r="E295" s="188" t="s">
        <v>591</v>
      </c>
      <c r="F295" s="188">
        <v>247.5</v>
      </c>
      <c r="G295" s="188"/>
      <c r="H295" s="188">
        <v>320</v>
      </c>
      <c r="I295" s="190">
        <v>320</v>
      </c>
      <c r="J295" s="160" t="s">
        <v>678</v>
      </c>
      <c r="K295" s="161">
        <f t="shared" si="107"/>
        <v>72.5</v>
      </c>
      <c r="L295" s="162">
        <f t="shared" si="108"/>
        <v>0.29292929292929293</v>
      </c>
      <c r="M295" s="157" t="s">
        <v>594</v>
      </c>
      <c r="N295" s="163">
        <v>44323</v>
      </c>
      <c r="O295" s="1"/>
      <c r="P295" s="1"/>
      <c r="Q295" s="242"/>
      <c r="R295" s="1"/>
      <c r="S295" s="6" t="s">
        <v>785</v>
      </c>
      <c r="T295" s="1"/>
      <c r="U295" s="1"/>
      <c r="V295" s="1"/>
      <c r="W295" s="1"/>
      <c r="X295" s="1"/>
      <c r="Y295" s="1"/>
      <c r="Z295" s="1"/>
      <c r="AA295" s="1"/>
    </row>
    <row r="296" spans="1:27" ht="12.75" customHeight="1">
      <c r="A296" s="185">
        <v>158</v>
      </c>
      <c r="B296" s="186">
        <v>44140</v>
      </c>
      <c r="C296" s="186"/>
      <c r="D296" s="187" t="s">
        <v>203</v>
      </c>
      <c r="E296" s="188" t="s">
        <v>591</v>
      </c>
      <c r="F296" s="158">
        <v>925</v>
      </c>
      <c r="G296" s="188"/>
      <c r="H296" s="188">
        <v>1095</v>
      </c>
      <c r="I296" s="190">
        <v>1093</v>
      </c>
      <c r="J296" s="160" t="s">
        <v>820</v>
      </c>
      <c r="K296" s="161">
        <f t="shared" si="107"/>
        <v>170</v>
      </c>
      <c r="L296" s="162">
        <f t="shared" si="108"/>
        <v>0.18378378378378379</v>
      </c>
      <c r="M296" s="157" t="s">
        <v>594</v>
      </c>
      <c r="N296" s="163">
        <v>44201</v>
      </c>
      <c r="O296" s="1"/>
      <c r="P296" s="1"/>
      <c r="Q296" s="242"/>
      <c r="R296" s="1"/>
      <c r="S296" s="6" t="s">
        <v>785</v>
      </c>
      <c r="T296" s="1"/>
      <c r="U296" s="1"/>
      <c r="V296" s="1"/>
      <c r="W296" s="1"/>
      <c r="X296" s="1"/>
      <c r="Y296" s="1"/>
      <c r="Z296" s="1"/>
      <c r="AA296" s="1"/>
    </row>
    <row r="297" spans="1:27" ht="12.75" customHeight="1">
      <c r="A297" s="185">
        <v>159</v>
      </c>
      <c r="B297" s="186">
        <v>44140</v>
      </c>
      <c r="C297" s="186"/>
      <c r="D297" s="187" t="s">
        <v>364</v>
      </c>
      <c r="E297" s="188" t="s">
        <v>591</v>
      </c>
      <c r="F297" s="158">
        <v>332.5</v>
      </c>
      <c r="G297" s="188"/>
      <c r="H297" s="188">
        <v>393</v>
      </c>
      <c r="I297" s="190">
        <v>406</v>
      </c>
      <c r="J297" s="160" t="s">
        <v>821</v>
      </c>
      <c r="K297" s="161">
        <f t="shared" si="107"/>
        <v>60.5</v>
      </c>
      <c r="L297" s="162">
        <f t="shared" si="108"/>
        <v>0.18195488721804512</v>
      </c>
      <c r="M297" s="157" t="s">
        <v>594</v>
      </c>
      <c r="N297" s="163">
        <v>44256</v>
      </c>
      <c r="O297" s="1"/>
      <c r="P297" s="1"/>
      <c r="Q297" s="242"/>
      <c r="R297" s="1"/>
      <c r="S297" s="6" t="s">
        <v>785</v>
      </c>
      <c r="T297" s="1"/>
      <c r="U297" s="1"/>
      <c r="V297" s="1"/>
      <c r="W297" s="1"/>
      <c r="X297" s="1"/>
      <c r="Y297" s="1"/>
      <c r="Z297" s="1"/>
      <c r="AA297" s="1"/>
    </row>
    <row r="298" spans="1:27" ht="12.75" customHeight="1">
      <c r="A298" s="185">
        <v>160</v>
      </c>
      <c r="B298" s="186">
        <v>44141</v>
      </c>
      <c r="C298" s="186"/>
      <c r="D298" s="187" t="s">
        <v>488</v>
      </c>
      <c r="E298" s="188" t="s">
        <v>591</v>
      </c>
      <c r="F298" s="158">
        <v>231</v>
      </c>
      <c r="G298" s="188"/>
      <c r="H298" s="188">
        <v>281</v>
      </c>
      <c r="I298" s="190">
        <v>281</v>
      </c>
      <c r="J298" s="160" t="s">
        <v>678</v>
      </c>
      <c r="K298" s="161">
        <f t="shared" si="107"/>
        <v>50</v>
      </c>
      <c r="L298" s="162">
        <f t="shared" si="108"/>
        <v>0.21645021645021645</v>
      </c>
      <c r="M298" s="157" t="s">
        <v>594</v>
      </c>
      <c r="N298" s="163">
        <v>44358</v>
      </c>
      <c r="O298" s="1"/>
      <c r="P298" s="1"/>
      <c r="Q298" s="242"/>
      <c r="R298" s="1"/>
      <c r="S298" s="6" t="s">
        <v>785</v>
      </c>
      <c r="T298" s="1"/>
      <c r="U298" s="1"/>
      <c r="V298" s="1"/>
      <c r="W298" s="1"/>
      <c r="X298" s="1"/>
      <c r="Y298" s="1"/>
      <c r="Z298" s="1"/>
      <c r="AA298" s="1"/>
    </row>
    <row r="299" spans="1:27" ht="12.75" customHeight="1">
      <c r="A299" s="185">
        <v>161</v>
      </c>
      <c r="B299" s="186">
        <v>44187</v>
      </c>
      <c r="C299" s="186"/>
      <c r="D299" s="187" t="s">
        <v>822</v>
      </c>
      <c r="E299" s="188" t="s">
        <v>591</v>
      </c>
      <c r="F299" s="158">
        <v>190</v>
      </c>
      <c r="G299" s="188"/>
      <c r="H299" s="188">
        <v>239</v>
      </c>
      <c r="I299" s="190">
        <v>239</v>
      </c>
      <c r="J299" s="160" t="s">
        <v>823</v>
      </c>
      <c r="K299" s="161">
        <f t="shared" si="107"/>
        <v>49</v>
      </c>
      <c r="L299" s="162">
        <f t="shared" si="108"/>
        <v>0.25789473684210529</v>
      </c>
      <c r="M299" s="157" t="s">
        <v>594</v>
      </c>
      <c r="N299" s="163">
        <v>44844</v>
      </c>
      <c r="O299" s="1"/>
      <c r="P299" s="1"/>
      <c r="Q299" s="242"/>
      <c r="R299" s="1"/>
      <c r="S299" s="6" t="s">
        <v>785</v>
      </c>
    </row>
    <row r="300" spans="1:27" ht="12.75" customHeight="1">
      <c r="A300" s="185">
        <v>162</v>
      </c>
      <c r="B300" s="186">
        <v>44258</v>
      </c>
      <c r="C300" s="186"/>
      <c r="D300" s="187" t="s">
        <v>818</v>
      </c>
      <c r="E300" s="188" t="s">
        <v>591</v>
      </c>
      <c r="F300" s="158">
        <v>495</v>
      </c>
      <c r="G300" s="188"/>
      <c r="H300" s="188">
        <v>595</v>
      </c>
      <c r="I300" s="190">
        <v>590</v>
      </c>
      <c r="J300" s="160" t="s">
        <v>614</v>
      </c>
      <c r="K300" s="161">
        <f t="shared" si="107"/>
        <v>100</v>
      </c>
      <c r="L300" s="162">
        <f t="shared" si="108"/>
        <v>0.20202020202020202</v>
      </c>
      <c r="M300" s="157" t="s">
        <v>594</v>
      </c>
      <c r="N300" s="163">
        <v>44589</v>
      </c>
      <c r="O300" s="1"/>
      <c r="P300" s="1"/>
      <c r="Q300" s="242"/>
      <c r="S300" s="6" t="s">
        <v>785</v>
      </c>
    </row>
    <row r="301" spans="1:27" ht="12.75" customHeight="1">
      <c r="A301" s="185">
        <v>163</v>
      </c>
      <c r="B301" s="186">
        <v>44274</v>
      </c>
      <c r="C301" s="186"/>
      <c r="D301" s="187" t="s">
        <v>364</v>
      </c>
      <c r="E301" s="188" t="s">
        <v>591</v>
      </c>
      <c r="F301" s="158">
        <v>355</v>
      </c>
      <c r="G301" s="188"/>
      <c r="H301" s="188">
        <v>422.5</v>
      </c>
      <c r="I301" s="190">
        <v>420</v>
      </c>
      <c r="J301" s="160" t="s">
        <v>824</v>
      </c>
      <c r="K301" s="161">
        <f t="shared" si="107"/>
        <v>67.5</v>
      </c>
      <c r="L301" s="162">
        <f t="shared" si="108"/>
        <v>0.19014084507042253</v>
      </c>
      <c r="M301" s="157" t="s">
        <v>594</v>
      </c>
      <c r="N301" s="163">
        <v>44361</v>
      </c>
      <c r="O301" s="1"/>
      <c r="S301" s="203" t="s">
        <v>785</v>
      </c>
      <c r="T301" s="1"/>
      <c r="U301" s="1"/>
      <c r="V301" s="1"/>
      <c r="W301" s="1"/>
      <c r="X301" s="1"/>
      <c r="Y301" s="1"/>
      <c r="Z301" s="1"/>
      <c r="AA301" s="1"/>
    </row>
    <row r="302" spans="1:27" ht="12.75" customHeight="1">
      <c r="A302" s="185">
        <v>164</v>
      </c>
      <c r="B302" s="186">
        <v>44295</v>
      </c>
      <c r="C302" s="186"/>
      <c r="D302" s="187" t="s">
        <v>326</v>
      </c>
      <c r="E302" s="188" t="s">
        <v>591</v>
      </c>
      <c r="F302" s="158">
        <v>555</v>
      </c>
      <c r="G302" s="188"/>
      <c r="H302" s="188">
        <v>663</v>
      </c>
      <c r="I302" s="190">
        <v>663</v>
      </c>
      <c r="J302" s="160" t="s">
        <v>825</v>
      </c>
      <c r="K302" s="161">
        <f t="shared" si="107"/>
        <v>108</v>
      </c>
      <c r="L302" s="162">
        <f t="shared" si="108"/>
        <v>0.19459459459459461</v>
      </c>
      <c r="M302" s="157" t="s">
        <v>594</v>
      </c>
      <c r="N302" s="163">
        <v>44321</v>
      </c>
      <c r="O302" s="1"/>
      <c r="P302" s="1"/>
      <c r="Q302" s="242"/>
      <c r="R302" s="1"/>
      <c r="S302" s="203" t="s">
        <v>785</v>
      </c>
    </row>
    <row r="303" spans="1:27" ht="12.75" customHeight="1">
      <c r="A303" s="185">
        <v>165</v>
      </c>
      <c r="B303" s="186">
        <v>44308</v>
      </c>
      <c r="C303" s="186"/>
      <c r="D303" s="187" t="s">
        <v>789</v>
      </c>
      <c r="E303" s="188" t="s">
        <v>591</v>
      </c>
      <c r="F303" s="158">
        <v>126.5</v>
      </c>
      <c r="G303" s="188"/>
      <c r="H303" s="188">
        <v>155</v>
      </c>
      <c r="I303" s="190">
        <v>155</v>
      </c>
      <c r="J303" s="160" t="s">
        <v>678</v>
      </c>
      <c r="K303" s="161">
        <f t="shared" si="107"/>
        <v>28.5</v>
      </c>
      <c r="L303" s="162">
        <f t="shared" si="108"/>
        <v>0.22529644268774704</v>
      </c>
      <c r="M303" s="157" t="s">
        <v>594</v>
      </c>
      <c r="N303" s="163">
        <v>44362</v>
      </c>
      <c r="O303" s="1"/>
      <c r="S303" s="203" t="s">
        <v>785</v>
      </c>
    </row>
    <row r="304" spans="1:27" ht="12.75" customHeight="1">
      <c r="A304" s="164">
        <v>166</v>
      </c>
      <c r="B304" s="195">
        <v>44368</v>
      </c>
      <c r="C304" s="195"/>
      <c r="D304" s="166" t="s">
        <v>826</v>
      </c>
      <c r="E304" s="168" t="s">
        <v>591</v>
      </c>
      <c r="F304" s="196">
        <v>287.5</v>
      </c>
      <c r="G304" s="168"/>
      <c r="H304" s="168">
        <v>245</v>
      </c>
      <c r="I304" s="169">
        <v>344</v>
      </c>
      <c r="J304" s="170" t="s">
        <v>827</v>
      </c>
      <c r="K304" s="171">
        <f t="shared" si="107"/>
        <v>-42.5</v>
      </c>
      <c r="L304" s="172">
        <f t="shared" si="108"/>
        <v>-0.14782608695652175</v>
      </c>
      <c r="M304" s="168" t="s">
        <v>604</v>
      </c>
      <c r="N304" s="165">
        <v>44508</v>
      </c>
      <c r="O304" s="1"/>
      <c r="S304" s="203" t="s">
        <v>785</v>
      </c>
    </row>
    <row r="305" spans="1:19" ht="12.75" customHeight="1">
      <c r="A305" s="185">
        <v>167</v>
      </c>
      <c r="B305" s="186">
        <v>44368</v>
      </c>
      <c r="C305" s="186"/>
      <c r="D305" s="187" t="s">
        <v>488</v>
      </c>
      <c r="E305" s="188" t="s">
        <v>591</v>
      </c>
      <c r="F305" s="158">
        <v>241</v>
      </c>
      <c r="G305" s="188"/>
      <c r="H305" s="188">
        <v>298</v>
      </c>
      <c r="I305" s="190">
        <v>320</v>
      </c>
      <c r="J305" s="160" t="s">
        <v>678</v>
      </c>
      <c r="K305" s="161">
        <f t="shared" si="107"/>
        <v>57</v>
      </c>
      <c r="L305" s="162">
        <f t="shared" si="108"/>
        <v>0.23651452282157676</v>
      </c>
      <c r="M305" s="157" t="s">
        <v>594</v>
      </c>
      <c r="N305" s="163">
        <v>44802</v>
      </c>
      <c r="O305" s="37"/>
      <c r="S305" s="203" t="s">
        <v>785</v>
      </c>
    </row>
    <row r="306" spans="1:19" ht="12.75" customHeight="1">
      <c r="A306" s="185">
        <v>168</v>
      </c>
      <c r="B306" s="186">
        <v>44406</v>
      </c>
      <c r="C306" s="186"/>
      <c r="D306" s="187" t="s">
        <v>789</v>
      </c>
      <c r="E306" s="188" t="s">
        <v>591</v>
      </c>
      <c r="F306" s="158">
        <v>162.5</v>
      </c>
      <c r="G306" s="188"/>
      <c r="H306" s="188">
        <v>200</v>
      </c>
      <c r="I306" s="190">
        <v>200</v>
      </c>
      <c r="J306" s="160" t="s">
        <v>678</v>
      </c>
      <c r="K306" s="161">
        <f t="shared" si="107"/>
        <v>37.5</v>
      </c>
      <c r="L306" s="162">
        <f t="shared" si="108"/>
        <v>0.23076923076923078</v>
      </c>
      <c r="M306" s="157" t="s">
        <v>594</v>
      </c>
      <c r="N306" s="163">
        <v>44802</v>
      </c>
      <c r="O306" s="1"/>
      <c r="S306" s="203" t="s">
        <v>785</v>
      </c>
    </row>
    <row r="307" spans="1:19" ht="12.75" customHeight="1">
      <c r="A307" s="185">
        <v>169</v>
      </c>
      <c r="B307" s="186">
        <v>44462</v>
      </c>
      <c r="C307" s="186"/>
      <c r="D307" s="187" t="s">
        <v>445</v>
      </c>
      <c r="E307" s="188" t="s">
        <v>591</v>
      </c>
      <c r="F307" s="158">
        <v>1235</v>
      </c>
      <c r="G307" s="188"/>
      <c r="H307" s="188">
        <v>1505</v>
      </c>
      <c r="I307" s="190">
        <v>1500</v>
      </c>
      <c r="J307" s="160" t="s">
        <v>678</v>
      </c>
      <c r="K307" s="161">
        <f t="shared" si="107"/>
        <v>270</v>
      </c>
      <c r="L307" s="162">
        <f t="shared" si="108"/>
        <v>0.21862348178137653</v>
      </c>
      <c r="M307" s="157" t="s">
        <v>594</v>
      </c>
      <c r="N307" s="163">
        <v>44564</v>
      </c>
      <c r="O307" s="1"/>
      <c r="S307" s="203" t="s">
        <v>785</v>
      </c>
    </row>
    <row r="308" spans="1:19" ht="12.75" customHeight="1">
      <c r="A308" s="204">
        <v>170</v>
      </c>
      <c r="B308" s="205">
        <v>44480</v>
      </c>
      <c r="C308" s="205"/>
      <c r="D308" s="206" t="s">
        <v>828</v>
      </c>
      <c r="E308" s="207" t="s">
        <v>591</v>
      </c>
      <c r="F308" s="55">
        <v>58.75</v>
      </c>
      <c r="G308" s="207"/>
      <c r="H308" s="208"/>
      <c r="I308" s="51"/>
      <c r="J308" s="209" t="s">
        <v>592</v>
      </c>
      <c r="K308" s="204"/>
      <c r="L308" s="205"/>
      <c r="M308" s="205"/>
      <c r="N308" s="206"/>
      <c r="O308" s="37"/>
      <c r="S308" s="203" t="s">
        <v>785</v>
      </c>
    </row>
    <row r="309" spans="1:19" ht="12.75" customHeight="1">
      <c r="A309" s="210">
        <v>171</v>
      </c>
      <c r="B309" s="211">
        <v>44481</v>
      </c>
      <c r="C309" s="211"/>
      <c r="D309" s="212" t="s">
        <v>278</v>
      </c>
      <c r="E309" s="51" t="s">
        <v>591</v>
      </c>
      <c r="F309" s="213" t="s">
        <v>829</v>
      </c>
      <c r="G309" s="51"/>
      <c r="H309" s="51"/>
      <c r="I309" s="51">
        <v>380</v>
      </c>
      <c r="J309" s="214" t="s">
        <v>592</v>
      </c>
      <c r="K309" s="210"/>
      <c r="L309" s="211"/>
      <c r="M309" s="211"/>
      <c r="N309" s="212"/>
      <c r="O309" s="37"/>
      <c r="S309" s="203" t="s">
        <v>785</v>
      </c>
    </row>
    <row r="310" spans="1:19" ht="12.75" customHeight="1">
      <c r="A310" s="154">
        <v>172</v>
      </c>
      <c r="B310" s="155">
        <v>44481</v>
      </c>
      <c r="C310" s="155"/>
      <c r="D310" s="156" t="s">
        <v>830</v>
      </c>
      <c r="E310" s="157" t="s">
        <v>591</v>
      </c>
      <c r="F310" s="158">
        <v>45.5</v>
      </c>
      <c r="G310" s="157"/>
      <c r="H310" s="157">
        <v>56.5</v>
      </c>
      <c r="I310" s="159">
        <v>56</v>
      </c>
      <c r="J310" s="160" t="s">
        <v>678</v>
      </c>
      <c r="K310" s="161">
        <f t="shared" ref="K310:K311" si="109">H310-F310</f>
        <v>11</v>
      </c>
      <c r="L310" s="162">
        <f t="shared" ref="L310:L311" si="110">K310/F310</f>
        <v>0.24175824175824176</v>
      </c>
      <c r="M310" s="157" t="s">
        <v>594</v>
      </c>
      <c r="N310" s="163">
        <v>44881</v>
      </c>
      <c r="O310" s="37"/>
      <c r="S310" s="203"/>
    </row>
    <row r="311" spans="1:19" ht="12.75" customHeight="1">
      <c r="A311" s="154">
        <v>173</v>
      </c>
      <c r="B311" s="155">
        <v>44551</v>
      </c>
      <c r="C311" s="155"/>
      <c r="D311" s="156" t="s">
        <v>131</v>
      </c>
      <c r="E311" s="157" t="s">
        <v>591</v>
      </c>
      <c r="F311" s="158">
        <v>2300</v>
      </c>
      <c r="G311" s="157"/>
      <c r="H311" s="157">
        <f>(2820+2200)/2</f>
        <v>2510</v>
      </c>
      <c r="I311" s="159">
        <v>3000</v>
      </c>
      <c r="J311" s="160" t="s">
        <v>831</v>
      </c>
      <c r="K311" s="161">
        <f t="shared" si="109"/>
        <v>210</v>
      </c>
      <c r="L311" s="162">
        <f t="shared" si="110"/>
        <v>9.1304347826086957E-2</v>
      </c>
      <c r="M311" s="157" t="s">
        <v>594</v>
      </c>
      <c r="N311" s="163">
        <v>44649</v>
      </c>
      <c r="O311" s="1"/>
      <c r="S311" s="203"/>
    </row>
    <row r="312" spans="1:19" ht="12.75" customHeight="1">
      <c r="A312" s="154">
        <v>174</v>
      </c>
      <c r="B312" s="155">
        <v>44606</v>
      </c>
      <c r="C312" s="155"/>
      <c r="D312" s="156" t="s">
        <v>435</v>
      </c>
      <c r="E312" s="157" t="s">
        <v>591</v>
      </c>
      <c r="F312" s="158">
        <v>635</v>
      </c>
      <c r="G312" s="157"/>
      <c r="H312" s="157">
        <v>700</v>
      </c>
      <c r="I312" s="159">
        <v>764</v>
      </c>
      <c r="J312" s="160" t="s">
        <v>865</v>
      </c>
      <c r="K312" s="161">
        <f t="shared" ref="K312" si="111">H312-F312</f>
        <v>65</v>
      </c>
      <c r="L312" s="162">
        <f t="shared" ref="L312" si="112">K312/F312</f>
        <v>0.10236220472440945</v>
      </c>
      <c r="M312" s="157" t="s">
        <v>594</v>
      </c>
      <c r="N312" s="163">
        <v>45159</v>
      </c>
      <c r="O312" s="37"/>
      <c r="S312" s="203"/>
    </row>
    <row r="313" spans="1:19" ht="12.75" customHeight="1">
      <c r="A313" s="154">
        <v>175</v>
      </c>
      <c r="B313" s="155">
        <v>44613</v>
      </c>
      <c r="C313" s="155"/>
      <c r="D313" s="156" t="s">
        <v>445</v>
      </c>
      <c r="E313" s="157" t="s">
        <v>591</v>
      </c>
      <c r="F313" s="158">
        <v>1255</v>
      </c>
      <c r="G313" s="157"/>
      <c r="H313" s="157">
        <v>1515</v>
      </c>
      <c r="I313" s="159">
        <v>1510</v>
      </c>
      <c r="J313" s="160" t="s">
        <v>678</v>
      </c>
      <c r="K313" s="161">
        <f>H313-F313</f>
        <v>260</v>
      </c>
      <c r="L313" s="162">
        <f>K313/F313</f>
        <v>0.20717131474103587</v>
      </c>
      <c r="M313" s="157" t="s">
        <v>594</v>
      </c>
      <c r="N313" s="163">
        <v>44834</v>
      </c>
      <c r="O313" s="37"/>
      <c r="S313" s="203"/>
    </row>
    <row r="314" spans="1:19" ht="12.75" customHeight="1">
      <c r="A314">
        <v>176</v>
      </c>
      <c r="B314" s="211">
        <v>44670</v>
      </c>
      <c r="C314" s="211"/>
      <c r="D314" s="53" t="s">
        <v>551</v>
      </c>
      <c r="E314" s="215" t="s">
        <v>591</v>
      </c>
      <c r="F314" s="51" t="s">
        <v>832</v>
      </c>
      <c r="G314" s="51"/>
      <c r="H314" s="51"/>
      <c r="I314" s="51">
        <v>553</v>
      </c>
      <c r="J314" s="51" t="s">
        <v>592</v>
      </c>
      <c r="K314" s="51"/>
      <c r="L314" s="51"/>
      <c r="M314" s="51"/>
      <c r="N314" s="51"/>
      <c r="O314" s="37"/>
      <c r="S314" s="203"/>
    </row>
    <row r="315" spans="1:19" ht="12.75" customHeight="1">
      <c r="A315" s="185">
        <v>177</v>
      </c>
      <c r="B315" s="186">
        <v>44746</v>
      </c>
      <c r="C315" s="186"/>
      <c r="D315" s="187" t="s">
        <v>833</v>
      </c>
      <c r="E315" s="188" t="s">
        <v>591</v>
      </c>
      <c r="F315" s="188">
        <v>207.5</v>
      </c>
      <c r="G315" s="188"/>
      <c r="H315" s="188">
        <v>254</v>
      </c>
      <c r="I315" s="190">
        <v>254</v>
      </c>
      <c r="J315" s="160" t="s">
        <v>678</v>
      </c>
      <c r="K315" s="161">
        <f t="shared" ref="K315:K317" si="113">H315-F315</f>
        <v>46.5</v>
      </c>
      <c r="L315" s="162">
        <f t="shared" ref="L315:L317" si="114">K315/F315</f>
        <v>0.22409638554216868</v>
      </c>
      <c r="M315" s="157" t="s">
        <v>594</v>
      </c>
      <c r="N315" s="163">
        <v>44792</v>
      </c>
      <c r="O315" s="1"/>
      <c r="S315" s="203"/>
    </row>
    <row r="316" spans="1:19" ht="12.75" customHeight="1">
      <c r="A316" s="185">
        <v>178</v>
      </c>
      <c r="B316" s="186">
        <v>44775</v>
      </c>
      <c r="C316" s="186"/>
      <c r="D316" s="187" t="s">
        <v>490</v>
      </c>
      <c r="E316" s="188" t="s">
        <v>591</v>
      </c>
      <c r="F316" s="188">
        <v>31.25</v>
      </c>
      <c r="G316" s="188"/>
      <c r="H316" s="188">
        <v>38.75</v>
      </c>
      <c r="I316" s="190">
        <v>38</v>
      </c>
      <c r="J316" s="160" t="s">
        <v>678</v>
      </c>
      <c r="K316" s="161">
        <f t="shared" si="113"/>
        <v>7.5</v>
      </c>
      <c r="L316" s="162">
        <f t="shared" si="114"/>
        <v>0.24</v>
      </c>
      <c r="M316" s="157" t="s">
        <v>594</v>
      </c>
      <c r="N316" s="163">
        <v>44844</v>
      </c>
      <c r="O316" s="37"/>
      <c r="S316" s="55"/>
    </row>
    <row r="317" spans="1:19" ht="12.75" customHeight="1">
      <c r="A317" s="185">
        <v>179</v>
      </c>
      <c r="B317" s="186">
        <v>44841</v>
      </c>
      <c r="C317" s="186"/>
      <c r="D317" s="187" t="s">
        <v>834</v>
      </c>
      <c r="E317" s="188" t="s">
        <v>591</v>
      </c>
      <c r="F317" s="158">
        <v>665</v>
      </c>
      <c r="G317" s="188"/>
      <c r="H317" s="188">
        <v>807.5</v>
      </c>
      <c r="I317" s="190">
        <v>840</v>
      </c>
      <c r="J317" s="160" t="s">
        <v>831</v>
      </c>
      <c r="K317" s="161">
        <f t="shared" si="113"/>
        <v>142.5</v>
      </c>
      <c r="L317" s="162">
        <f t="shared" si="114"/>
        <v>0.21428571428571427</v>
      </c>
      <c r="M317" s="157" t="s">
        <v>594</v>
      </c>
      <c r="N317" s="163">
        <v>45097</v>
      </c>
      <c r="O317" s="37"/>
      <c r="S317" s="55"/>
    </row>
    <row r="318" spans="1:19" ht="12.75" customHeight="1">
      <c r="A318" s="185">
        <v>180</v>
      </c>
      <c r="B318" s="186">
        <v>44844</v>
      </c>
      <c r="C318" s="186"/>
      <c r="D318" s="187" t="s">
        <v>437</v>
      </c>
      <c r="E318" s="188" t="s">
        <v>591</v>
      </c>
      <c r="F318" s="158">
        <v>227.5</v>
      </c>
      <c r="G318" s="188"/>
      <c r="H318" s="188">
        <v>270</v>
      </c>
      <c r="I318" s="190">
        <v>291</v>
      </c>
      <c r="J318" s="160" t="s">
        <v>867</v>
      </c>
      <c r="K318" s="161">
        <f t="shared" ref="K318" si="115">H318-F318</f>
        <v>42.5</v>
      </c>
      <c r="L318" s="162">
        <f t="shared" ref="L318" si="116">K318/F318</f>
        <v>0.18681318681318682</v>
      </c>
      <c r="M318" s="157" t="s">
        <v>594</v>
      </c>
      <c r="N318" s="163">
        <v>45160</v>
      </c>
      <c r="O318" s="37"/>
      <c r="R318" s="37"/>
      <c r="S318" s="55"/>
    </row>
    <row r="319" spans="1:19" ht="12.75" customHeight="1">
      <c r="A319" s="185">
        <v>181</v>
      </c>
      <c r="B319" s="186">
        <v>44845</v>
      </c>
      <c r="C319" s="186"/>
      <c r="D319" s="187" t="s">
        <v>435</v>
      </c>
      <c r="E319" s="188" t="s">
        <v>591</v>
      </c>
      <c r="F319" s="158">
        <v>555</v>
      </c>
      <c r="G319" s="188"/>
      <c r="H319" s="188">
        <v>700</v>
      </c>
      <c r="I319" s="190">
        <v>765</v>
      </c>
      <c r="J319" s="160" t="s">
        <v>866</v>
      </c>
      <c r="K319" s="161">
        <f t="shared" ref="K319" si="117">H319-F319</f>
        <v>145</v>
      </c>
      <c r="L319" s="162">
        <f t="shared" ref="L319" si="118">K319/F319</f>
        <v>0.26126126126126126</v>
      </c>
      <c r="M319" s="157" t="s">
        <v>594</v>
      </c>
      <c r="N319" s="163">
        <v>45159</v>
      </c>
      <c r="O319" s="37"/>
      <c r="R319" s="37"/>
      <c r="S319" s="55"/>
    </row>
    <row r="320" spans="1:19" ht="12.75" customHeight="1">
      <c r="A320" s="185">
        <v>182</v>
      </c>
      <c r="B320" s="186">
        <v>44981</v>
      </c>
      <c r="C320" s="186"/>
      <c r="D320" s="187" t="s">
        <v>452</v>
      </c>
      <c r="E320" s="188" t="s">
        <v>591</v>
      </c>
      <c r="F320" s="158">
        <v>1675</v>
      </c>
      <c r="G320" s="188"/>
      <c r="H320" s="188">
        <v>2080</v>
      </c>
      <c r="I320" s="190">
        <v>2080</v>
      </c>
      <c r="J320" s="160" t="s">
        <v>678</v>
      </c>
      <c r="K320" s="161">
        <f>H320-F320</f>
        <v>405</v>
      </c>
      <c r="L320" s="162">
        <f>K320/F320</f>
        <v>0.2417910447761194</v>
      </c>
      <c r="M320" s="157" t="s">
        <v>594</v>
      </c>
      <c r="N320" s="163">
        <v>45119</v>
      </c>
      <c r="O320" s="37"/>
      <c r="S320" s="55" t="s">
        <v>863</v>
      </c>
    </row>
    <row r="321" spans="1:39" ht="12.75" customHeight="1">
      <c r="A321" s="185">
        <v>183</v>
      </c>
      <c r="B321" s="186">
        <v>44986</v>
      </c>
      <c r="C321" s="186"/>
      <c r="D321" s="187" t="s">
        <v>490</v>
      </c>
      <c r="E321" s="188" t="s">
        <v>591</v>
      </c>
      <c r="F321" s="158">
        <v>57.5</v>
      </c>
      <c r="G321" s="188"/>
      <c r="H321" s="188">
        <v>120</v>
      </c>
      <c r="I321" s="190">
        <v>120</v>
      </c>
      <c r="J321" s="160" t="s">
        <v>678</v>
      </c>
      <c r="K321" s="161">
        <f>H321-F321</f>
        <v>62.5</v>
      </c>
      <c r="L321" s="162">
        <f>K321/F321</f>
        <v>1.0869565217391304</v>
      </c>
      <c r="M321" s="157" t="s">
        <v>594</v>
      </c>
      <c r="N321" s="163">
        <v>45049</v>
      </c>
      <c r="O321" s="37"/>
      <c r="S321" s="55" t="s">
        <v>863</v>
      </c>
    </row>
    <row r="322" spans="1:39" ht="12.75" customHeight="1">
      <c r="A322" s="185">
        <v>184</v>
      </c>
      <c r="B322" s="186">
        <v>45008</v>
      </c>
      <c r="C322" s="186"/>
      <c r="D322" s="187" t="s">
        <v>507</v>
      </c>
      <c r="E322" s="188" t="s">
        <v>591</v>
      </c>
      <c r="F322" s="158">
        <v>2765</v>
      </c>
      <c r="G322" s="188"/>
      <c r="H322" s="188">
        <v>3547.5</v>
      </c>
      <c r="I322" s="190">
        <v>3523</v>
      </c>
      <c r="J322" s="160" t="s">
        <v>678</v>
      </c>
      <c r="K322" s="161">
        <f>H322-F322</f>
        <v>782.5</v>
      </c>
      <c r="L322" s="162">
        <f>K322/F322</f>
        <v>0.28300180831826399</v>
      </c>
      <c r="M322" s="157" t="s">
        <v>594</v>
      </c>
      <c r="N322" s="163">
        <v>45177</v>
      </c>
      <c r="O322" s="37"/>
      <c r="S322" s="55" t="s">
        <v>863</v>
      </c>
    </row>
    <row r="323" spans="1:39" ht="12.75" customHeight="1">
      <c r="A323" s="185">
        <v>185</v>
      </c>
      <c r="B323" s="186">
        <v>45027</v>
      </c>
      <c r="C323" s="186"/>
      <c r="D323" s="187" t="s">
        <v>835</v>
      </c>
      <c r="E323" s="188" t="s">
        <v>591</v>
      </c>
      <c r="F323" s="188">
        <v>460</v>
      </c>
      <c r="G323" s="188"/>
      <c r="H323" s="188">
        <v>825</v>
      </c>
      <c r="I323" s="190">
        <v>810</v>
      </c>
      <c r="J323" s="160" t="s">
        <v>678</v>
      </c>
      <c r="K323" s="161">
        <f>H323-F323</f>
        <v>365</v>
      </c>
      <c r="L323" s="162">
        <f>K323/F323</f>
        <v>0.79347826086956519</v>
      </c>
      <c r="M323" s="157" t="s">
        <v>594</v>
      </c>
      <c r="N323" s="163">
        <v>45155</v>
      </c>
      <c r="O323" s="37"/>
      <c r="S323" s="55" t="s">
        <v>863</v>
      </c>
    </row>
    <row r="324" spans="1:39" ht="12.75" customHeight="1">
      <c r="A324" s="210">
        <v>186</v>
      </c>
      <c r="B324" s="211">
        <v>45050</v>
      </c>
      <c r="C324" s="53"/>
      <c r="D324" s="53" t="s">
        <v>42</v>
      </c>
      <c r="E324" s="215" t="s">
        <v>591</v>
      </c>
      <c r="F324" s="51" t="s">
        <v>836</v>
      </c>
      <c r="G324" s="51"/>
      <c r="H324" s="51"/>
      <c r="I324" s="51">
        <v>5040</v>
      </c>
      <c r="J324" s="51" t="s">
        <v>592</v>
      </c>
      <c r="K324" s="51"/>
      <c r="L324" s="51"/>
      <c r="M324" s="51"/>
      <c r="N324" s="51"/>
      <c r="O324" s="37"/>
      <c r="S324" s="55" t="s">
        <v>863</v>
      </c>
    </row>
    <row r="325" spans="1:39" ht="12.75" customHeight="1">
      <c r="A325" s="185">
        <v>187</v>
      </c>
      <c r="B325" s="186">
        <v>45075</v>
      </c>
      <c r="C325" s="186"/>
      <c r="D325" s="187" t="s">
        <v>837</v>
      </c>
      <c r="E325" s="188" t="s">
        <v>591</v>
      </c>
      <c r="F325" s="158">
        <v>585</v>
      </c>
      <c r="G325" s="188"/>
      <c r="H325" s="188">
        <v>732</v>
      </c>
      <c r="I325" s="190">
        <v>732</v>
      </c>
      <c r="J325" s="160" t="s">
        <v>678</v>
      </c>
      <c r="K325" s="161">
        <f>H325-F325</f>
        <v>147</v>
      </c>
      <c r="L325" s="162">
        <f>K325/F325</f>
        <v>0.25128205128205128</v>
      </c>
      <c r="M325" s="157" t="s">
        <v>594</v>
      </c>
      <c r="N325" s="163">
        <v>45152</v>
      </c>
      <c r="O325" s="37"/>
      <c r="R325" s="37"/>
      <c r="S325" s="55" t="s">
        <v>863</v>
      </c>
      <c r="U325" s="37"/>
      <c r="W325" s="37"/>
      <c r="X325" s="55"/>
      <c r="Z325" s="37"/>
      <c r="AB325" s="37"/>
      <c r="AC325" s="55"/>
      <c r="AE325" s="37"/>
      <c r="AG325" s="37"/>
      <c r="AH325" s="55"/>
      <c r="AJ325" s="37"/>
      <c r="AL325" s="37"/>
      <c r="AM325" s="55"/>
    </row>
    <row r="326" spans="1:39" ht="12.75" customHeight="1">
      <c r="A326" s="210">
        <v>188</v>
      </c>
      <c r="B326" s="211">
        <v>45078</v>
      </c>
      <c r="C326" s="53"/>
      <c r="D326" s="53" t="s">
        <v>539</v>
      </c>
      <c r="E326" s="215" t="s">
        <v>591</v>
      </c>
      <c r="F326" s="51" t="s">
        <v>838</v>
      </c>
      <c r="G326" s="51"/>
      <c r="H326" s="51"/>
      <c r="I326" s="51">
        <v>4300</v>
      </c>
      <c r="J326" s="51" t="s">
        <v>592</v>
      </c>
      <c r="K326" s="51"/>
      <c r="L326" s="51"/>
      <c r="M326" s="51"/>
      <c r="N326" s="51"/>
      <c r="O326" s="37"/>
      <c r="R326" s="37"/>
      <c r="S326" s="55" t="s">
        <v>863</v>
      </c>
      <c r="U326" s="37"/>
      <c r="W326" s="37"/>
      <c r="X326" s="55"/>
      <c r="Z326" s="37"/>
      <c r="AB326" s="37"/>
      <c r="AC326" s="55"/>
      <c r="AE326" s="37"/>
      <c r="AG326" s="37"/>
      <c r="AH326" s="55"/>
      <c r="AJ326" s="37"/>
      <c r="AL326" s="37"/>
      <c r="AM326" s="55"/>
    </row>
    <row r="327" spans="1:39" ht="12.75" customHeight="1">
      <c r="A327" s="185">
        <v>189</v>
      </c>
      <c r="B327" s="186">
        <v>45103</v>
      </c>
      <c r="C327" s="186"/>
      <c r="D327" s="187" t="s">
        <v>860</v>
      </c>
      <c r="E327" s="188" t="s">
        <v>591</v>
      </c>
      <c r="F327" s="158">
        <v>282.5</v>
      </c>
      <c r="G327" s="188"/>
      <c r="H327" s="188">
        <v>383</v>
      </c>
      <c r="I327" s="190">
        <v>383</v>
      </c>
      <c r="J327" s="160" t="s">
        <v>678</v>
      </c>
      <c r="K327" s="161">
        <f>H327-F327</f>
        <v>100.5</v>
      </c>
      <c r="L327" s="162">
        <f>K327/F327</f>
        <v>0.35575221238938054</v>
      </c>
      <c r="M327" s="157" t="s">
        <v>594</v>
      </c>
      <c r="N327" s="163">
        <v>45265</v>
      </c>
      <c r="O327" s="37"/>
      <c r="R327" s="37"/>
      <c r="S327" s="55" t="s">
        <v>863</v>
      </c>
      <c r="U327" s="37"/>
      <c r="W327" s="37"/>
      <c r="X327" s="55"/>
      <c r="Z327" s="37"/>
      <c r="AB327" s="37"/>
      <c r="AC327" s="55"/>
      <c r="AE327" s="37"/>
      <c r="AG327" s="37"/>
      <c r="AH327" s="55"/>
      <c r="AJ327" s="37"/>
      <c r="AL327" s="37"/>
      <c r="AM327" s="55"/>
    </row>
    <row r="328" spans="1:39" ht="12.75" customHeight="1">
      <c r="A328" s="185">
        <v>190</v>
      </c>
      <c r="B328" s="186">
        <v>45120</v>
      </c>
      <c r="C328" s="186"/>
      <c r="D328" s="187" t="s">
        <v>538</v>
      </c>
      <c r="E328" s="188" t="s">
        <v>591</v>
      </c>
      <c r="F328" s="158">
        <v>2312.5</v>
      </c>
      <c r="G328" s="188"/>
      <c r="H328" s="188">
        <v>2935</v>
      </c>
      <c r="I328" s="190">
        <v>2935</v>
      </c>
      <c r="J328" s="160" t="s">
        <v>678</v>
      </c>
      <c r="K328" s="161">
        <f>H328-F328</f>
        <v>622.5</v>
      </c>
      <c r="L328" s="162">
        <f>K328/F328</f>
        <v>0.26918918918918922</v>
      </c>
      <c r="M328" s="157" t="s">
        <v>594</v>
      </c>
      <c r="N328" s="163">
        <v>45177</v>
      </c>
      <c r="O328" s="37"/>
      <c r="R328" s="37"/>
      <c r="S328" s="55" t="s">
        <v>863</v>
      </c>
      <c r="U328" s="37"/>
      <c r="W328" s="37"/>
      <c r="X328" s="55"/>
      <c r="Z328" s="37"/>
      <c r="AB328" s="37"/>
      <c r="AC328" s="55"/>
      <c r="AE328" s="37"/>
      <c r="AG328" s="37"/>
      <c r="AH328" s="55"/>
      <c r="AJ328" s="37"/>
      <c r="AL328" s="37"/>
      <c r="AM328" s="55"/>
    </row>
    <row r="329" spans="1:39" ht="12.75" customHeight="1">
      <c r="A329" s="185">
        <v>191</v>
      </c>
      <c r="B329" s="186">
        <v>45125</v>
      </c>
      <c r="C329" s="186"/>
      <c r="D329" s="187" t="s">
        <v>203</v>
      </c>
      <c r="E329" s="188" t="s">
        <v>591</v>
      </c>
      <c r="F329" s="158">
        <v>3980</v>
      </c>
      <c r="G329" s="188"/>
      <c r="H329" s="188">
        <v>4895</v>
      </c>
      <c r="I329" s="190">
        <v>4895</v>
      </c>
      <c r="J329" s="160" t="s">
        <v>678</v>
      </c>
      <c r="K329" s="161">
        <f>H329-F329</f>
        <v>915</v>
      </c>
      <c r="L329" s="162">
        <f>K329/F329</f>
        <v>0.22989949748743718</v>
      </c>
      <c r="M329" s="157" t="s">
        <v>594</v>
      </c>
      <c r="N329" s="163">
        <v>45155</v>
      </c>
      <c r="O329" s="37"/>
      <c r="S329" s="55" t="s">
        <v>863</v>
      </c>
      <c r="U329" s="37"/>
      <c r="X329" s="55"/>
      <c r="Z329" s="37"/>
      <c r="AC329" s="55"/>
      <c r="AE329" s="37"/>
      <c r="AH329" s="55"/>
      <c r="AJ329" s="37"/>
      <c r="AM329" s="55"/>
    </row>
    <row r="330" spans="1:39" ht="12.75" customHeight="1">
      <c r="A330" s="185">
        <v>192</v>
      </c>
      <c r="B330" s="186">
        <v>45145</v>
      </c>
      <c r="C330" s="186"/>
      <c r="D330" s="187" t="s">
        <v>864</v>
      </c>
      <c r="E330" s="188" t="s">
        <v>591</v>
      </c>
      <c r="F330" s="158">
        <v>565</v>
      </c>
      <c r="G330" s="188"/>
      <c r="H330" s="188">
        <v>725</v>
      </c>
      <c r="I330" s="190">
        <v>725</v>
      </c>
      <c r="J330" s="160" t="s">
        <v>678</v>
      </c>
      <c r="K330" s="161">
        <f>H330-F330</f>
        <v>160</v>
      </c>
      <c r="L330" s="162">
        <f>K330/F330</f>
        <v>0.2831858407079646</v>
      </c>
      <c r="M330" s="157" t="s">
        <v>594</v>
      </c>
      <c r="N330" s="163">
        <v>45169</v>
      </c>
      <c r="O330" s="37"/>
      <c r="S330" s="55" t="s">
        <v>863</v>
      </c>
      <c r="U330" s="37"/>
      <c r="X330" s="55"/>
      <c r="Z330" s="37"/>
      <c r="AC330" s="55"/>
      <c r="AE330" s="37"/>
      <c r="AH330" s="55"/>
      <c r="AJ330" s="37"/>
      <c r="AM330" s="55"/>
    </row>
    <row r="331" spans="1:39" ht="12.75" customHeight="1">
      <c r="A331" s="302">
        <v>193</v>
      </c>
      <c r="B331" s="303">
        <v>45167</v>
      </c>
      <c r="C331" s="303"/>
      <c r="D331" s="304" t="s">
        <v>868</v>
      </c>
      <c r="E331" s="305" t="s">
        <v>591</v>
      </c>
      <c r="F331" s="158">
        <v>700</v>
      </c>
      <c r="G331" s="305"/>
      <c r="H331" s="305">
        <v>950</v>
      </c>
      <c r="I331" s="306">
        <v>950</v>
      </c>
      <c r="J331" s="307" t="s">
        <v>678</v>
      </c>
      <c r="K331" s="161">
        <f>H331-F331</f>
        <v>250</v>
      </c>
      <c r="L331" s="162">
        <f>K331/F331</f>
        <v>0.35714285714285715</v>
      </c>
      <c r="M331" s="157" t="s">
        <v>594</v>
      </c>
      <c r="N331" s="163">
        <v>45261</v>
      </c>
      <c r="O331" s="37"/>
      <c r="S331" s="55" t="s">
        <v>863</v>
      </c>
      <c r="U331" s="37"/>
      <c r="X331" s="55"/>
      <c r="Z331" s="37"/>
      <c r="AC331" s="55"/>
      <c r="AE331" s="37"/>
      <c r="AH331" s="55"/>
      <c r="AJ331" s="37"/>
      <c r="AM331" s="55"/>
    </row>
    <row r="332" spans="1:39" ht="12.75" customHeight="1">
      <c r="A332" s="210">
        <v>194</v>
      </c>
      <c r="B332" s="211">
        <v>45184</v>
      </c>
      <c r="C332" s="53"/>
      <c r="D332" s="53" t="s">
        <v>541</v>
      </c>
      <c r="E332" s="215" t="s">
        <v>591</v>
      </c>
      <c r="F332" s="51" t="s">
        <v>871</v>
      </c>
      <c r="G332" s="51"/>
      <c r="H332" s="51"/>
      <c r="I332" s="51">
        <v>480</v>
      </c>
      <c r="J332" s="51" t="s">
        <v>592</v>
      </c>
      <c r="K332" s="51"/>
      <c r="L332" s="51"/>
      <c r="M332" s="51"/>
      <c r="N332" s="51"/>
      <c r="O332" s="37"/>
      <c r="S332" s="55" t="s">
        <v>863</v>
      </c>
      <c r="U332" s="37"/>
      <c r="X332" s="55"/>
      <c r="Z332" s="37"/>
      <c r="AC332" s="55"/>
      <c r="AE332" s="37"/>
      <c r="AH332" s="55"/>
      <c r="AJ332" s="37"/>
      <c r="AM332" s="55"/>
    </row>
    <row r="333" spans="1:39" ht="12.75" customHeight="1">
      <c r="A333" s="210">
        <v>195</v>
      </c>
      <c r="B333" s="211">
        <v>45203</v>
      </c>
      <c r="C333" s="53"/>
      <c r="D333" s="53" t="s">
        <v>176</v>
      </c>
      <c r="E333" s="215" t="s">
        <v>591</v>
      </c>
      <c r="F333" s="51" t="s">
        <v>874</v>
      </c>
      <c r="G333" s="51"/>
      <c r="H333" s="51"/>
      <c r="I333" s="51">
        <v>1198</v>
      </c>
      <c r="J333" s="51" t="s">
        <v>592</v>
      </c>
      <c r="K333" s="51"/>
      <c r="L333" s="51"/>
      <c r="M333" s="51"/>
      <c r="N333" s="51"/>
      <c r="O333" s="37"/>
      <c r="S333" s="55" t="s">
        <v>881</v>
      </c>
      <c r="U333" s="37"/>
      <c r="X333" s="55"/>
      <c r="Z333" s="37"/>
      <c r="AC333" s="55"/>
      <c r="AE333" s="37"/>
      <c r="AH333" s="55"/>
      <c r="AJ333" s="37"/>
      <c r="AM333" s="55"/>
    </row>
    <row r="334" spans="1:39" ht="12.75" customHeight="1">
      <c r="A334" s="210">
        <v>196</v>
      </c>
      <c r="B334" s="211">
        <v>45216</v>
      </c>
      <c r="C334" s="53"/>
      <c r="D334" s="53" t="s">
        <v>107</v>
      </c>
      <c r="E334" s="215" t="s">
        <v>591</v>
      </c>
      <c r="F334" s="51" t="s">
        <v>876</v>
      </c>
      <c r="G334" s="51"/>
      <c r="H334" s="51"/>
      <c r="I334" s="51">
        <v>6870</v>
      </c>
      <c r="J334" s="51" t="s">
        <v>592</v>
      </c>
      <c r="K334" s="51"/>
      <c r="L334" s="51"/>
      <c r="M334" s="51"/>
      <c r="N334" s="51"/>
      <c r="O334" s="37"/>
      <c r="S334" s="55" t="s">
        <v>881</v>
      </c>
      <c r="U334" s="37"/>
      <c r="X334" s="55"/>
      <c r="Z334" s="37"/>
      <c r="AC334" s="55"/>
      <c r="AE334" s="37"/>
      <c r="AH334" s="55"/>
      <c r="AJ334" s="37"/>
      <c r="AM334" s="55"/>
    </row>
    <row r="335" spans="1:39" ht="12.75" customHeight="1">
      <c r="A335" s="302">
        <v>197</v>
      </c>
      <c r="B335" s="303">
        <v>45216</v>
      </c>
      <c r="C335" s="303"/>
      <c r="D335" s="304" t="s">
        <v>877</v>
      </c>
      <c r="E335" s="305" t="s">
        <v>591</v>
      </c>
      <c r="F335" s="158">
        <v>1090</v>
      </c>
      <c r="G335" s="305"/>
      <c r="H335" s="305">
        <v>1415</v>
      </c>
      <c r="I335" s="306">
        <v>1415</v>
      </c>
      <c r="J335" s="307" t="s">
        <v>678</v>
      </c>
      <c r="K335" s="161">
        <f>H335-F335</f>
        <v>325</v>
      </c>
      <c r="L335" s="162">
        <f>K335/F335</f>
        <v>0.29816513761467889</v>
      </c>
      <c r="M335" s="157" t="s">
        <v>594</v>
      </c>
      <c r="N335" s="163">
        <v>45282</v>
      </c>
      <c r="O335" s="37"/>
      <c r="S335" s="55" t="s">
        <v>863</v>
      </c>
      <c r="U335" s="37"/>
      <c r="X335" s="55"/>
      <c r="Z335" s="37"/>
      <c r="AC335" s="55"/>
      <c r="AE335" s="37"/>
      <c r="AH335" s="55"/>
      <c r="AJ335" s="37"/>
      <c r="AM335" s="55"/>
    </row>
    <row r="336" spans="1:39" ht="12.75" customHeight="1">
      <c r="A336" s="302">
        <v>198</v>
      </c>
      <c r="B336" s="303">
        <v>45236</v>
      </c>
      <c r="C336" s="303"/>
      <c r="D336" s="304" t="s">
        <v>883</v>
      </c>
      <c r="E336" s="305" t="s">
        <v>591</v>
      </c>
      <c r="F336" s="158">
        <v>1270</v>
      </c>
      <c r="G336" s="305"/>
      <c r="H336" s="305">
        <v>1613</v>
      </c>
      <c r="I336" s="306">
        <v>1613</v>
      </c>
      <c r="J336" s="307" t="s">
        <v>678</v>
      </c>
      <c r="K336" s="161">
        <f>H336-F336</f>
        <v>343</v>
      </c>
      <c r="L336" s="162">
        <f>K336/F336</f>
        <v>0.27007874015748029</v>
      </c>
      <c r="M336" s="157" t="s">
        <v>594</v>
      </c>
      <c r="N336" s="163">
        <v>45246</v>
      </c>
      <c r="O336" s="37"/>
      <c r="S336" s="55" t="s">
        <v>881</v>
      </c>
      <c r="U336" s="37"/>
      <c r="X336" s="55"/>
      <c r="Z336" s="37"/>
      <c r="AC336" s="55"/>
      <c r="AE336" s="37"/>
      <c r="AH336" s="55"/>
      <c r="AJ336" s="37"/>
      <c r="AM336" s="55"/>
    </row>
    <row r="337" spans="1:39" ht="12.75" customHeight="1">
      <c r="A337" s="210">
        <v>199</v>
      </c>
      <c r="B337" s="211">
        <v>45251</v>
      </c>
      <c r="C337" s="53"/>
      <c r="D337" s="53" t="s">
        <v>894</v>
      </c>
      <c r="E337" s="215" t="s">
        <v>591</v>
      </c>
      <c r="F337" s="51" t="s">
        <v>895</v>
      </c>
      <c r="G337" s="51"/>
      <c r="H337" s="51"/>
      <c r="I337" s="51">
        <v>1490</v>
      </c>
      <c r="J337" s="51" t="s">
        <v>592</v>
      </c>
      <c r="K337" s="51"/>
      <c r="L337" s="51"/>
      <c r="M337" s="51"/>
      <c r="N337" s="51"/>
      <c r="O337" s="37"/>
      <c r="S337" s="55" t="s">
        <v>863</v>
      </c>
      <c r="U337" s="37"/>
      <c r="X337" s="55"/>
      <c r="Z337" s="37"/>
      <c r="AC337" s="55"/>
      <c r="AE337" s="37"/>
      <c r="AH337" s="55"/>
      <c r="AJ337" s="37"/>
      <c r="AM337" s="55"/>
    </row>
    <row r="338" spans="1:39" ht="12.75" customHeight="1">
      <c r="A338" s="210">
        <v>200</v>
      </c>
      <c r="B338" s="211">
        <v>45254</v>
      </c>
      <c r="C338" s="53"/>
      <c r="D338" s="53" t="s">
        <v>883</v>
      </c>
      <c r="E338" s="215" t="s">
        <v>591</v>
      </c>
      <c r="F338" s="51" t="s">
        <v>899</v>
      </c>
      <c r="G338" s="51"/>
      <c r="H338" s="51"/>
      <c r="I338" s="51">
        <v>1806</v>
      </c>
      <c r="J338" s="51" t="s">
        <v>592</v>
      </c>
      <c r="K338" s="51"/>
      <c r="L338" s="51"/>
      <c r="M338" s="51"/>
      <c r="N338" s="51"/>
      <c r="O338" s="37"/>
      <c r="S338" s="55" t="s">
        <v>881</v>
      </c>
      <c r="U338" s="37"/>
      <c r="X338" s="55"/>
      <c r="Z338" s="37"/>
      <c r="AC338" s="55"/>
      <c r="AE338" s="37"/>
      <c r="AH338" s="55"/>
      <c r="AJ338" s="37"/>
      <c r="AM338" s="55"/>
    </row>
    <row r="339" spans="1:39" ht="12.75" customHeight="1">
      <c r="A339" s="210">
        <v>201</v>
      </c>
      <c r="B339" s="211">
        <v>45265</v>
      </c>
      <c r="C339" s="53"/>
      <c r="D339" s="230" t="s">
        <v>542</v>
      </c>
      <c r="E339" s="215" t="s">
        <v>591</v>
      </c>
      <c r="F339" s="51" t="s">
        <v>950</v>
      </c>
      <c r="G339" s="51"/>
      <c r="I339" s="51">
        <v>558</v>
      </c>
      <c r="J339" s="51" t="s">
        <v>592</v>
      </c>
      <c r="K339" s="51"/>
      <c r="L339" s="51"/>
      <c r="M339" s="51"/>
      <c r="N339" s="51"/>
      <c r="O339" s="37"/>
      <c r="S339" s="55" t="s">
        <v>863</v>
      </c>
      <c r="U339" s="37"/>
      <c r="X339" s="55"/>
      <c r="Z339" s="37"/>
      <c r="AC339" s="55"/>
      <c r="AE339" s="37"/>
      <c r="AH339" s="55"/>
      <c r="AJ339" s="37"/>
      <c r="AM339" s="55"/>
    </row>
    <row r="340" spans="1:39" ht="12.75" customHeight="1">
      <c r="A340" s="210">
        <v>202</v>
      </c>
      <c r="B340" s="211">
        <v>45272</v>
      </c>
      <c r="C340" s="53"/>
      <c r="D340" s="53" t="s">
        <v>996</v>
      </c>
      <c r="E340" s="215" t="s">
        <v>591</v>
      </c>
      <c r="F340" s="51" t="s">
        <v>997</v>
      </c>
      <c r="G340" s="51"/>
      <c r="H340" s="51"/>
      <c r="I340" s="51">
        <v>5512</v>
      </c>
      <c r="J340" s="51" t="s">
        <v>592</v>
      </c>
      <c r="K340" s="51"/>
      <c r="L340" s="51"/>
      <c r="M340" s="51"/>
      <c r="N340" s="51"/>
      <c r="O340" s="37"/>
      <c r="S340" s="55" t="s">
        <v>881</v>
      </c>
      <c r="U340" s="37"/>
      <c r="X340" s="55"/>
      <c r="Z340" s="37"/>
      <c r="AC340" s="55"/>
      <c r="AE340" s="37"/>
      <c r="AH340" s="55"/>
      <c r="AJ340" s="37"/>
      <c r="AM340" s="55"/>
    </row>
    <row r="341" spans="1:39" ht="12.75" customHeight="1">
      <c r="A341" s="53"/>
      <c r="B341" s="53"/>
      <c r="C341" s="53"/>
      <c r="D341" s="53"/>
      <c r="E341" s="53"/>
      <c r="F341" s="51"/>
      <c r="G341" s="51"/>
      <c r="H341" s="51"/>
      <c r="I341" s="51"/>
      <c r="J341" s="31"/>
      <c r="K341" s="51"/>
      <c r="L341" s="51"/>
      <c r="M341" s="51"/>
      <c r="N341" s="53"/>
      <c r="O341" s="37"/>
      <c r="S341" s="55"/>
      <c r="U341" s="37"/>
      <c r="X341" s="55"/>
      <c r="Z341" s="37"/>
      <c r="AC341" s="55"/>
      <c r="AE341" s="37"/>
      <c r="AH341" s="55"/>
      <c r="AJ341" s="37"/>
      <c r="AM341" s="55"/>
    </row>
    <row r="342" spans="1:39" ht="12.75" customHeight="1">
      <c r="B342" s="216" t="s">
        <v>839</v>
      </c>
      <c r="F342" s="55"/>
      <c r="G342" s="55"/>
      <c r="H342" s="55"/>
      <c r="I342" s="55"/>
      <c r="J342" s="37"/>
      <c r="K342" s="55"/>
      <c r="L342" s="55"/>
      <c r="M342" s="55"/>
      <c r="O342" s="37"/>
      <c r="S342" s="55"/>
      <c r="U342" s="37"/>
      <c r="X342" s="55"/>
      <c r="Z342" s="37"/>
      <c r="AC342" s="55"/>
      <c r="AE342" s="37"/>
      <c r="AH342" s="55"/>
      <c r="AJ342" s="37"/>
      <c r="AM342" s="55"/>
    </row>
    <row r="343" spans="1:39" ht="12.75" customHeight="1">
      <c r="A343" s="217"/>
      <c r="F343" s="55"/>
      <c r="G343" s="55"/>
      <c r="H343" s="55"/>
      <c r="I343" s="55"/>
      <c r="J343" s="37"/>
      <c r="K343" s="55"/>
      <c r="L343" s="55"/>
      <c r="M343" s="55"/>
      <c r="O343" s="37"/>
      <c r="S343" s="55"/>
      <c r="U343" s="37"/>
      <c r="X343" s="55"/>
      <c r="Z343" s="37"/>
      <c r="AC343" s="55"/>
      <c r="AE343" s="37"/>
      <c r="AH343" s="55"/>
      <c r="AJ343" s="37"/>
      <c r="AM343" s="55"/>
    </row>
    <row r="344" spans="1:39" ht="12.75" customHeight="1">
      <c r="A344" s="217"/>
      <c r="F344" s="55"/>
      <c r="G344" s="55"/>
      <c r="H344" s="55"/>
      <c r="I344" s="55"/>
      <c r="J344" s="37"/>
      <c r="K344" s="55"/>
      <c r="L344" s="55"/>
      <c r="M344" s="55"/>
      <c r="O344" s="37"/>
      <c r="S344" s="55"/>
    </row>
    <row r="345" spans="1:39" ht="12.75" customHeight="1">
      <c r="A345" s="51"/>
      <c r="F345" s="55"/>
      <c r="G345" s="55"/>
      <c r="H345" s="55"/>
      <c r="I345" s="55"/>
      <c r="J345" s="37"/>
      <c r="K345" s="55"/>
      <c r="L345" s="55"/>
      <c r="M345" s="55"/>
      <c r="O345" s="37"/>
      <c r="S345" s="55"/>
    </row>
    <row r="346" spans="1:39" ht="12.75" customHeight="1">
      <c r="F346" s="55"/>
      <c r="G346" s="55"/>
      <c r="H346" s="55"/>
      <c r="I346" s="55"/>
      <c r="J346" s="37"/>
      <c r="K346" s="55"/>
      <c r="L346" s="55"/>
      <c r="M346" s="55"/>
      <c r="O346" s="37"/>
      <c r="S346" s="55"/>
    </row>
    <row r="347" spans="1:39" ht="12.75" customHeight="1">
      <c r="F347" s="55"/>
      <c r="G347" s="55"/>
      <c r="H347" s="55"/>
      <c r="I347" s="55"/>
      <c r="J347" s="37"/>
      <c r="K347" s="55"/>
      <c r="L347" s="55"/>
      <c r="M347" s="55"/>
      <c r="O347" s="37"/>
      <c r="S347" s="55"/>
    </row>
    <row r="348" spans="1:39" ht="12.75" customHeight="1">
      <c r="F348" s="55"/>
      <c r="G348" s="55"/>
      <c r="H348" s="55"/>
      <c r="I348" s="55"/>
      <c r="J348" s="37"/>
      <c r="K348" s="55"/>
      <c r="L348" s="55"/>
      <c r="M348" s="55"/>
      <c r="O348" s="37"/>
      <c r="S348" s="55"/>
    </row>
    <row r="349" spans="1:39" ht="12.75" customHeight="1">
      <c r="F349" s="55"/>
      <c r="G349" s="55"/>
      <c r="H349" s="55"/>
      <c r="I349" s="55"/>
      <c r="J349" s="37"/>
      <c r="K349" s="55"/>
      <c r="L349" s="55"/>
      <c r="M349" s="55"/>
      <c r="O349" s="37"/>
      <c r="S349" s="55"/>
    </row>
    <row r="350" spans="1:39" ht="12.75" customHeight="1">
      <c r="F350" s="55"/>
      <c r="G350" s="55"/>
      <c r="H350" s="55"/>
      <c r="I350" s="55"/>
      <c r="J350" s="37"/>
      <c r="K350" s="55"/>
      <c r="L350" s="55"/>
      <c r="M350" s="55"/>
      <c r="O350" s="37"/>
      <c r="S350" s="55"/>
    </row>
    <row r="351" spans="1:39" ht="12.75" customHeight="1">
      <c r="F351" s="55"/>
      <c r="G351" s="55"/>
      <c r="H351" s="55"/>
      <c r="I351" s="55"/>
      <c r="J351" s="37"/>
      <c r="K351" s="55"/>
      <c r="L351" s="55"/>
      <c r="M351" s="55"/>
      <c r="O351" s="37"/>
      <c r="S351" s="55"/>
    </row>
    <row r="352" spans="1:39" ht="12.75" customHeight="1">
      <c r="F352" s="55"/>
      <c r="G352" s="55"/>
      <c r="H352" s="55"/>
      <c r="I352" s="55"/>
      <c r="J352" s="37"/>
      <c r="K352" s="55"/>
      <c r="L352" s="55"/>
      <c r="M352" s="55"/>
      <c r="O352" s="37"/>
      <c r="S352" s="55"/>
    </row>
    <row r="353" spans="6:19" ht="12.75" customHeight="1">
      <c r="F353" s="55"/>
      <c r="G353" s="55"/>
      <c r="H353" s="55"/>
      <c r="I353" s="55"/>
      <c r="J353" s="37"/>
      <c r="K353" s="55"/>
      <c r="L353" s="55"/>
      <c r="M353" s="55"/>
      <c r="O353" s="37"/>
      <c r="S353" s="55"/>
    </row>
    <row r="354" spans="6:19" ht="12.75" customHeight="1">
      <c r="F354" s="55"/>
      <c r="G354" s="55"/>
      <c r="H354" s="55"/>
      <c r="I354" s="55"/>
      <c r="J354" s="37"/>
      <c r="K354" s="55"/>
      <c r="L354" s="55"/>
      <c r="M354" s="55"/>
      <c r="O354" s="37"/>
      <c r="S354" s="55"/>
    </row>
    <row r="355" spans="6:19" ht="12.75" customHeight="1">
      <c r="F355" s="55"/>
      <c r="G355" s="55"/>
      <c r="H355" s="55"/>
      <c r="I355" s="55"/>
      <c r="J355" s="37"/>
      <c r="K355" s="55"/>
      <c r="L355" s="55"/>
      <c r="M355" s="55"/>
      <c r="O355" s="37"/>
      <c r="S355" s="55"/>
    </row>
    <row r="356" spans="6:19" ht="12.75" customHeight="1">
      <c r="F356" s="55"/>
      <c r="G356" s="55"/>
      <c r="H356" s="55"/>
      <c r="I356" s="55"/>
      <c r="J356" s="37"/>
      <c r="K356" s="55"/>
      <c r="L356" s="55"/>
      <c r="M356" s="55"/>
      <c r="O356" s="37"/>
      <c r="S356" s="55"/>
    </row>
    <row r="357" spans="6:19" ht="12.75" customHeight="1">
      <c r="F357" s="55"/>
      <c r="G357" s="55"/>
      <c r="H357" s="55"/>
      <c r="I357" s="55"/>
      <c r="J357" s="37"/>
      <c r="K357" s="55"/>
      <c r="L357" s="55"/>
      <c r="M357" s="55"/>
      <c r="O357" s="37"/>
      <c r="S357" s="55"/>
    </row>
    <row r="358" spans="6:19" ht="12.75" customHeight="1">
      <c r="F358" s="55"/>
      <c r="G358" s="55"/>
      <c r="H358" s="55"/>
      <c r="I358" s="55"/>
      <c r="J358" s="37"/>
      <c r="K358" s="55"/>
      <c r="L358" s="55"/>
      <c r="M358" s="55"/>
      <c r="O358" s="37"/>
      <c r="S358" s="55"/>
    </row>
    <row r="359" spans="6:19" ht="12.75" customHeight="1">
      <c r="F359" s="55"/>
      <c r="G359" s="55"/>
      <c r="H359" s="55"/>
      <c r="I359" s="55"/>
      <c r="J359" s="37"/>
      <c r="K359" s="55"/>
      <c r="L359" s="55"/>
      <c r="M359" s="55"/>
      <c r="O359" s="37"/>
      <c r="S359" s="55"/>
    </row>
    <row r="360" spans="6:19" ht="12.75" customHeight="1">
      <c r="F360" s="55"/>
      <c r="G360" s="55"/>
      <c r="H360" s="55"/>
      <c r="I360" s="55"/>
      <c r="J360" s="37"/>
      <c r="K360" s="55"/>
      <c r="L360" s="55"/>
      <c r="M360" s="55"/>
      <c r="O360" s="37"/>
      <c r="S360" s="55"/>
    </row>
    <row r="361" spans="6:19" ht="12.75" customHeight="1">
      <c r="F361" s="55"/>
      <c r="G361" s="55"/>
      <c r="H361" s="55"/>
      <c r="I361" s="55"/>
      <c r="J361" s="37"/>
      <c r="K361" s="55"/>
      <c r="L361" s="55"/>
      <c r="M361" s="55"/>
      <c r="O361" s="37"/>
      <c r="S361" s="55"/>
    </row>
    <row r="362" spans="6:19" ht="12.75" customHeight="1">
      <c r="F362" s="55"/>
      <c r="G362" s="55"/>
      <c r="H362" s="55"/>
      <c r="I362" s="55"/>
      <c r="J362" s="37"/>
      <c r="K362" s="55"/>
      <c r="L362" s="55"/>
      <c r="M362" s="55"/>
      <c r="O362" s="37"/>
      <c r="S362" s="55"/>
    </row>
    <row r="363" spans="6:19" ht="12.75" customHeight="1">
      <c r="F363" s="55"/>
      <c r="G363" s="55"/>
      <c r="H363" s="55"/>
      <c r="I363" s="55"/>
      <c r="J363" s="37"/>
      <c r="K363" s="55"/>
      <c r="L363" s="55"/>
      <c r="M363" s="55"/>
      <c r="O363" s="37"/>
      <c r="S363" s="55"/>
    </row>
    <row r="364" spans="6:19" ht="12.75" customHeight="1">
      <c r="F364" s="55"/>
      <c r="G364" s="55"/>
      <c r="H364" s="55"/>
      <c r="I364" s="55"/>
      <c r="J364" s="37"/>
      <c r="K364" s="55"/>
      <c r="L364" s="55"/>
      <c r="M364" s="55"/>
      <c r="O364" s="37"/>
      <c r="S364" s="55"/>
    </row>
    <row r="365" spans="6:19" ht="12.75" customHeight="1">
      <c r="F365" s="55"/>
      <c r="G365" s="55"/>
      <c r="H365" s="55"/>
      <c r="I365" s="55"/>
      <c r="J365" s="37"/>
      <c r="K365" s="55"/>
      <c r="L365" s="55"/>
      <c r="M365" s="55"/>
      <c r="O365" s="37"/>
      <c r="S365" s="55"/>
    </row>
    <row r="366" spans="6:19" ht="12.75" customHeight="1">
      <c r="F366" s="55"/>
      <c r="G366" s="55"/>
      <c r="H366" s="55"/>
      <c r="I366" s="55"/>
      <c r="J366" s="37"/>
      <c r="K366" s="55"/>
      <c r="L366" s="55"/>
      <c r="M366" s="55"/>
      <c r="O366" s="37"/>
      <c r="S366" s="55"/>
    </row>
    <row r="367" spans="6:19" ht="12.75" customHeight="1">
      <c r="F367" s="55"/>
      <c r="G367" s="55"/>
      <c r="H367" s="55"/>
      <c r="I367" s="55"/>
      <c r="J367" s="37"/>
      <c r="K367" s="55"/>
      <c r="L367" s="55"/>
      <c r="M367" s="55"/>
      <c r="O367" s="37"/>
      <c r="S367" s="55"/>
    </row>
    <row r="368" spans="6:19" ht="12.75" customHeight="1">
      <c r="F368" s="55"/>
      <c r="G368" s="55"/>
      <c r="H368" s="55"/>
      <c r="I368" s="55"/>
      <c r="J368" s="37"/>
      <c r="K368" s="55"/>
      <c r="L368" s="55"/>
      <c r="M368" s="55"/>
      <c r="O368" s="37"/>
      <c r="S368" s="55"/>
    </row>
    <row r="369" spans="6:19" ht="12.75" customHeight="1">
      <c r="F369" s="55"/>
      <c r="G369" s="55"/>
      <c r="H369" s="55"/>
      <c r="I369" s="55"/>
      <c r="J369" s="37"/>
      <c r="K369" s="55"/>
      <c r="L369" s="55"/>
      <c r="M369" s="55"/>
      <c r="O369" s="37"/>
      <c r="S369" s="55"/>
    </row>
    <row r="370" spans="6:19" ht="12.75" customHeight="1">
      <c r="F370" s="55"/>
      <c r="G370" s="55"/>
      <c r="H370" s="55"/>
      <c r="I370" s="55"/>
      <c r="J370" s="37"/>
      <c r="K370" s="55"/>
      <c r="L370" s="55"/>
      <c r="M370" s="55"/>
      <c r="O370" s="37"/>
      <c r="S370" s="55"/>
    </row>
    <row r="371" spans="6:19" ht="12.75" customHeight="1">
      <c r="F371" s="55"/>
      <c r="G371" s="55"/>
      <c r="H371" s="55"/>
      <c r="I371" s="55"/>
      <c r="J371" s="37"/>
      <c r="K371" s="55"/>
      <c r="L371" s="55"/>
      <c r="M371" s="55"/>
      <c r="O371" s="37"/>
      <c r="S371" s="55"/>
    </row>
    <row r="372" spans="6:19" ht="12.75" customHeight="1">
      <c r="F372" s="55"/>
      <c r="G372" s="55"/>
      <c r="H372" s="55"/>
      <c r="I372" s="55"/>
      <c r="J372" s="37"/>
      <c r="K372" s="55"/>
      <c r="L372" s="55"/>
      <c r="M372" s="55"/>
      <c r="O372" s="37"/>
      <c r="S372" s="55"/>
    </row>
    <row r="373" spans="6:19" ht="12.75" customHeight="1">
      <c r="F373" s="55"/>
      <c r="G373" s="55"/>
      <c r="H373" s="55"/>
      <c r="I373" s="55"/>
      <c r="J373" s="37"/>
      <c r="K373" s="55"/>
      <c r="L373" s="55"/>
      <c r="M373" s="55"/>
      <c r="O373" s="37"/>
      <c r="S373" s="55"/>
    </row>
    <row r="374" spans="6:19" ht="12.75" customHeight="1">
      <c r="F374" s="55"/>
      <c r="G374" s="55"/>
      <c r="H374" s="55"/>
      <c r="I374" s="55"/>
      <c r="J374" s="37"/>
      <c r="K374" s="55"/>
      <c r="L374" s="55"/>
      <c r="M374" s="55"/>
      <c r="O374" s="37"/>
      <c r="S374" s="55"/>
    </row>
    <row r="375" spans="6:19" ht="12.75" customHeight="1">
      <c r="F375" s="55"/>
      <c r="G375" s="55"/>
      <c r="H375" s="55"/>
      <c r="I375" s="55"/>
      <c r="J375" s="37"/>
      <c r="K375" s="55"/>
      <c r="L375" s="55"/>
      <c r="M375" s="55"/>
      <c r="O375" s="37"/>
      <c r="S375" s="55"/>
    </row>
    <row r="376" spans="6:19" ht="12.75" customHeight="1">
      <c r="F376" s="55"/>
      <c r="G376" s="55"/>
      <c r="H376" s="55"/>
      <c r="I376" s="55"/>
      <c r="J376" s="37"/>
      <c r="K376" s="55"/>
      <c r="L376" s="55"/>
      <c r="M376" s="55"/>
      <c r="O376" s="37"/>
      <c r="S376" s="55"/>
    </row>
    <row r="377" spans="6:19" ht="12.75" customHeight="1">
      <c r="F377" s="55"/>
      <c r="G377" s="55"/>
      <c r="H377" s="55"/>
      <c r="I377" s="55"/>
      <c r="J377" s="37"/>
      <c r="K377" s="55"/>
      <c r="L377" s="55"/>
      <c r="M377" s="55"/>
      <c r="O377" s="37"/>
      <c r="S377" s="55"/>
    </row>
    <row r="378" spans="6:19" ht="12.75" customHeight="1">
      <c r="F378" s="55"/>
      <c r="G378" s="55"/>
      <c r="H378" s="55"/>
      <c r="I378" s="55"/>
      <c r="J378" s="37"/>
      <c r="K378" s="55"/>
      <c r="L378" s="55"/>
      <c r="M378" s="55"/>
      <c r="O378" s="37"/>
      <c r="S378" s="55"/>
    </row>
    <row r="379" spans="6:19" ht="12.75" customHeight="1">
      <c r="F379" s="55"/>
      <c r="G379" s="55"/>
      <c r="H379" s="55"/>
      <c r="I379" s="55"/>
      <c r="J379" s="37"/>
      <c r="K379" s="55"/>
      <c r="L379" s="55"/>
      <c r="M379" s="55"/>
      <c r="O379" s="37"/>
      <c r="S379" s="55"/>
    </row>
    <row r="380" spans="6:19" ht="12.75" customHeight="1">
      <c r="F380" s="55"/>
      <c r="G380" s="55"/>
      <c r="H380" s="55"/>
      <c r="I380" s="55"/>
      <c r="J380" s="37"/>
      <c r="K380" s="55"/>
      <c r="L380" s="55"/>
      <c r="M380" s="55"/>
      <c r="O380" s="37"/>
      <c r="S380" s="55"/>
    </row>
    <row r="381" spans="6:19" ht="12.75" customHeight="1">
      <c r="F381" s="55"/>
      <c r="G381" s="55"/>
      <c r="H381" s="55"/>
      <c r="I381" s="55"/>
      <c r="J381" s="37"/>
      <c r="K381" s="55"/>
      <c r="L381" s="55"/>
      <c r="M381" s="55"/>
      <c r="O381" s="37"/>
      <c r="S381" s="55"/>
    </row>
    <row r="382" spans="6:19" ht="12.75" customHeight="1">
      <c r="F382" s="55"/>
      <c r="G382" s="55"/>
      <c r="H382" s="55"/>
      <c r="I382" s="55"/>
      <c r="J382" s="37"/>
      <c r="K382" s="55"/>
      <c r="L382" s="55"/>
      <c r="M382" s="55"/>
      <c r="O382" s="37"/>
      <c r="S382" s="55"/>
    </row>
    <row r="383" spans="6:19" ht="12.75" customHeight="1">
      <c r="F383" s="55"/>
      <c r="G383" s="55"/>
      <c r="H383" s="55"/>
      <c r="I383" s="55"/>
      <c r="J383" s="37"/>
      <c r="K383" s="55"/>
      <c r="L383" s="55"/>
      <c r="M383" s="55"/>
      <c r="O383" s="37"/>
      <c r="S383" s="55"/>
    </row>
    <row r="384" spans="6:19" ht="12.75" customHeight="1">
      <c r="F384" s="55"/>
      <c r="G384" s="55"/>
      <c r="H384" s="55"/>
      <c r="I384" s="55"/>
      <c r="J384" s="37"/>
      <c r="K384" s="55"/>
      <c r="L384" s="55"/>
      <c r="M384" s="55"/>
      <c r="O384" s="37"/>
      <c r="S384" s="55"/>
    </row>
    <row r="385" spans="6:19" ht="12.75" customHeight="1">
      <c r="F385" s="55"/>
      <c r="G385" s="55"/>
      <c r="H385" s="55"/>
      <c r="I385" s="55"/>
      <c r="J385" s="37"/>
      <c r="K385" s="55"/>
      <c r="L385" s="55"/>
      <c r="M385" s="55"/>
      <c r="O385" s="37"/>
      <c r="S385" s="55"/>
    </row>
    <row r="386" spans="6:19" ht="12.75" customHeight="1">
      <c r="F386" s="55"/>
      <c r="G386" s="55"/>
      <c r="H386" s="55"/>
      <c r="I386" s="55"/>
      <c r="J386" s="37"/>
      <c r="K386" s="55"/>
      <c r="L386" s="55"/>
      <c r="M386" s="55"/>
      <c r="O386" s="37"/>
      <c r="S386" s="55"/>
    </row>
    <row r="387" spans="6:19" ht="12.75" customHeight="1">
      <c r="F387" s="55"/>
      <c r="G387" s="55"/>
      <c r="H387" s="55"/>
      <c r="I387" s="55"/>
      <c r="J387" s="37"/>
      <c r="K387" s="55"/>
      <c r="L387" s="55"/>
      <c r="M387" s="55"/>
      <c r="O387" s="37"/>
      <c r="S387" s="55"/>
    </row>
    <row r="388" spans="6:19" ht="12.75" customHeight="1">
      <c r="F388" s="55"/>
      <c r="G388" s="55"/>
      <c r="H388" s="55"/>
      <c r="I388" s="55"/>
      <c r="J388" s="37"/>
      <c r="K388" s="55"/>
      <c r="L388" s="55"/>
      <c r="M388" s="55"/>
      <c r="O388" s="37"/>
      <c r="S388" s="55"/>
    </row>
    <row r="389" spans="6:19" ht="12.75" customHeight="1">
      <c r="F389" s="55"/>
      <c r="G389" s="55"/>
      <c r="H389" s="55"/>
      <c r="I389" s="55"/>
      <c r="J389" s="37"/>
      <c r="K389" s="55"/>
      <c r="L389" s="55"/>
      <c r="M389" s="55"/>
      <c r="O389" s="37"/>
      <c r="S389" s="55"/>
    </row>
    <row r="390" spans="6:19" ht="12.75" customHeight="1">
      <c r="F390" s="55"/>
      <c r="G390" s="55"/>
      <c r="H390" s="55"/>
      <c r="I390" s="55"/>
      <c r="J390" s="37"/>
      <c r="K390" s="55"/>
      <c r="L390" s="55"/>
      <c r="M390" s="55"/>
      <c r="O390" s="37"/>
      <c r="S390" s="55"/>
    </row>
    <row r="391" spans="6:19" ht="12.75" customHeight="1">
      <c r="F391" s="55"/>
      <c r="G391" s="55"/>
      <c r="H391" s="55"/>
      <c r="I391" s="55"/>
      <c r="J391" s="37"/>
      <c r="K391" s="55"/>
      <c r="L391" s="55"/>
      <c r="M391" s="55"/>
      <c r="O391" s="37"/>
      <c r="S391" s="55"/>
    </row>
    <row r="392" spans="6:19" ht="12.75" customHeight="1">
      <c r="F392" s="55"/>
      <c r="G392" s="55"/>
      <c r="H392" s="55"/>
      <c r="I392" s="55"/>
      <c r="J392" s="37"/>
      <c r="K392" s="55"/>
      <c r="L392" s="55"/>
      <c r="M392" s="55"/>
      <c r="O392" s="37"/>
      <c r="S392" s="55"/>
    </row>
    <row r="393" spans="6:19" ht="12.75" customHeight="1">
      <c r="F393" s="55"/>
      <c r="G393" s="55"/>
      <c r="H393" s="55"/>
      <c r="I393" s="55"/>
      <c r="J393" s="37"/>
      <c r="K393" s="55"/>
      <c r="L393" s="55"/>
      <c r="M393" s="55"/>
      <c r="O393" s="37"/>
      <c r="S393" s="55"/>
    </row>
    <row r="394" spans="6:19" ht="12.75" customHeight="1">
      <c r="F394" s="55"/>
      <c r="G394" s="55"/>
      <c r="H394" s="55"/>
      <c r="I394" s="55"/>
      <c r="J394" s="37"/>
      <c r="K394" s="55"/>
      <c r="L394" s="55"/>
      <c r="M394" s="55"/>
      <c r="O394" s="37"/>
      <c r="S394" s="55"/>
    </row>
    <row r="395" spans="6:19" ht="12.75" customHeight="1">
      <c r="F395" s="55"/>
      <c r="G395" s="55"/>
      <c r="H395" s="55"/>
      <c r="I395" s="55"/>
      <c r="J395" s="37"/>
      <c r="K395" s="55"/>
      <c r="L395" s="55"/>
      <c r="M395" s="55"/>
      <c r="O395" s="37"/>
      <c r="S395" s="55"/>
    </row>
    <row r="396" spans="6:19" ht="12.75" customHeight="1">
      <c r="F396" s="55"/>
      <c r="G396" s="55"/>
      <c r="H396" s="55"/>
      <c r="I396" s="55"/>
      <c r="J396" s="37"/>
      <c r="K396" s="55"/>
      <c r="L396" s="55"/>
      <c r="M396" s="55"/>
      <c r="O396" s="37"/>
      <c r="S396" s="55"/>
    </row>
    <row r="397" spans="6:19" ht="12.75" customHeight="1">
      <c r="F397" s="55"/>
      <c r="G397" s="55"/>
      <c r="H397" s="55"/>
      <c r="I397" s="55"/>
      <c r="J397" s="37"/>
      <c r="K397" s="55"/>
      <c r="L397" s="55"/>
      <c r="M397" s="55"/>
      <c r="O397" s="37"/>
      <c r="S397" s="55"/>
    </row>
    <row r="398" spans="6:19" ht="12.75" customHeight="1">
      <c r="F398" s="55"/>
      <c r="G398" s="55"/>
      <c r="H398" s="55"/>
      <c r="I398" s="55"/>
      <c r="J398" s="37"/>
      <c r="K398" s="55"/>
      <c r="L398" s="55"/>
      <c r="M398" s="55"/>
      <c r="O398" s="37"/>
      <c r="S398" s="55"/>
    </row>
    <row r="399" spans="6:19" ht="12.75" customHeight="1">
      <c r="F399" s="55"/>
      <c r="G399" s="55"/>
      <c r="H399" s="55"/>
      <c r="I399" s="55"/>
      <c r="J399" s="37"/>
      <c r="K399" s="55"/>
      <c r="L399" s="55"/>
      <c r="M399" s="55"/>
      <c r="O399" s="37"/>
      <c r="S399" s="55"/>
    </row>
    <row r="400" spans="6:19" ht="12.75" customHeight="1">
      <c r="F400" s="55"/>
      <c r="G400" s="55"/>
      <c r="H400" s="55"/>
      <c r="I400" s="55"/>
      <c r="J400" s="37"/>
      <c r="K400" s="55"/>
      <c r="L400" s="55"/>
      <c r="M400" s="55"/>
      <c r="O400" s="37"/>
      <c r="S400" s="55"/>
    </row>
    <row r="401" spans="6:19" ht="12.75" customHeight="1">
      <c r="F401" s="55"/>
      <c r="G401" s="55"/>
      <c r="H401" s="55"/>
      <c r="I401" s="55"/>
      <c r="J401" s="37"/>
      <c r="K401" s="55"/>
      <c r="L401" s="55"/>
      <c r="M401" s="55"/>
      <c r="O401" s="37"/>
      <c r="S401" s="55"/>
    </row>
    <row r="402" spans="6:19" ht="12.75" customHeight="1">
      <c r="F402" s="55"/>
      <c r="G402" s="55"/>
      <c r="H402" s="55"/>
      <c r="I402" s="55"/>
      <c r="J402" s="37"/>
      <c r="K402" s="55"/>
      <c r="L402" s="55"/>
      <c r="M402" s="55"/>
      <c r="O402" s="37"/>
      <c r="S402" s="55"/>
    </row>
    <row r="403" spans="6:19" ht="12.75" customHeight="1">
      <c r="F403" s="55"/>
      <c r="G403" s="55"/>
      <c r="H403" s="55"/>
      <c r="I403" s="55"/>
      <c r="J403" s="37"/>
      <c r="K403" s="55"/>
      <c r="L403" s="55"/>
      <c r="M403" s="55"/>
      <c r="O403" s="37"/>
      <c r="S403" s="55"/>
    </row>
    <row r="404" spans="6:19" ht="12.75" customHeight="1">
      <c r="F404" s="55"/>
      <c r="G404" s="55"/>
      <c r="H404" s="55"/>
      <c r="I404" s="55"/>
      <c r="J404" s="37"/>
      <c r="K404" s="55"/>
      <c r="L404" s="55"/>
      <c r="M404" s="55"/>
      <c r="O404" s="37"/>
      <c r="S404" s="55"/>
    </row>
    <row r="405" spans="6:19" ht="12.75" customHeight="1">
      <c r="F405" s="55"/>
      <c r="G405" s="55"/>
      <c r="H405" s="55"/>
      <c r="I405" s="55"/>
      <c r="J405" s="37"/>
      <c r="K405" s="55"/>
      <c r="L405" s="55"/>
      <c r="M405" s="55"/>
      <c r="O405" s="37"/>
      <c r="S405" s="55"/>
    </row>
    <row r="406" spans="6:19" ht="12.75" customHeight="1">
      <c r="F406" s="55"/>
      <c r="G406" s="55"/>
      <c r="H406" s="55"/>
      <c r="I406" s="55"/>
      <c r="J406" s="37"/>
      <c r="K406" s="55"/>
      <c r="L406" s="55"/>
      <c r="M406" s="55"/>
      <c r="O406" s="37"/>
      <c r="S406" s="55"/>
    </row>
    <row r="407" spans="6:19" ht="12.75" customHeight="1">
      <c r="F407" s="55"/>
      <c r="G407" s="55"/>
      <c r="H407" s="55"/>
      <c r="I407" s="55"/>
      <c r="J407" s="37"/>
      <c r="K407" s="55"/>
      <c r="L407" s="55"/>
      <c r="M407" s="55"/>
      <c r="O407" s="37"/>
      <c r="S407" s="55"/>
    </row>
    <row r="408" spans="6:19" ht="12.75" customHeight="1">
      <c r="F408" s="55"/>
      <c r="G408" s="55"/>
      <c r="H408" s="55"/>
      <c r="I408" s="55"/>
      <c r="J408" s="37"/>
      <c r="K408" s="55"/>
      <c r="L408" s="55"/>
      <c r="M408" s="55"/>
      <c r="O408" s="37"/>
      <c r="S408" s="55"/>
    </row>
    <row r="409" spans="6:19" ht="12.75" customHeight="1">
      <c r="F409" s="55"/>
      <c r="G409" s="55"/>
      <c r="H409" s="55"/>
      <c r="I409" s="55"/>
      <c r="J409" s="37"/>
      <c r="K409" s="55"/>
      <c r="L409" s="55"/>
      <c r="M409" s="55"/>
      <c r="O409" s="37"/>
      <c r="S409" s="55"/>
    </row>
    <row r="410" spans="6:19" ht="12.75" customHeight="1">
      <c r="F410" s="55"/>
      <c r="G410" s="55"/>
      <c r="H410" s="55"/>
      <c r="I410" s="55"/>
      <c r="J410" s="37"/>
      <c r="K410" s="55"/>
      <c r="L410" s="55"/>
      <c r="M410" s="55"/>
      <c r="O410" s="37"/>
      <c r="S410" s="55"/>
    </row>
    <row r="411" spans="6:19" ht="12.75" customHeight="1">
      <c r="F411" s="55"/>
      <c r="G411" s="55"/>
      <c r="H411" s="55"/>
      <c r="I411" s="55"/>
      <c r="J411" s="37"/>
      <c r="K411" s="55"/>
      <c r="L411" s="55"/>
      <c r="M411" s="55"/>
      <c r="O411" s="37"/>
      <c r="S411" s="55"/>
    </row>
    <row r="412" spans="6:19" ht="12.75" customHeight="1">
      <c r="F412" s="55"/>
      <c r="G412" s="55"/>
      <c r="H412" s="55"/>
      <c r="I412" s="55"/>
      <c r="J412" s="37"/>
      <c r="K412" s="55"/>
      <c r="L412" s="55"/>
      <c r="M412" s="55"/>
      <c r="O412" s="37"/>
      <c r="S412" s="55"/>
    </row>
    <row r="413" spans="6:19" ht="12.75" customHeight="1">
      <c r="F413" s="55"/>
      <c r="G413" s="55"/>
      <c r="H413" s="55"/>
      <c r="I413" s="55"/>
      <c r="J413" s="37"/>
      <c r="K413" s="55"/>
      <c r="L413" s="55"/>
      <c r="M413" s="55"/>
      <c r="O413" s="37"/>
      <c r="S413" s="55"/>
    </row>
    <row r="414" spans="6:19" ht="12.75" customHeight="1">
      <c r="F414" s="55"/>
      <c r="G414" s="55"/>
      <c r="H414" s="55"/>
      <c r="I414" s="55"/>
      <c r="J414" s="37"/>
      <c r="K414" s="55"/>
      <c r="L414" s="55"/>
      <c r="M414" s="55"/>
      <c r="O414" s="37"/>
      <c r="S414" s="55"/>
    </row>
    <row r="415" spans="6:19" ht="12.75" customHeight="1">
      <c r="F415" s="55"/>
      <c r="G415" s="55"/>
      <c r="H415" s="55"/>
      <c r="I415" s="55"/>
      <c r="J415" s="37"/>
      <c r="K415" s="55"/>
      <c r="L415" s="55"/>
      <c r="M415" s="55"/>
      <c r="O415" s="37"/>
      <c r="S415" s="55"/>
    </row>
    <row r="416" spans="6:19" ht="12.75" customHeight="1">
      <c r="F416" s="55"/>
      <c r="G416" s="55"/>
      <c r="H416" s="55"/>
      <c r="I416" s="55"/>
      <c r="J416" s="37"/>
      <c r="K416" s="55"/>
      <c r="L416" s="55"/>
      <c r="M416" s="55"/>
      <c r="O416" s="37"/>
      <c r="S416" s="55"/>
    </row>
    <row r="417" spans="6:19" ht="12.75" customHeight="1">
      <c r="F417" s="55"/>
      <c r="G417" s="55"/>
      <c r="H417" s="55"/>
      <c r="I417" s="55"/>
      <c r="J417" s="37"/>
      <c r="K417" s="55"/>
      <c r="L417" s="55"/>
      <c r="M417" s="55"/>
      <c r="O417" s="37"/>
      <c r="S417" s="55"/>
    </row>
    <row r="418" spans="6:19" ht="12.75" customHeight="1">
      <c r="F418" s="55"/>
      <c r="G418" s="55"/>
      <c r="H418" s="55"/>
      <c r="I418" s="55"/>
      <c r="J418" s="37"/>
      <c r="K418" s="55"/>
      <c r="L418" s="55"/>
      <c r="M418" s="55"/>
      <c r="O418" s="37"/>
      <c r="S418" s="55"/>
    </row>
    <row r="419" spans="6:19" ht="12.75" customHeight="1">
      <c r="F419" s="55"/>
      <c r="G419" s="55"/>
      <c r="H419" s="55"/>
      <c r="I419" s="55"/>
      <c r="J419" s="37"/>
      <c r="K419" s="55"/>
      <c r="L419" s="55"/>
      <c r="M419" s="55"/>
      <c r="O419" s="37"/>
      <c r="S419" s="55"/>
    </row>
    <row r="420" spans="6:19" ht="12.75" customHeight="1">
      <c r="F420" s="55"/>
      <c r="G420" s="55"/>
      <c r="H420" s="55"/>
      <c r="I420" s="55"/>
      <c r="J420" s="37"/>
      <c r="K420" s="55"/>
      <c r="L420" s="55"/>
      <c r="M420" s="55"/>
      <c r="O420" s="37"/>
      <c r="S420" s="55"/>
    </row>
    <row r="421" spans="6:19" ht="12.75" customHeight="1">
      <c r="F421" s="55"/>
      <c r="G421" s="55"/>
      <c r="H421" s="55"/>
      <c r="I421" s="55"/>
      <c r="J421" s="37"/>
      <c r="K421" s="55"/>
      <c r="L421" s="55"/>
      <c r="M421" s="55"/>
      <c r="O421" s="37"/>
      <c r="S421" s="55"/>
    </row>
    <row r="422" spans="6:19" ht="12.75" customHeight="1">
      <c r="F422" s="55"/>
      <c r="G422" s="55"/>
      <c r="H422" s="55"/>
      <c r="I422" s="55"/>
      <c r="J422" s="37"/>
      <c r="K422" s="55"/>
      <c r="L422" s="55"/>
      <c r="M422" s="55"/>
      <c r="O422" s="37"/>
      <c r="S422" s="55"/>
    </row>
    <row r="423" spans="6:19" ht="12.75" customHeight="1">
      <c r="F423" s="55"/>
      <c r="G423" s="55"/>
      <c r="H423" s="55"/>
      <c r="I423" s="55"/>
      <c r="J423" s="37"/>
      <c r="K423" s="55"/>
      <c r="L423" s="55"/>
      <c r="M423" s="55"/>
      <c r="O423" s="37"/>
      <c r="S423" s="55"/>
    </row>
    <row r="424" spans="6:19" ht="12.75" customHeight="1">
      <c r="F424" s="55"/>
      <c r="G424" s="55"/>
      <c r="H424" s="55"/>
      <c r="I424" s="55"/>
      <c r="J424" s="37"/>
      <c r="K424" s="55"/>
      <c r="L424" s="55"/>
      <c r="M424" s="55"/>
      <c r="O424" s="37"/>
      <c r="S424" s="55"/>
    </row>
    <row r="425" spans="6:19" ht="12.75" customHeight="1">
      <c r="F425" s="55"/>
      <c r="G425" s="55"/>
      <c r="H425" s="55"/>
      <c r="I425" s="55"/>
      <c r="J425" s="37"/>
      <c r="K425" s="55"/>
      <c r="L425" s="55"/>
      <c r="M425" s="55"/>
      <c r="O425" s="37"/>
      <c r="S425" s="55"/>
    </row>
    <row r="426" spans="6:19" ht="12.75" customHeight="1">
      <c r="F426" s="55"/>
      <c r="G426" s="55"/>
      <c r="H426" s="55"/>
      <c r="I426" s="55"/>
      <c r="J426" s="37"/>
      <c r="K426" s="55"/>
      <c r="L426" s="55"/>
      <c r="M426" s="55"/>
      <c r="O426" s="37"/>
      <c r="S426" s="55"/>
    </row>
    <row r="427" spans="6:19" ht="12.75" customHeight="1">
      <c r="F427" s="55"/>
      <c r="G427" s="55"/>
      <c r="H427" s="55"/>
      <c r="I427" s="55"/>
      <c r="J427" s="37"/>
      <c r="K427" s="55"/>
      <c r="L427" s="55"/>
      <c r="M427" s="55"/>
      <c r="O427" s="37"/>
      <c r="S427" s="55"/>
    </row>
    <row r="428" spans="6:19" ht="12.75" customHeight="1">
      <c r="F428" s="55"/>
      <c r="G428" s="55"/>
      <c r="H428" s="55"/>
      <c r="I428" s="55"/>
      <c r="J428" s="37"/>
      <c r="K428" s="55"/>
      <c r="L428" s="55"/>
      <c r="M428" s="55"/>
      <c r="O428" s="37"/>
      <c r="S428" s="55"/>
    </row>
    <row r="429" spans="6:19" ht="12.75" customHeight="1">
      <c r="F429" s="55"/>
      <c r="G429" s="55"/>
      <c r="H429" s="55"/>
      <c r="I429" s="55"/>
      <c r="J429" s="37"/>
      <c r="K429" s="55"/>
      <c r="L429" s="55"/>
      <c r="M429" s="55"/>
      <c r="O429" s="37"/>
      <c r="S429" s="55"/>
    </row>
    <row r="430" spans="6:19" ht="12.75" customHeight="1">
      <c r="F430" s="55"/>
      <c r="G430" s="55"/>
      <c r="H430" s="55"/>
      <c r="I430" s="55"/>
      <c r="J430" s="37"/>
      <c r="K430" s="55"/>
      <c r="L430" s="55"/>
      <c r="M430" s="55"/>
      <c r="O430" s="37"/>
      <c r="S430" s="55"/>
    </row>
    <row r="431" spans="6:19" ht="12.75" customHeight="1">
      <c r="F431" s="55"/>
      <c r="G431" s="55"/>
      <c r="H431" s="55"/>
      <c r="I431" s="55"/>
      <c r="J431" s="37"/>
      <c r="K431" s="55"/>
      <c r="L431" s="55"/>
      <c r="M431" s="55"/>
      <c r="O431" s="37"/>
      <c r="S431" s="55"/>
    </row>
    <row r="432" spans="6:19" ht="12.75" customHeight="1">
      <c r="F432" s="55"/>
      <c r="G432" s="55"/>
      <c r="H432" s="55"/>
      <c r="I432" s="55"/>
      <c r="J432" s="37"/>
      <c r="K432" s="55"/>
      <c r="L432" s="55"/>
      <c r="M432" s="55"/>
      <c r="O432" s="37"/>
      <c r="S432" s="55"/>
    </row>
    <row r="433" spans="6:19" ht="12.75" customHeight="1">
      <c r="F433" s="55"/>
      <c r="G433" s="55"/>
      <c r="H433" s="55"/>
      <c r="I433" s="55"/>
      <c r="J433" s="37"/>
      <c r="K433" s="55"/>
      <c r="L433" s="55"/>
      <c r="M433" s="55"/>
      <c r="O433" s="37"/>
      <c r="S433" s="55"/>
    </row>
    <row r="434" spans="6:19" ht="12.75" customHeight="1">
      <c r="F434" s="55"/>
      <c r="G434" s="55"/>
      <c r="H434" s="55"/>
      <c r="I434" s="55"/>
      <c r="J434" s="37"/>
      <c r="K434" s="55"/>
      <c r="L434" s="55"/>
      <c r="M434" s="55"/>
      <c r="O434" s="37"/>
      <c r="S434" s="55"/>
    </row>
    <row r="435" spans="6:19" ht="12.75" customHeight="1">
      <c r="F435" s="55"/>
      <c r="G435" s="55"/>
      <c r="H435" s="55"/>
      <c r="I435" s="55"/>
      <c r="J435" s="37"/>
      <c r="K435" s="55"/>
      <c r="L435" s="55"/>
      <c r="M435" s="55"/>
      <c r="O435" s="37"/>
      <c r="S435" s="55"/>
    </row>
    <row r="436" spans="6:19" ht="12.75" customHeight="1">
      <c r="F436" s="55"/>
      <c r="G436" s="55"/>
      <c r="H436" s="55"/>
      <c r="I436" s="55"/>
      <c r="J436" s="37"/>
      <c r="K436" s="55"/>
      <c r="L436" s="55"/>
      <c r="M436" s="55"/>
      <c r="O436" s="37"/>
      <c r="S436" s="55"/>
    </row>
    <row r="437" spans="6:19" ht="12.75" customHeight="1">
      <c r="F437" s="55"/>
      <c r="G437" s="55"/>
      <c r="H437" s="55"/>
      <c r="I437" s="55"/>
      <c r="J437" s="37"/>
      <c r="K437" s="55"/>
      <c r="L437" s="55"/>
      <c r="M437" s="55"/>
      <c r="O437" s="37"/>
      <c r="S437" s="55"/>
    </row>
    <row r="438" spans="6:19" ht="12.75" customHeight="1">
      <c r="F438" s="55"/>
      <c r="G438" s="55"/>
      <c r="H438" s="55"/>
      <c r="I438" s="55"/>
      <c r="J438" s="37"/>
      <c r="K438" s="55"/>
      <c r="L438" s="55"/>
      <c r="M438" s="55"/>
      <c r="O438" s="37"/>
      <c r="S438" s="55"/>
    </row>
    <row r="439" spans="6:19" ht="12.75" customHeight="1">
      <c r="F439" s="55"/>
      <c r="G439" s="55"/>
      <c r="H439" s="55"/>
      <c r="I439" s="55"/>
      <c r="J439" s="37"/>
      <c r="K439" s="55"/>
      <c r="L439" s="55"/>
      <c r="M439" s="55"/>
      <c r="O439" s="37"/>
      <c r="S439" s="55"/>
    </row>
    <row r="440" spans="6:19" ht="12.75" customHeight="1">
      <c r="F440" s="55"/>
      <c r="G440" s="55"/>
      <c r="H440" s="55"/>
      <c r="I440" s="55"/>
      <c r="J440" s="37"/>
      <c r="K440" s="55"/>
      <c r="L440" s="55"/>
      <c r="M440" s="55"/>
      <c r="O440" s="37"/>
      <c r="S440" s="55"/>
    </row>
    <row r="441" spans="6:19" ht="12.75" customHeight="1">
      <c r="F441" s="55"/>
      <c r="G441" s="55"/>
      <c r="H441" s="55"/>
      <c r="I441" s="55"/>
      <c r="J441" s="37"/>
      <c r="K441" s="55"/>
      <c r="L441" s="55"/>
      <c r="M441" s="55"/>
      <c r="O441" s="37"/>
      <c r="S441" s="55"/>
    </row>
    <row r="442" spans="6:19" ht="12.75" customHeight="1">
      <c r="F442" s="55"/>
      <c r="G442" s="55"/>
      <c r="H442" s="55"/>
      <c r="I442" s="55"/>
      <c r="J442" s="37"/>
      <c r="K442" s="55"/>
      <c r="L442" s="55"/>
      <c r="M442" s="55"/>
      <c r="O442" s="37"/>
      <c r="S442" s="55"/>
    </row>
    <row r="443" spans="6:19" ht="12.75" customHeight="1">
      <c r="F443" s="55"/>
      <c r="G443" s="55"/>
      <c r="H443" s="55"/>
      <c r="I443" s="55"/>
      <c r="J443" s="37"/>
      <c r="K443" s="55"/>
      <c r="L443" s="55"/>
      <c r="M443" s="55"/>
      <c r="O443" s="37"/>
      <c r="S443" s="55"/>
    </row>
    <row r="444" spans="6:19" ht="12.75" customHeight="1">
      <c r="F444" s="55"/>
      <c r="G444" s="55"/>
      <c r="H444" s="55"/>
      <c r="I444" s="55"/>
      <c r="J444" s="37"/>
      <c r="K444" s="55"/>
      <c r="L444" s="55"/>
      <c r="M444" s="55"/>
      <c r="O444" s="37"/>
      <c r="S444" s="55"/>
    </row>
    <row r="445" spans="6:19" ht="12.75" customHeight="1">
      <c r="F445" s="55"/>
      <c r="G445" s="55"/>
      <c r="H445" s="55"/>
      <c r="I445" s="55"/>
      <c r="J445" s="37"/>
      <c r="K445" s="55"/>
      <c r="L445" s="55"/>
      <c r="M445" s="55"/>
      <c r="O445" s="37"/>
      <c r="S445" s="55"/>
    </row>
    <row r="446" spans="6:19" ht="12.75" customHeight="1">
      <c r="F446" s="55"/>
      <c r="G446" s="55"/>
      <c r="H446" s="55"/>
      <c r="I446" s="55"/>
      <c r="J446" s="37"/>
      <c r="K446" s="55"/>
      <c r="L446" s="55"/>
      <c r="M446" s="55"/>
      <c r="O446" s="37"/>
      <c r="S446" s="55"/>
    </row>
    <row r="447" spans="6:19" ht="12.75" customHeight="1">
      <c r="F447" s="55"/>
      <c r="G447" s="55"/>
      <c r="H447" s="55"/>
      <c r="I447" s="55"/>
      <c r="J447" s="37"/>
      <c r="K447" s="55"/>
      <c r="L447" s="55"/>
      <c r="M447" s="55"/>
      <c r="O447" s="37"/>
      <c r="S447" s="55"/>
    </row>
    <row r="448" spans="6:19" ht="12.75" customHeight="1">
      <c r="F448" s="55"/>
      <c r="G448" s="55"/>
      <c r="H448" s="55"/>
      <c r="I448" s="55"/>
      <c r="J448" s="37"/>
      <c r="K448" s="55"/>
      <c r="L448" s="55"/>
      <c r="M448" s="55"/>
      <c r="O448" s="37"/>
      <c r="S448" s="55"/>
    </row>
    <row r="449" spans="6:19" ht="12.75" customHeight="1">
      <c r="F449" s="55"/>
      <c r="G449" s="55"/>
      <c r="H449" s="55"/>
      <c r="I449" s="55"/>
      <c r="J449" s="37"/>
      <c r="K449" s="55"/>
      <c r="L449" s="55"/>
      <c r="M449" s="55"/>
      <c r="O449" s="37"/>
      <c r="S449" s="55"/>
    </row>
    <row r="450" spans="6:19" ht="12.75" customHeight="1">
      <c r="F450" s="55"/>
      <c r="G450" s="55"/>
      <c r="H450" s="55"/>
      <c r="I450" s="55"/>
      <c r="J450" s="37"/>
      <c r="K450" s="55"/>
      <c r="L450" s="55"/>
      <c r="M450" s="55"/>
      <c r="O450" s="37"/>
      <c r="S450" s="55"/>
    </row>
    <row r="451" spans="6:19" ht="12.75" customHeight="1">
      <c r="F451" s="55"/>
      <c r="G451" s="55"/>
      <c r="H451" s="55"/>
      <c r="I451" s="55"/>
      <c r="J451" s="37"/>
      <c r="K451" s="55"/>
      <c r="L451" s="55"/>
      <c r="M451" s="55"/>
      <c r="O451" s="37"/>
      <c r="S451" s="55"/>
    </row>
    <row r="452" spans="6:19" ht="12.75" customHeight="1">
      <c r="F452" s="55"/>
      <c r="G452" s="55"/>
      <c r="H452" s="55"/>
      <c r="I452" s="55"/>
      <c r="J452" s="37"/>
      <c r="K452" s="55"/>
      <c r="L452" s="55"/>
      <c r="M452" s="55"/>
      <c r="O452" s="37"/>
      <c r="S452" s="55"/>
    </row>
    <row r="453" spans="6:19" ht="12.75" customHeight="1">
      <c r="F453" s="55"/>
      <c r="G453" s="55"/>
      <c r="H453" s="55"/>
      <c r="I453" s="55"/>
      <c r="J453" s="37"/>
      <c r="K453" s="55"/>
      <c r="L453" s="55"/>
      <c r="M453" s="55"/>
      <c r="O453" s="37"/>
      <c r="S453" s="55"/>
    </row>
    <row r="454" spans="6:19" ht="12.75" customHeight="1">
      <c r="F454" s="55"/>
      <c r="G454" s="55"/>
      <c r="H454" s="55"/>
      <c r="I454" s="55"/>
      <c r="J454" s="37"/>
      <c r="K454" s="55"/>
      <c r="L454" s="55"/>
      <c r="M454" s="55"/>
      <c r="O454" s="37"/>
      <c r="S454" s="55"/>
    </row>
    <row r="455" spans="6:19" ht="12.75" customHeight="1">
      <c r="F455" s="55"/>
      <c r="G455" s="55"/>
      <c r="H455" s="55"/>
      <c r="I455" s="55"/>
      <c r="J455" s="37"/>
      <c r="K455" s="55"/>
      <c r="L455" s="55"/>
      <c r="M455" s="55"/>
      <c r="O455" s="37"/>
      <c r="S455" s="55"/>
    </row>
    <row r="456" spans="6:19" ht="12.75" customHeight="1">
      <c r="F456" s="55"/>
      <c r="G456" s="55"/>
      <c r="H456" s="55"/>
      <c r="I456" s="55"/>
      <c r="J456" s="37"/>
      <c r="K456" s="55"/>
      <c r="L456" s="55"/>
      <c r="M456" s="55"/>
      <c r="O456" s="37"/>
      <c r="S456" s="55"/>
    </row>
    <row r="457" spans="6:19" ht="12.75" customHeight="1">
      <c r="F457" s="55"/>
      <c r="G457" s="55"/>
      <c r="H457" s="55"/>
      <c r="I457" s="55"/>
      <c r="J457" s="37"/>
      <c r="K457" s="55"/>
      <c r="L457" s="55"/>
      <c r="M457" s="55"/>
      <c r="O457" s="37"/>
      <c r="S457" s="55"/>
    </row>
    <row r="458" spans="6:19" ht="12.75" customHeight="1">
      <c r="F458" s="55"/>
      <c r="G458" s="55"/>
      <c r="H458" s="55"/>
      <c r="I458" s="55"/>
      <c r="J458" s="37"/>
      <c r="K458" s="55"/>
      <c r="L458" s="55"/>
      <c r="M458" s="55"/>
      <c r="O458" s="37"/>
      <c r="S458" s="55"/>
    </row>
    <row r="459" spans="6:19" ht="12.75" customHeight="1">
      <c r="F459" s="55"/>
      <c r="G459" s="55"/>
      <c r="H459" s="55"/>
      <c r="I459" s="55"/>
      <c r="J459" s="37"/>
      <c r="K459" s="55"/>
      <c r="L459" s="55"/>
      <c r="M459" s="55"/>
      <c r="O459" s="37"/>
      <c r="S459" s="55"/>
    </row>
    <row r="460" spans="6:19" ht="12.75" customHeight="1">
      <c r="F460" s="55"/>
      <c r="G460" s="55"/>
      <c r="H460" s="55"/>
      <c r="I460" s="55"/>
      <c r="J460" s="37"/>
      <c r="K460" s="55"/>
      <c r="L460" s="55"/>
      <c r="M460" s="55"/>
      <c r="O460" s="37"/>
      <c r="S460" s="55"/>
    </row>
    <row r="461" spans="6:19" ht="12.75" customHeight="1">
      <c r="F461" s="55"/>
      <c r="G461" s="55"/>
      <c r="H461" s="55"/>
      <c r="I461" s="55"/>
      <c r="J461" s="37"/>
      <c r="K461" s="55"/>
      <c r="L461" s="55"/>
      <c r="M461" s="55"/>
      <c r="O461" s="37"/>
      <c r="S461" s="55"/>
    </row>
    <row r="462" spans="6:19" ht="12.75" customHeight="1">
      <c r="F462" s="55"/>
      <c r="G462" s="55"/>
      <c r="H462" s="55"/>
      <c r="I462" s="55"/>
      <c r="J462" s="37"/>
      <c r="K462" s="55"/>
      <c r="L462" s="55"/>
      <c r="M462" s="55"/>
      <c r="O462" s="37"/>
      <c r="S462" s="55"/>
    </row>
    <row r="463" spans="6:19" ht="12.75" customHeight="1">
      <c r="F463" s="55"/>
      <c r="G463" s="55"/>
      <c r="H463" s="55"/>
      <c r="I463" s="55"/>
      <c r="J463" s="37"/>
      <c r="K463" s="55"/>
      <c r="L463" s="55"/>
      <c r="M463" s="55"/>
      <c r="O463" s="37"/>
      <c r="S463" s="55"/>
    </row>
    <row r="464" spans="6:19" ht="12.75" customHeight="1">
      <c r="F464" s="55"/>
      <c r="G464" s="55"/>
      <c r="H464" s="55"/>
      <c r="I464" s="55"/>
      <c r="J464" s="37"/>
      <c r="K464" s="55"/>
      <c r="L464" s="55"/>
      <c r="M464" s="55"/>
      <c r="O464" s="37"/>
      <c r="S464" s="55"/>
    </row>
    <row r="465" spans="6:19" ht="12.75" customHeight="1">
      <c r="F465" s="55"/>
      <c r="G465" s="55"/>
      <c r="H465" s="55"/>
      <c r="I465" s="55"/>
      <c r="J465" s="37"/>
      <c r="K465" s="55"/>
      <c r="L465" s="55"/>
      <c r="M465" s="55"/>
      <c r="O465" s="37"/>
      <c r="S465" s="55"/>
    </row>
    <row r="466" spans="6:19" ht="12.75" customHeight="1">
      <c r="F466" s="55"/>
      <c r="G466" s="55"/>
      <c r="H466" s="55"/>
      <c r="I466" s="55"/>
      <c r="J466" s="37"/>
      <c r="K466" s="55"/>
      <c r="L466" s="55"/>
      <c r="M466" s="55"/>
      <c r="O466" s="37"/>
      <c r="S466" s="55"/>
    </row>
    <row r="467" spans="6:19" ht="12.75" customHeight="1">
      <c r="F467" s="55"/>
      <c r="G467" s="55"/>
      <c r="H467" s="55"/>
      <c r="I467" s="55"/>
      <c r="J467" s="37"/>
      <c r="K467" s="55"/>
      <c r="L467" s="55"/>
      <c r="M467" s="55"/>
      <c r="O467" s="37"/>
      <c r="S467" s="55"/>
    </row>
    <row r="468" spans="6:19" ht="12.75" customHeight="1">
      <c r="F468" s="55"/>
      <c r="G468" s="55"/>
      <c r="H468" s="55"/>
      <c r="I468" s="55"/>
      <c r="J468" s="37"/>
      <c r="K468" s="55"/>
      <c r="L468" s="55"/>
      <c r="M468" s="55"/>
      <c r="O468" s="37"/>
      <c r="S468" s="55"/>
    </row>
    <row r="469" spans="6:19" ht="12.75" customHeight="1">
      <c r="F469" s="55"/>
      <c r="G469" s="55"/>
      <c r="H469" s="55"/>
      <c r="I469" s="55"/>
      <c r="J469" s="37"/>
      <c r="K469" s="55"/>
      <c r="L469" s="55"/>
      <c r="M469" s="55"/>
      <c r="O469" s="37"/>
      <c r="S469" s="55"/>
    </row>
    <row r="470" spans="6:19" ht="12.75" customHeight="1">
      <c r="F470" s="55"/>
      <c r="G470" s="55"/>
      <c r="H470" s="55"/>
      <c r="I470" s="55"/>
      <c r="J470" s="37"/>
      <c r="K470" s="55"/>
      <c r="L470" s="55"/>
      <c r="M470" s="55"/>
      <c r="O470" s="37"/>
      <c r="S470" s="55"/>
    </row>
    <row r="471" spans="6:19" ht="12.75" customHeight="1">
      <c r="F471" s="55"/>
      <c r="G471" s="55"/>
      <c r="H471" s="55"/>
      <c r="I471" s="55"/>
      <c r="J471" s="37"/>
      <c r="K471" s="55"/>
      <c r="L471" s="55"/>
      <c r="M471" s="55"/>
      <c r="O471" s="37"/>
      <c r="S471" s="55"/>
    </row>
    <row r="472" spans="6:19" ht="12.75" customHeight="1">
      <c r="F472" s="55"/>
      <c r="G472" s="55"/>
      <c r="H472" s="55"/>
      <c r="I472" s="55"/>
      <c r="J472" s="37"/>
      <c r="K472" s="55"/>
      <c r="L472" s="55"/>
      <c r="M472" s="55"/>
      <c r="O472" s="37"/>
      <c r="S472" s="55"/>
    </row>
    <row r="473" spans="6:19" ht="12.75" customHeight="1">
      <c r="F473" s="55"/>
      <c r="G473" s="55"/>
      <c r="H473" s="55"/>
      <c r="I473" s="55"/>
      <c r="J473" s="37"/>
      <c r="K473" s="55"/>
      <c r="L473" s="55"/>
      <c r="M473" s="55"/>
      <c r="O473" s="37"/>
      <c r="S473" s="55"/>
    </row>
    <row r="474" spans="6:19" ht="12.75" customHeight="1">
      <c r="F474" s="55"/>
      <c r="G474" s="55"/>
      <c r="H474" s="55"/>
      <c r="I474" s="55"/>
      <c r="J474" s="37"/>
      <c r="K474" s="55"/>
      <c r="L474" s="55"/>
      <c r="M474" s="55"/>
      <c r="O474" s="37"/>
      <c r="S474" s="55"/>
    </row>
    <row r="475" spans="6:19" ht="12.75" customHeight="1">
      <c r="F475" s="55"/>
      <c r="G475" s="55"/>
      <c r="H475" s="55"/>
      <c r="I475" s="55"/>
      <c r="J475" s="37"/>
      <c r="K475" s="55"/>
      <c r="L475" s="55"/>
      <c r="M475" s="55"/>
      <c r="O475" s="37"/>
      <c r="S475" s="55"/>
    </row>
    <row r="476" spans="6:19" ht="12.75" customHeight="1">
      <c r="F476" s="55"/>
      <c r="G476" s="55"/>
      <c r="H476" s="55"/>
      <c r="I476" s="55"/>
      <c r="J476" s="37"/>
      <c r="K476" s="55"/>
      <c r="L476" s="55"/>
      <c r="M476" s="55"/>
      <c r="O476" s="37"/>
      <c r="S476" s="55"/>
    </row>
    <row r="477" spans="6:19" ht="12.75" customHeight="1">
      <c r="F477" s="55"/>
      <c r="G477" s="55"/>
      <c r="H477" s="55"/>
      <c r="I477" s="55"/>
      <c r="J477" s="37"/>
      <c r="K477" s="55"/>
      <c r="L477" s="55"/>
      <c r="M477" s="55"/>
      <c r="O477" s="37"/>
      <c r="S477" s="55"/>
    </row>
    <row r="478" spans="6:19" ht="12.75" customHeight="1">
      <c r="F478" s="55"/>
      <c r="G478" s="55"/>
      <c r="H478" s="55"/>
      <c r="I478" s="55"/>
      <c r="J478" s="37"/>
      <c r="K478" s="55"/>
      <c r="L478" s="55"/>
      <c r="M478" s="55"/>
      <c r="O478" s="37"/>
      <c r="S478" s="55"/>
    </row>
    <row r="479" spans="6:19" ht="12.75" customHeight="1">
      <c r="F479" s="55"/>
      <c r="G479" s="55"/>
      <c r="H479" s="55"/>
      <c r="I479" s="55"/>
      <c r="J479" s="37"/>
      <c r="K479" s="55"/>
      <c r="L479" s="55"/>
      <c r="M479" s="55"/>
      <c r="O479" s="37"/>
      <c r="S479" s="55"/>
    </row>
    <row r="480" spans="6:19" ht="12.75" customHeight="1">
      <c r="F480" s="55"/>
      <c r="G480" s="55"/>
      <c r="H480" s="55"/>
      <c r="I480" s="55"/>
      <c r="J480" s="37"/>
      <c r="K480" s="55"/>
      <c r="L480" s="55"/>
      <c r="M480" s="55"/>
      <c r="O480" s="37"/>
      <c r="S480" s="55"/>
    </row>
    <row r="481" spans="6:19" ht="12.75" customHeight="1">
      <c r="F481" s="55"/>
      <c r="G481" s="55"/>
      <c r="H481" s="55"/>
      <c r="I481" s="55"/>
      <c r="J481" s="37"/>
      <c r="K481" s="55"/>
      <c r="L481" s="55"/>
      <c r="M481" s="55"/>
      <c r="O481" s="37"/>
      <c r="S481" s="55"/>
    </row>
    <row r="482" spans="6:19" ht="12.75" customHeight="1">
      <c r="F482" s="55"/>
      <c r="G482" s="55"/>
      <c r="H482" s="55"/>
      <c r="I482" s="55"/>
      <c r="J482" s="37"/>
      <c r="K482" s="55"/>
      <c r="L482" s="55"/>
      <c r="M482" s="55"/>
      <c r="O482" s="37"/>
      <c r="S482" s="55"/>
    </row>
    <row r="483" spans="6:19" ht="12.75" customHeight="1">
      <c r="F483" s="55"/>
      <c r="G483" s="55"/>
      <c r="H483" s="55"/>
      <c r="I483" s="55"/>
      <c r="J483" s="37"/>
      <c r="K483" s="55"/>
      <c r="L483" s="55"/>
      <c r="M483" s="55"/>
      <c r="O483" s="37"/>
      <c r="S483" s="55"/>
    </row>
    <row r="484" spans="6:19" ht="12.75" customHeight="1">
      <c r="F484" s="55"/>
      <c r="G484" s="55"/>
      <c r="H484" s="55"/>
      <c r="I484" s="55"/>
      <c r="J484" s="37"/>
      <c r="K484" s="55"/>
      <c r="L484" s="55"/>
      <c r="M484" s="55"/>
      <c r="O484" s="37"/>
      <c r="S484" s="55"/>
    </row>
    <row r="485" spans="6:19" ht="12.75" customHeight="1">
      <c r="F485" s="55"/>
      <c r="G485" s="55"/>
      <c r="H485" s="55"/>
      <c r="I485" s="55"/>
      <c r="J485" s="37"/>
      <c r="K485" s="55"/>
      <c r="L485" s="55"/>
      <c r="M485" s="55"/>
      <c r="O485" s="37"/>
      <c r="S485" s="55"/>
    </row>
    <row r="486" spans="6:19" ht="12.75" customHeight="1">
      <c r="F486" s="55"/>
      <c r="G486" s="55"/>
      <c r="H486" s="55"/>
      <c r="I486" s="55"/>
      <c r="J486" s="37"/>
      <c r="K486" s="55"/>
      <c r="L486" s="55"/>
      <c r="M486" s="55"/>
      <c r="O486" s="37"/>
      <c r="S486" s="55"/>
    </row>
    <row r="487" spans="6:19" ht="12.75" customHeight="1">
      <c r="F487" s="55"/>
      <c r="G487" s="55"/>
      <c r="H487" s="55"/>
      <c r="I487" s="55"/>
      <c r="J487" s="37"/>
      <c r="K487" s="55"/>
      <c r="L487" s="55"/>
      <c r="M487" s="55"/>
      <c r="O487" s="37"/>
      <c r="S487" s="55"/>
    </row>
    <row r="488" spans="6:19" ht="12.75" customHeight="1">
      <c r="F488" s="55"/>
      <c r="G488" s="55"/>
      <c r="H488" s="55"/>
      <c r="I488" s="55"/>
      <c r="J488" s="37"/>
      <c r="K488" s="55"/>
      <c r="L488" s="55"/>
      <c r="M488" s="55"/>
      <c r="O488" s="37"/>
      <c r="S488" s="55"/>
    </row>
    <row r="489" spans="6:19" ht="12.75" customHeight="1">
      <c r="F489" s="55"/>
      <c r="G489" s="55"/>
      <c r="H489" s="55"/>
      <c r="I489" s="55"/>
      <c r="J489" s="37"/>
      <c r="K489" s="55"/>
      <c r="L489" s="55"/>
      <c r="M489" s="55"/>
      <c r="O489" s="37"/>
      <c r="S489" s="55"/>
    </row>
    <row r="490" spans="6:19" ht="12.75" customHeight="1">
      <c r="F490" s="55"/>
      <c r="G490" s="55"/>
      <c r="H490" s="55"/>
      <c r="I490" s="55"/>
      <c r="J490" s="37"/>
      <c r="K490" s="55"/>
      <c r="L490" s="55"/>
      <c r="M490" s="55"/>
      <c r="O490" s="37"/>
      <c r="S490" s="55"/>
    </row>
    <row r="491" spans="6:19" ht="12.75" customHeight="1">
      <c r="F491" s="55"/>
      <c r="G491" s="55"/>
      <c r="H491" s="55"/>
      <c r="I491" s="55"/>
      <c r="J491" s="37"/>
      <c r="K491" s="55"/>
      <c r="L491" s="55"/>
      <c r="M491" s="55"/>
      <c r="O491" s="37"/>
      <c r="S491" s="55"/>
    </row>
    <row r="492" spans="6:19" ht="12.75" customHeight="1">
      <c r="F492" s="55"/>
      <c r="G492" s="55"/>
      <c r="H492" s="55"/>
      <c r="I492" s="55"/>
      <c r="J492" s="37"/>
      <c r="K492" s="55"/>
      <c r="L492" s="55"/>
      <c r="M492" s="55"/>
      <c r="O492" s="37"/>
      <c r="S492" s="55"/>
    </row>
    <row r="493" spans="6:19" ht="12.75" customHeight="1">
      <c r="F493" s="55"/>
      <c r="G493" s="55"/>
      <c r="H493" s="55"/>
      <c r="I493" s="55"/>
      <c r="J493" s="37"/>
      <c r="K493" s="55"/>
      <c r="L493" s="55"/>
      <c r="M493" s="55"/>
      <c r="O493" s="37"/>
      <c r="S493" s="55"/>
    </row>
    <row r="494" spans="6:19" ht="12.75" customHeight="1">
      <c r="F494" s="55"/>
      <c r="G494" s="55"/>
      <c r="H494" s="55"/>
      <c r="I494" s="55"/>
      <c r="J494" s="37"/>
      <c r="K494" s="55"/>
      <c r="L494" s="55"/>
      <c r="M494" s="55"/>
      <c r="O494" s="37"/>
      <c r="S494" s="55"/>
    </row>
    <row r="495" spans="6:19" ht="12.75" customHeight="1">
      <c r="F495" s="55"/>
      <c r="G495" s="55"/>
      <c r="H495" s="55"/>
      <c r="I495" s="55"/>
      <c r="J495" s="37"/>
      <c r="K495" s="55"/>
      <c r="L495" s="55"/>
      <c r="M495" s="55"/>
      <c r="O495" s="37"/>
      <c r="S495" s="55"/>
    </row>
    <row r="496" spans="6:19" ht="12.75" customHeight="1">
      <c r="F496" s="55"/>
      <c r="G496" s="55"/>
      <c r="H496" s="55"/>
      <c r="I496" s="55"/>
      <c r="J496" s="37"/>
      <c r="K496" s="55"/>
      <c r="L496" s="55"/>
      <c r="M496" s="55"/>
      <c r="O496" s="37"/>
      <c r="S496" s="55"/>
    </row>
    <row r="497" spans="6:19" ht="12.75" customHeight="1">
      <c r="F497" s="55"/>
      <c r="G497" s="55"/>
      <c r="H497" s="55"/>
      <c r="I497" s="55"/>
      <c r="J497" s="37"/>
      <c r="K497" s="55"/>
      <c r="L497" s="55"/>
      <c r="M497" s="55"/>
      <c r="O497" s="37"/>
      <c r="S497" s="55"/>
    </row>
    <row r="498" spans="6:19" ht="12.75" customHeight="1">
      <c r="F498" s="55"/>
      <c r="G498" s="55"/>
      <c r="H498" s="55"/>
      <c r="I498" s="55"/>
      <c r="J498" s="37"/>
      <c r="K498" s="55"/>
      <c r="L498" s="55"/>
      <c r="M498" s="55"/>
      <c r="O498" s="37"/>
      <c r="S498" s="55"/>
    </row>
    <row r="499" spans="6:19" ht="12.75" customHeight="1">
      <c r="F499" s="55"/>
      <c r="G499" s="55"/>
      <c r="H499" s="55"/>
      <c r="I499" s="55"/>
      <c r="J499" s="37"/>
      <c r="K499" s="55"/>
      <c r="L499" s="55"/>
      <c r="M499" s="55"/>
      <c r="O499" s="37"/>
      <c r="S499" s="55"/>
    </row>
    <row r="500" spans="6:19" ht="12.75" customHeight="1">
      <c r="F500" s="55"/>
      <c r="G500" s="55"/>
      <c r="H500" s="55"/>
      <c r="I500" s="55"/>
      <c r="J500" s="37"/>
      <c r="K500" s="55"/>
      <c r="L500" s="55"/>
      <c r="M500" s="55"/>
      <c r="O500" s="37"/>
      <c r="S500" s="55"/>
    </row>
    <row r="501" spans="6:19" ht="12.75" customHeight="1">
      <c r="F501" s="55"/>
      <c r="G501" s="55"/>
      <c r="H501" s="55"/>
      <c r="I501" s="55"/>
      <c r="J501" s="37"/>
      <c r="K501" s="55"/>
      <c r="L501" s="55"/>
      <c r="M501" s="55"/>
      <c r="O501" s="37"/>
      <c r="S501" s="55"/>
    </row>
    <row r="502" spans="6:19" ht="12.75" customHeight="1">
      <c r="F502" s="55"/>
      <c r="G502" s="55"/>
      <c r="H502" s="55"/>
      <c r="I502" s="55"/>
      <c r="J502" s="37"/>
      <c r="K502" s="55"/>
      <c r="L502" s="55"/>
      <c r="M502" s="55"/>
      <c r="O502" s="37"/>
      <c r="S502" s="55"/>
    </row>
    <row r="503" spans="6:19" ht="12.75" customHeight="1">
      <c r="F503" s="55"/>
      <c r="G503" s="55"/>
      <c r="H503" s="55"/>
      <c r="I503" s="55"/>
      <c r="J503" s="37"/>
      <c r="K503" s="55"/>
      <c r="L503" s="55"/>
      <c r="M503" s="55"/>
      <c r="O503" s="37"/>
      <c r="S503" s="55"/>
    </row>
    <row r="504" spans="6:19" ht="12.75" customHeight="1">
      <c r="F504" s="55"/>
      <c r="G504" s="55"/>
      <c r="H504" s="55"/>
      <c r="I504" s="55"/>
      <c r="J504" s="37"/>
      <c r="K504" s="55"/>
      <c r="L504" s="55"/>
      <c r="M504" s="55"/>
      <c r="O504" s="37"/>
      <c r="S504" s="55"/>
    </row>
    <row r="505" spans="6:19" ht="12.75" customHeight="1">
      <c r="F505" s="55"/>
      <c r="G505" s="55"/>
      <c r="H505" s="55"/>
      <c r="I505" s="55"/>
      <c r="J505" s="37"/>
      <c r="K505" s="55"/>
      <c r="L505" s="55"/>
      <c r="M505" s="55"/>
      <c r="O505" s="37"/>
      <c r="S505" s="55"/>
    </row>
    <row r="506" spans="6:19" ht="12.75" customHeight="1">
      <c r="F506" s="55"/>
      <c r="G506" s="55"/>
      <c r="H506" s="55"/>
      <c r="I506" s="55"/>
      <c r="J506" s="37"/>
      <c r="K506" s="55"/>
      <c r="L506" s="55"/>
      <c r="M506" s="55"/>
      <c r="O506" s="37"/>
      <c r="S506" s="55"/>
    </row>
    <row r="507" spans="6:19" ht="12.75" customHeight="1">
      <c r="F507" s="55"/>
      <c r="G507" s="55"/>
      <c r="H507" s="55"/>
      <c r="I507" s="55"/>
      <c r="J507" s="37"/>
      <c r="K507" s="55"/>
      <c r="L507" s="55"/>
      <c r="M507" s="55"/>
      <c r="O507" s="37"/>
      <c r="S507" s="55"/>
    </row>
    <row r="508" spans="6:19" ht="12.75" customHeight="1">
      <c r="F508" s="55"/>
      <c r="G508" s="55"/>
      <c r="H508" s="55"/>
      <c r="I508" s="55"/>
      <c r="J508" s="37"/>
      <c r="K508" s="55"/>
      <c r="L508" s="55"/>
      <c r="M508" s="55"/>
      <c r="O508" s="37"/>
      <c r="S508" s="55"/>
    </row>
    <row r="509" spans="6:19" ht="12.75" customHeight="1">
      <c r="F509" s="55"/>
      <c r="G509" s="55"/>
      <c r="H509" s="55"/>
      <c r="I509" s="55"/>
      <c r="J509" s="37"/>
      <c r="K509" s="55"/>
      <c r="L509" s="55"/>
      <c r="M509" s="55"/>
      <c r="O509" s="37"/>
      <c r="S509" s="55"/>
    </row>
    <row r="510" spans="6:19" ht="12.75" customHeight="1">
      <c r="F510" s="55"/>
      <c r="G510" s="55"/>
      <c r="H510" s="55"/>
      <c r="I510" s="55"/>
      <c r="J510" s="37"/>
      <c r="K510" s="55"/>
      <c r="L510" s="55"/>
      <c r="M510" s="55"/>
      <c r="O510" s="37"/>
      <c r="S510" s="55"/>
    </row>
    <row r="511" spans="6:19" ht="12.75" customHeight="1">
      <c r="F511" s="55"/>
      <c r="G511" s="55"/>
      <c r="H511" s="55"/>
      <c r="I511" s="55"/>
      <c r="J511" s="37"/>
      <c r="K511" s="55"/>
      <c r="L511" s="55"/>
      <c r="M511" s="55"/>
      <c r="O511" s="37"/>
      <c r="S511" s="55"/>
    </row>
    <row r="512" spans="6:19" ht="12.75" customHeight="1">
      <c r="F512" s="55"/>
      <c r="G512" s="55"/>
      <c r="H512" s="55"/>
      <c r="I512" s="55"/>
      <c r="J512" s="37"/>
      <c r="K512" s="55"/>
      <c r="L512" s="55"/>
      <c r="M512" s="55"/>
      <c r="O512" s="37"/>
      <c r="S512" s="55"/>
    </row>
    <row r="513" spans="6:19" ht="12.75" customHeight="1">
      <c r="F513" s="55"/>
      <c r="G513" s="55"/>
      <c r="H513" s="55"/>
      <c r="I513" s="55"/>
      <c r="J513" s="37"/>
      <c r="K513" s="55"/>
      <c r="L513" s="55"/>
      <c r="M513" s="55"/>
      <c r="O513" s="37"/>
      <c r="S513" s="55"/>
    </row>
    <row r="514" spans="6:19" ht="12.75" customHeight="1">
      <c r="F514" s="55"/>
      <c r="G514" s="55"/>
      <c r="H514" s="55"/>
      <c r="I514" s="55"/>
      <c r="J514" s="37"/>
      <c r="K514" s="55"/>
      <c r="L514" s="55"/>
      <c r="M514" s="55"/>
      <c r="O514" s="37"/>
      <c r="S514" s="55"/>
    </row>
    <row r="515" spans="6:19" ht="12.75" customHeight="1">
      <c r="F515" s="55"/>
      <c r="G515" s="55"/>
      <c r="H515" s="55"/>
      <c r="I515" s="55"/>
      <c r="J515" s="37"/>
      <c r="K515" s="55"/>
      <c r="L515" s="55"/>
      <c r="M515" s="55"/>
      <c r="O515" s="37"/>
      <c r="S515" s="55"/>
    </row>
    <row r="516" spans="6:19" ht="12.75" customHeight="1">
      <c r="F516" s="55"/>
      <c r="G516" s="55"/>
      <c r="H516" s="55"/>
      <c r="I516" s="55"/>
      <c r="J516" s="37"/>
      <c r="K516" s="55"/>
      <c r="L516" s="55"/>
      <c r="M516" s="55"/>
      <c r="O516" s="37"/>
      <c r="S516" s="55"/>
    </row>
    <row r="517" spans="6:19" ht="12.75" customHeight="1">
      <c r="F517" s="55"/>
      <c r="G517" s="55"/>
      <c r="H517" s="55"/>
      <c r="I517" s="55"/>
      <c r="J517" s="37"/>
      <c r="K517" s="55"/>
      <c r="L517" s="55"/>
      <c r="M517" s="55"/>
      <c r="O517" s="37"/>
      <c r="S517" s="55"/>
    </row>
    <row r="518" spans="6:19" ht="15" customHeight="1">
      <c r="F518" s="55"/>
      <c r="G518" s="55"/>
      <c r="H518" s="55"/>
      <c r="I518" s="55"/>
      <c r="J518" s="37"/>
      <c r="K518" s="55"/>
      <c r="L518" s="55"/>
      <c r="M518" s="55"/>
      <c r="O518" s="37"/>
      <c r="S518" s="55"/>
    </row>
  </sheetData>
  <autoFilter ref="S1:S341" xr:uid="{00000000-0009-0000-0000-000005000000}"/>
  <mergeCells count="83">
    <mergeCell ref="O110:O111"/>
    <mergeCell ref="P110:P111"/>
    <mergeCell ref="M110:M111"/>
    <mergeCell ref="A105:A106"/>
    <mergeCell ref="B105:B106"/>
    <mergeCell ref="A107:A108"/>
    <mergeCell ref="B107:B108"/>
    <mergeCell ref="M105:M106"/>
    <mergeCell ref="M107:M108"/>
    <mergeCell ref="J105:J106"/>
    <mergeCell ref="J107:J108"/>
    <mergeCell ref="O105:O106"/>
    <mergeCell ref="O107:O108"/>
    <mergeCell ref="P105:P106"/>
    <mergeCell ref="P107:P108"/>
    <mergeCell ref="J110:J111"/>
    <mergeCell ref="B81:B82"/>
    <mergeCell ref="B83:B84"/>
    <mergeCell ref="O68:O69"/>
    <mergeCell ref="P68:P69"/>
    <mergeCell ref="M68:M69"/>
    <mergeCell ref="M83:M84"/>
    <mergeCell ref="M81:M82"/>
    <mergeCell ref="P81:P82"/>
    <mergeCell ref="P83:P84"/>
    <mergeCell ref="O81:O82"/>
    <mergeCell ref="O83:O84"/>
    <mergeCell ref="M88:M89"/>
    <mergeCell ref="O88:O89"/>
    <mergeCell ref="P88:P89"/>
    <mergeCell ref="A88:A89"/>
    <mergeCell ref="B88:B89"/>
    <mergeCell ref="J88:J89"/>
    <mergeCell ref="M95:M96"/>
    <mergeCell ref="P92:P93"/>
    <mergeCell ref="A92:A93"/>
    <mergeCell ref="B92:B93"/>
    <mergeCell ref="M92:M93"/>
    <mergeCell ref="O92:O93"/>
    <mergeCell ref="J92:J93"/>
    <mergeCell ref="O95:O96"/>
    <mergeCell ref="P95:P96"/>
    <mergeCell ref="B101:B102"/>
    <mergeCell ref="J101:J102"/>
    <mergeCell ref="P97:P98"/>
    <mergeCell ref="O97:O98"/>
    <mergeCell ref="A99:A100"/>
    <mergeCell ref="B99:B100"/>
    <mergeCell ref="J99:J100"/>
    <mergeCell ref="O101:O102"/>
    <mergeCell ref="P101:P102"/>
    <mergeCell ref="M101:M102"/>
    <mergeCell ref="O99:O100"/>
    <mergeCell ref="P99:P100"/>
    <mergeCell ref="M99:M100"/>
    <mergeCell ref="M97:M98"/>
    <mergeCell ref="A97:A98"/>
    <mergeCell ref="B97:B98"/>
    <mergeCell ref="A110:A111"/>
    <mergeCell ref="B110:B111"/>
    <mergeCell ref="J68:J69"/>
    <mergeCell ref="A68:A69"/>
    <mergeCell ref="B68:B69"/>
    <mergeCell ref="I68:I69"/>
    <mergeCell ref="G68:G69"/>
    <mergeCell ref="J95:J96"/>
    <mergeCell ref="A95:A96"/>
    <mergeCell ref="B95:B96"/>
    <mergeCell ref="J97:J98"/>
    <mergeCell ref="A81:A82"/>
    <mergeCell ref="A83:A84"/>
    <mergeCell ref="J81:J82"/>
    <mergeCell ref="J83:J84"/>
    <mergeCell ref="A101:A102"/>
    <mergeCell ref="M114:M115"/>
    <mergeCell ref="O114:O115"/>
    <mergeCell ref="P114:P115"/>
    <mergeCell ref="A112:A113"/>
    <mergeCell ref="B112:B113"/>
    <mergeCell ref="J112:J113"/>
    <mergeCell ref="A114:A115"/>
    <mergeCell ref="B114:B115"/>
    <mergeCell ref="J114:J115"/>
  </mergeCells>
  <hyperlinks>
    <hyperlink ref="M5" location="Main!A1" display="Back To Main Page" xr:uid="{00000000-0004-0000-0500-000000000000}"/>
  </hyperlinks>
  <pageMargins left="0.7" right="0.7" top="0.75" bottom="0.75" header="0" footer="0"/>
  <pageSetup orientation="portrait" r:id="rId1"/>
  <ignoredErrors>
    <ignoredError sqref="K89 K62 K97:K99 K96 K93 K69" formula="1"/>
    <ignoredError sqref="F98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JITENDRA SINGH</cp:lastModifiedBy>
  <cp:lastPrinted>2023-07-25T18:59:36Z</cp:lastPrinted>
  <dcterms:created xsi:type="dcterms:W3CDTF">2015-06-08T02:34:00Z</dcterms:created>
  <dcterms:modified xsi:type="dcterms:W3CDTF">2023-12-27T19:10:20Z</dcterms:modified>
</cp:coreProperties>
</file>