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F&amp;O)'!$R$1:$R$367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4" i="6"/>
  <c r="K34"/>
  <c r="L67"/>
  <c r="M67" s="1"/>
  <c r="K67"/>
  <c r="L65"/>
  <c r="M65" s="1"/>
  <c r="L64"/>
  <c r="K65"/>
  <c r="K64"/>
  <c r="M64" s="1"/>
  <c r="M125"/>
  <c r="L125"/>
  <c r="K125"/>
  <c r="L124"/>
  <c r="K124"/>
  <c r="L121"/>
  <c r="K121"/>
  <c r="L123"/>
  <c r="K123"/>
  <c r="M123" l="1"/>
  <c r="M121"/>
  <c r="M34"/>
  <c r="M124"/>
  <c r="L122"/>
  <c r="M122" s="1"/>
  <c r="K122"/>
  <c r="L120"/>
  <c r="K120"/>
  <c r="L115"/>
  <c r="M115" s="1"/>
  <c r="K115"/>
  <c r="L62"/>
  <c r="K62"/>
  <c r="L26"/>
  <c r="K26"/>
  <c r="M26" s="1"/>
  <c r="L21"/>
  <c r="K21"/>
  <c r="H27"/>
  <c r="M120" l="1"/>
  <c r="M21"/>
  <c r="M62"/>
  <c r="L58" l="1"/>
  <c r="K58"/>
  <c r="M58" l="1"/>
  <c r="K165"/>
  <c r="M165" s="1"/>
  <c r="K166"/>
  <c r="M166" s="1"/>
  <c r="L118"/>
  <c r="K118"/>
  <c r="L116"/>
  <c r="K116"/>
  <c r="L13"/>
  <c r="K13"/>
  <c r="M13" l="1"/>
  <c r="M118"/>
  <c r="M116"/>
  <c r="L112"/>
  <c r="K112"/>
  <c r="L119"/>
  <c r="K119"/>
  <c r="K164"/>
  <c r="M164" s="1"/>
  <c r="K163"/>
  <c r="M163" s="1"/>
  <c r="M119" l="1"/>
  <c r="M112"/>
  <c r="L114"/>
  <c r="K114"/>
  <c r="L110"/>
  <c r="K110"/>
  <c r="K162"/>
  <c r="M162" s="1"/>
  <c r="L59"/>
  <c r="K59"/>
  <c r="L27"/>
  <c r="K27"/>
  <c r="M27" s="1"/>
  <c r="L107"/>
  <c r="K107"/>
  <c r="L113"/>
  <c r="K113"/>
  <c r="L111"/>
  <c r="K111"/>
  <c r="L109"/>
  <c r="K109"/>
  <c r="L53"/>
  <c r="K53"/>
  <c r="L23"/>
  <c r="K23"/>
  <c r="L25"/>
  <c r="H10"/>
  <c r="K154"/>
  <c r="M154" s="1"/>
  <c r="L108"/>
  <c r="K108"/>
  <c r="L103"/>
  <c r="K103"/>
  <c r="L96"/>
  <c r="K96"/>
  <c r="L100"/>
  <c r="K100"/>
  <c r="L56"/>
  <c r="K56"/>
  <c r="L52"/>
  <c r="K52"/>
  <c r="L48"/>
  <c r="K48"/>
  <c r="L57"/>
  <c r="K57"/>
  <c r="L15"/>
  <c r="K15"/>
  <c r="K25"/>
  <c r="L105"/>
  <c r="K105"/>
  <c r="L104"/>
  <c r="K104"/>
  <c r="K152"/>
  <c r="M152" s="1"/>
  <c r="K161"/>
  <c r="M161" s="1"/>
  <c r="K160"/>
  <c r="M160" s="1"/>
  <c r="K159"/>
  <c r="M159" s="1"/>
  <c r="K158"/>
  <c r="M158" s="1"/>
  <c r="L24"/>
  <c r="K24"/>
  <c r="L106"/>
  <c r="K106"/>
  <c r="L102"/>
  <c r="K102"/>
  <c r="K155"/>
  <c r="M155" s="1"/>
  <c r="K157"/>
  <c r="M157" s="1"/>
  <c r="K156"/>
  <c r="M156" s="1"/>
  <c r="K153"/>
  <c r="M153" s="1"/>
  <c r="K151"/>
  <c r="M151" s="1"/>
  <c r="K150"/>
  <c r="M150" s="1"/>
  <c r="K149"/>
  <c r="M149" s="1"/>
  <c r="K148"/>
  <c r="M148" s="1"/>
  <c r="K145"/>
  <c r="M145" s="1"/>
  <c r="L101"/>
  <c r="K101"/>
  <c r="L99"/>
  <c r="K99"/>
  <c r="L22"/>
  <c r="K22"/>
  <c r="L55"/>
  <c r="K55"/>
  <c r="L54"/>
  <c r="K54"/>
  <c r="L97"/>
  <c r="K97"/>
  <c r="L98"/>
  <c r="K98"/>
  <c r="L87"/>
  <c r="K87"/>
  <c r="L94"/>
  <c r="K94"/>
  <c r="L95"/>
  <c r="K95"/>
  <c r="L47"/>
  <c r="K47"/>
  <c r="M114" l="1"/>
  <c r="M109"/>
  <c r="M99"/>
  <c r="M53"/>
  <c r="M110"/>
  <c r="M59"/>
  <c r="M113"/>
  <c r="M107"/>
  <c r="M56"/>
  <c r="M111"/>
  <c r="M57"/>
  <c r="M100"/>
  <c r="M98"/>
  <c r="M23"/>
  <c r="M106"/>
  <c r="M96"/>
  <c r="M48"/>
  <c r="M103"/>
  <c r="M108"/>
  <c r="M52"/>
  <c r="M15"/>
  <c r="M25"/>
  <c r="M24"/>
  <c r="M105"/>
  <c r="M97"/>
  <c r="M104"/>
  <c r="M54"/>
  <c r="M87"/>
  <c r="M47"/>
  <c r="M102"/>
  <c r="M101"/>
  <c r="M55"/>
  <c r="M22"/>
  <c r="M95"/>
  <c r="M94"/>
  <c r="K144"/>
  <c r="M144" s="1"/>
  <c r="L88"/>
  <c r="K88"/>
  <c r="L93"/>
  <c r="K93"/>
  <c r="L11"/>
  <c r="K11"/>
  <c r="L20"/>
  <c r="K20"/>
  <c r="L92"/>
  <c r="K92"/>
  <c r="K143"/>
  <c r="M143" s="1"/>
  <c r="L91"/>
  <c r="K91"/>
  <c r="L90"/>
  <c r="K90"/>
  <c r="L89"/>
  <c r="K89"/>
  <c r="L51"/>
  <c r="K51"/>
  <c r="L86"/>
  <c r="K86"/>
  <c r="L50"/>
  <c r="K50"/>
  <c r="L49"/>
  <c r="K49"/>
  <c r="L81"/>
  <c r="K81"/>
  <c r="L82"/>
  <c r="K82"/>
  <c r="K142"/>
  <c r="M142" s="1"/>
  <c r="K138"/>
  <c r="M138" s="1"/>
  <c r="K141"/>
  <c r="M141" s="1"/>
  <c r="K85"/>
  <c r="L85"/>
  <c r="L83"/>
  <c r="K83"/>
  <c r="L84"/>
  <c r="K84"/>
  <c r="L18"/>
  <c r="K18"/>
  <c r="K140"/>
  <c r="M140" s="1"/>
  <c r="K139"/>
  <c r="M139" s="1"/>
  <c r="L17"/>
  <c r="K17"/>
  <c r="L16"/>
  <c r="K16"/>
  <c r="L79"/>
  <c r="K79"/>
  <c r="K137"/>
  <c r="M137" s="1"/>
  <c r="L46"/>
  <c r="K46"/>
  <c r="L45"/>
  <c r="K45"/>
  <c r="M17" l="1"/>
  <c r="M20"/>
  <c r="M93"/>
  <c r="M51"/>
  <c r="M88"/>
  <c r="M91"/>
  <c r="M11"/>
  <c r="M50"/>
  <c r="M92"/>
  <c r="M90"/>
  <c r="M89"/>
  <c r="M49"/>
  <c r="M86"/>
  <c r="M46"/>
  <c r="M16"/>
  <c r="M81"/>
  <c r="M82"/>
  <c r="M45"/>
  <c r="M83"/>
  <c r="M84"/>
  <c r="M79"/>
  <c r="M85"/>
  <c r="M18"/>
  <c r="L80"/>
  <c r="K80"/>
  <c r="K136"/>
  <c r="M136" s="1"/>
  <c r="K135"/>
  <c r="M135" s="1"/>
  <c r="K134"/>
  <c r="M134" s="1"/>
  <c r="L78"/>
  <c r="K78"/>
  <c r="L77"/>
  <c r="K77"/>
  <c r="K349"/>
  <c r="L349" s="1"/>
  <c r="L12"/>
  <c r="K12"/>
  <c r="L14"/>
  <c r="K14"/>
  <c r="M80" l="1"/>
  <c r="M77"/>
  <c r="M78"/>
  <c r="M12"/>
  <c r="M14"/>
  <c r="K359" l="1"/>
  <c r="L359" s="1"/>
  <c r="L10"/>
  <c r="K10"/>
  <c r="M10" l="1"/>
  <c r="H355" l="1"/>
  <c r="K355" l="1"/>
  <c r="L355" s="1"/>
  <c r="K344"/>
  <c r="L344" s="1"/>
  <c r="K334"/>
  <c r="L334" s="1"/>
  <c r="K350" l="1"/>
  <c r="L350" s="1"/>
  <c r="K351" l="1"/>
  <c r="L351" s="1"/>
  <c r="K348" l="1"/>
  <c r="L348" s="1"/>
  <c r="K327"/>
  <c r="L327" s="1"/>
  <c r="K347"/>
  <c r="L347" s="1"/>
  <c r="K346"/>
  <c r="L346" s="1"/>
  <c r="K345"/>
  <c r="L345" s="1"/>
  <c r="K342"/>
  <c r="L342" s="1"/>
  <c r="K341"/>
  <c r="L341" s="1"/>
  <c r="K340"/>
  <c r="L340" s="1"/>
  <c r="K339"/>
  <c r="L339" s="1"/>
  <c r="K338"/>
  <c r="L338" s="1"/>
  <c r="K337"/>
  <c r="L337" s="1"/>
  <c r="K336"/>
  <c r="L336" s="1"/>
  <c r="K335"/>
  <c r="L335" s="1"/>
  <c r="K333"/>
  <c r="L333" s="1"/>
  <c r="K332"/>
  <c r="L332" s="1"/>
  <c r="K331"/>
  <c r="L331" s="1"/>
  <c r="K330"/>
  <c r="L330" s="1"/>
  <c r="K329"/>
  <c r="L329" s="1"/>
  <c r="K328"/>
  <c r="L328" s="1"/>
  <c r="K326"/>
  <c r="L326" s="1"/>
  <c r="K325"/>
  <c r="L325" s="1"/>
  <c r="K324"/>
  <c r="L324" s="1"/>
  <c r="F323"/>
  <c r="K323" s="1"/>
  <c r="L323" s="1"/>
  <c r="K322"/>
  <c r="L322" s="1"/>
  <c r="K321"/>
  <c r="L321" s="1"/>
  <c r="K320"/>
  <c r="L320" s="1"/>
  <c r="K319"/>
  <c r="L319" s="1"/>
  <c r="K318"/>
  <c r="L318" s="1"/>
  <c r="F317"/>
  <c r="K317" s="1"/>
  <c r="L317" s="1"/>
  <c r="F316"/>
  <c r="K316" s="1"/>
  <c r="L316" s="1"/>
  <c r="K315"/>
  <c r="L315" s="1"/>
  <c r="F314"/>
  <c r="K314" s="1"/>
  <c r="L314" s="1"/>
  <c r="K313"/>
  <c r="L313" s="1"/>
  <c r="K312"/>
  <c r="L312" s="1"/>
  <c r="K311"/>
  <c r="L311" s="1"/>
  <c r="K310"/>
  <c r="L310" s="1"/>
  <c r="K309"/>
  <c r="L309" s="1"/>
  <c r="K308"/>
  <c r="L308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8"/>
  <c r="L298" s="1"/>
  <c r="K296"/>
  <c r="L296" s="1"/>
  <c r="K295"/>
  <c r="L295" s="1"/>
  <c r="F294"/>
  <c r="K294" s="1"/>
  <c r="L294" s="1"/>
  <c r="K293"/>
  <c r="L293" s="1"/>
  <c r="K290"/>
  <c r="L290" s="1"/>
  <c r="K289"/>
  <c r="L289" s="1"/>
  <c r="K288"/>
  <c r="L288" s="1"/>
  <c r="K285"/>
  <c r="L285" s="1"/>
  <c r="K284"/>
  <c r="L284" s="1"/>
  <c r="K283"/>
  <c r="L283" s="1"/>
  <c r="K282"/>
  <c r="L282" s="1"/>
  <c r="K281"/>
  <c r="L281" s="1"/>
  <c r="K280"/>
  <c r="L280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8"/>
  <c r="L268" s="1"/>
  <c r="K266"/>
  <c r="L266" s="1"/>
  <c r="K264"/>
  <c r="L264" s="1"/>
  <c r="K262"/>
  <c r="L262" s="1"/>
  <c r="K261"/>
  <c r="L261" s="1"/>
  <c r="K260"/>
  <c r="L260" s="1"/>
  <c r="K258"/>
  <c r="L258" s="1"/>
  <c r="K257"/>
  <c r="L257" s="1"/>
  <c r="K256"/>
  <c r="L256" s="1"/>
  <c r="K255"/>
  <c r="K254"/>
  <c r="L254" s="1"/>
  <c r="K253"/>
  <c r="L253" s="1"/>
  <c r="K251"/>
  <c r="L251" s="1"/>
  <c r="K250"/>
  <c r="L250" s="1"/>
  <c r="K249"/>
  <c r="L249" s="1"/>
  <c r="K248"/>
  <c r="L248" s="1"/>
  <c r="K247"/>
  <c r="L247" s="1"/>
  <c r="F246"/>
  <c r="K246" s="1"/>
  <c r="L246" s="1"/>
  <c r="H245"/>
  <c r="K245" s="1"/>
  <c r="L245" s="1"/>
  <c r="K242"/>
  <c r="L242" s="1"/>
  <c r="K241"/>
  <c r="L241" s="1"/>
  <c r="K240"/>
  <c r="L240" s="1"/>
  <c r="K239"/>
  <c r="L239" s="1"/>
  <c r="K238"/>
  <c r="L238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H211"/>
  <c r="K211" s="1"/>
  <c r="L211" s="1"/>
  <c r="F210"/>
  <c r="K210" s="1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M7"/>
  <c r="D7" i="5"/>
  <c r="K6" i="4"/>
  <c r="K6" i="3"/>
  <c r="L6" i="2"/>
</calcChain>
</file>

<file path=xl/sharedStrings.xml><?xml version="1.0" encoding="utf-8"?>
<sst xmlns="http://schemas.openxmlformats.org/spreadsheetml/2006/main" count="3492" uniqueCount="1299">
  <si>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</si>
  <si>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</si>
  <si>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</si>
  <si>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</si>
  <si>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</si>
  <si>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</si>
  <si>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</si>
  <si>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</si>
  <si>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</si>
  <si>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</si>
  <si>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</si>
  <si>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</si>
  <si>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</si>
  <si>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</si>
  <si>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</si>
  <si>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</si>
  <si>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</si>
  <si>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</si>
  <si>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</si>
  <si>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</si>
  <si>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</si>
  <si>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</si>
  <si>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</si>
  <si>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</si>
  <si>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</si>
  <si>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</si>
  <si>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</si>
  <si>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</si>
  <si>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</si>
  <si>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</si>
  <si>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</si>
  <si>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</si>
  <si>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</si>
  <si>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</si>
  <si>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</si>
  <si>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</si>
  <si>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</si>
  <si>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</si>
  <si>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</si>
  <si>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</si>
  <si>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</si>
  <si>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</si>
  <si>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</si>
  <si>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</si>
  <si>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</si>
  <si>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</si>
  <si>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</si>
  <si>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</si>
  <si>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</si>
  <si>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</si>
  <si>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</si>
  <si>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</si>
  <si>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</si>
  <si>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</si>
  <si>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</si>
  <si>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</si>
  <si>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</si>
  <si>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</si>
  <si>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</si>
  <si>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</si>
  <si>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</si>
  <si>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</si>
  <si>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</si>
  <si>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</si>
  <si>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</si>
  <si>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</si>
  <si>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</si>
  <si>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</si>
  <si>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</si>
  <si>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</si>
  <si>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</si>
  <si>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</si>
  <si>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</si>
  <si>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</si>
  <si>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</si>
  <si>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</si>
  <si>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</si>
  <si>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</si>
  <si>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</si>
  <si>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</si>
  <si>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</si>
  <si>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</si>
  <si>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</si>
  <si>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</si>
  <si>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</si>
  <si>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</si>
  <si>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</si>
  <si>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</si>
  <si>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</si>
  <si>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</si>
  <si>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</si>
  <si>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</si>
  <si>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</si>
  <si>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</si>
  <si>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</si>
  <si>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</si>
  <si>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</si>
  <si>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</si>
  <si>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</si>
  <si>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</si>
  <si>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</si>
  <si>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</si>
  <si>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</si>
  <si>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</si>
  <si>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</si>
  <si>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</si>
  <si>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</si>
  <si>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</si>
  <si>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</si>
  <si>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</si>
  <si>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</si>
  <si>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</si>
  <si>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</si>
  <si>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</si>
  <si>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</si>
  <si>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</si>
  <si>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</si>
  <si>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</si>
  <si>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</si>
  <si>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</si>
  <si>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</si>
  <si>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</si>
  <si>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</si>
  <si>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</si>
  <si>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</si>
  <si>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</si>
  <si>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</si>
  <si>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</si>
  <si>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</si>
  <si>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</si>
  <si>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</si>
  <si>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</si>
  <si>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</si>
  <si>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</si>
  <si>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</si>
  <si>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</si>
  <si>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</si>
  <si>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</si>
  <si>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</si>
  <si>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</si>
  <si>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</si>
  <si>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</si>
  <si>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</si>
  <si>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</si>
  <si>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</si>
  <si>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</si>
  <si>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</si>
  <si>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</si>
  <si>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</si>
  <si>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</si>
  <si>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</si>
  <si>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</si>
  <si>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</si>
  <si>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</si>
  <si>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</si>
  <si>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</si>
  <si>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</si>
  <si>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</si>
  <si>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</si>
  <si>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</si>
  <si>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</si>
  <si>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</si>
  <si>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</si>
  <si>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</si>
  <si>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</si>
  <si>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</si>
  <si>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</si>
  <si>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</si>
  <si>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</si>
  <si>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</si>
  <si>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</si>
  <si>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</si>
  <si>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</si>
  <si>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</si>
  <si>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</si>
  <si>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</si>
  <si>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</si>
  <si>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</si>
  <si>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</si>
  <si>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</si>
  <si>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</si>
  <si>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</si>
  <si>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</si>
  <si>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</si>
  <si>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</si>
  <si>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</si>
  <si>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</si>
  <si>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</si>
  <si>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</si>
  <si>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</si>
  <si>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</si>
  <si>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</si>
  <si>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</si>
  <si>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</si>
  <si>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</si>
  <si>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</si>
  <si>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</si>
  <si>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</si>
  <si>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</si>
  <si>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</si>
  <si>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</si>
  <si>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</si>
  <si>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</si>
  <si>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</si>
  <si>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</si>
  <si>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</si>
  <si>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</si>
  <si>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</si>
  <si>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</si>
  <si>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</si>
  <si>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</si>
  <si>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</si>
  <si>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</si>
  <si>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</si>
  <si>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</si>
  <si>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</si>
  <si>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</si>
  <si>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</si>
  <si>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</si>
  <si>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</si>
  <si>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</si>
  <si>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</si>
  <si>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</si>
  <si>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</si>
  <si>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</si>
  <si>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</si>
  <si>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</si>
  <si>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</si>
  <si>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</si>
  <si>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</si>
  <si>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</si>
  <si>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</si>
  <si>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</si>
  <si>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</si>
  <si>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</si>
  <si>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</si>
  <si>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</si>
  <si>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</si>
  <si>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</si>
  <si>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</si>
  <si>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</si>
  <si>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</si>
  <si>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</si>
  <si>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</si>
  <si>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</si>
  <si>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</si>
  <si>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</si>
  <si>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</si>
  <si>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</si>
  <si>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</si>
  <si>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</si>
  <si>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</si>
  <si>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</si>
  <si>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</si>
  <si>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</si>
  <si>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</si>
  <si>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</si>
  <si>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</si>
  <si>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</si>
  <si>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</si>
  <si>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</si>
  <si>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</si>
  <si>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</si>
  <si>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</si>
  <si>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</si>
  <si>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</si>
  <si>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</si>
  <si>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</si>
  <si>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</si>
  <si>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</si>
  <si>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</si>
  <si>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</si>
  <si>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</si>
  <si>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</si>
  <si>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</si>
  <si>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</si>
  <si>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</si>
  <si>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</si>
  <si>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</si>
  <si>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</si>
  <si>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</si>
  <si>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</si>
  <si>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</si>
  <si>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</si>
  <si>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</si>
  <si>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</si>
  <si>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</si>
  <si>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</si>
  <si>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</si>
  <si>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</si>
  <si>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</si>
  <si>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</si>
  <si>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</si>
  <si>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</si>
  <si>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</si>
  <si>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</si>
  <si>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</si>
  <si>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</si>
  <si>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</si>
  <si>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</si>
  <si>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</si>
  <si>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</si>
  <si>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</si>
  <si>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</si>
  <si>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</si>
  <si>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</si>
  <si>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</si>
  <si>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</si>
  <si>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</si>
  <si>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</si>
  <si>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</si>
  <si>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</si>
  <si>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</si>
  <si>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</si>
  <si>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</si>
  <si>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</si>
  <si>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</si>
  <si>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</si>
  <si>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</si>
  <si>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</si>
  <si>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</si>
  <si>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</si>
  <si>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</si>
  <si>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</si>
  <si>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</si>
  <si>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</si>
  <si>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</si>
  <si>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</si>
  <si>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</si>
  <si>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</si>
  <si>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</si>
  <si>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</si>
  <si>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</si>
  <si>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</si>
  <si>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</si>
  <si>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</si>
  <si>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</si>
  <si>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</si>
  <si>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</si>
  <si>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</si>
  <si>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</si>
  <si>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</si>
  <si>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</si>
  <si>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</si>
  <si>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</si>
  <si>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</si>
  <si>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</si>
  <si>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</si>
  <si>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</si>
  <si>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</si>
  <si>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</si>
  <si>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</si>
  <si>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</si>
  <si>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</si>
  <si>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</si>
  <si>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</si>
  <si>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</si>
  <si>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</si>
  <si>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</si>
  <si>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</si>
  <si>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</si>
  <si>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</si>
  <si>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</si>
  <si>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</si>
  <si>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</si>
  <si>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</si>
  <si>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</si>
  <si>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</si>
  <si>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</si>
  <si>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</si>
  <si>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</si>
  <si>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</si>
  <si>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</si>
  <si>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</si>
  <si>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</si>
  <si>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</si>
  <si>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</si>
  <si>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</si>
  <si>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</si>
  <si>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</si>
  <si>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</si>
  <si>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</si>
  <si>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</si>
  <si>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</si>
  <si>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</si>
  <si>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</si>
  <si>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</si>
  <si>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</si>
  <si>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</si>
  <si>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</si>
  <si>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</si>
  <si>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</si>
  <si>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</si>
  <si>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</si>
  <si>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</si>
  <si>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</si>
  <si>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</si>
  <si>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</si>
  <si>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</si>
  <si>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</si>
  <si>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</si>
  <si>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</si>
  <si>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</si>
  <si>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</si>
  <si>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</si>
  <si>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</si>
  <si>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</si>
  <si>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</si>
  <si>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</si>
  <si>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</si>
  <si>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</si>
  <si>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</si>
  <si>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</si>
  <si>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</si>
  <si>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</si>
  <si>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</si>
  <si>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</si>
  <si>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</si>
  <si>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</si>
  <si>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</si>
  <si>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</si>
  <si>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</si>
  <si>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</si>
  <si>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</si>
  <si>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</si>
  <si>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</si>
  <si>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</si>
  <si>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</si>
  <si>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</si>
  <si>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</si>
  <si>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</si>
  <si>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</si>
  <si>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</si>
  <si>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</si>
  <si>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</si>
  <si>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</si>
  <si>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</si>
  <si>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</si>
  <si>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</si>
  <si>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</si>
  <si>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</si>
  <si>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</si>
  <si>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</si>
  <si>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</si>
  <si>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</si>
  <si>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</si>
  <si>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</si>
  <si>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</si>
  <si>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</si>
  <si>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</si>
  <si>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</si>
  <si>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</si>
  <si>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</si>
  <si>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</si>
  <si>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</si>
  <si>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</si>
  <si>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</si>
  <si>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</si>
  <si>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</si>
  <si>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</si>
  <si>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</si>
  <si>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</si>
  <si>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</si>
  <si>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</si>
  <si>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</si>
  <si>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</si>
  <si>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</si>
  <si>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</si>
  <si>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</si>
  <si>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</si>
  <si>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</si>
  <si>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</si>
  <si>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</si>
  <si>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</si>
  <si>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</si>
  <si>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</si>
  <si>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</si>
  <si>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</si>
  <si>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</si>
  <si>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</si>
  <si>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</si>
  <si>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</si>
  <si>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</si>
  <si>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</si>
  <si>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</si>
  <si>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</si>
  <si>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</si>
  <si>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</si>
  <si>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</si>
  <si>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</si>
  <si>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</si>
  <si>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</si>
  <si>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</si>
  <si>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</si>
  <si>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</si>
  <si>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</si>
  <si>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</si>
  <si>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</si>
  <si>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</si>
  <si>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</si>
  <si>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</si>
  <si>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</si>
  <si>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</si>
  <si>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</si>
  <si>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</si>
  <si>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</si>
  <si>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</si>
  <si>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</si>
  <si>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</si>
  <si>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</si>
  <si>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</si>
  <si>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</si>
  <si>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</si>
  <si>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</si>
  <si>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</si>
  <si>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</si>
  <si>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</si>
  <si>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</si>
  <si>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</si>
  <si>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</si>
  <si>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</si>
  <si>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</si>
  <si>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</si>
  <si>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</si>
  <si>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</si>
  <si>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</si>
  <si>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</si>
  <si>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</si>
  <si>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</si>
  <si>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</si>
  <si>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</si>
  <si>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</si>
  <si>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</si>
  <si>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</si>
  <si>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</si>
  <si>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</si>
  <si>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</si>
  <si>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</si>
  <si>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</si>
  <si>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</si>
  <si>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</si>
  <si>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</si>
  <si>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</si>
  <si>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</si>
  <si>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</si>
  <si>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</si>
  <si>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</si>
  <si>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</si>
  <si>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</si>
  <si>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</si>
  <si>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</si>
  <si>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</si>
  <si>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</si>
  <si>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</si>
  <si>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</si>
  <si>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</si>
  <si>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</si>
  <si>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</si>
  <si>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</si>
  <si>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</si>
  <si>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</si>
  <si>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</si>
  <si>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</si>
  <si>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</si>
  <si>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</si>
  <si>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</si>
  <si>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</si>
  <si>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</si>
  <si>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</si>
  <si>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</si>
  <si>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</si>
  <si>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</si>
  <si>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</si>
  <si>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</si>
  <si>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</si>
  <si>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</si>
  <si>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</si>
  <si>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</si>
  <si>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</si>
  <si>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</si>
  <si>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</si>
  <si>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</si>
  <si>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</si>
  <si>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</si>
  <si>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</si>
  <si>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</si>
  <si>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</si>
  <si>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</si>
  <si>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</si>
  <si>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</si>
  <si>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</si>
  <si>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</si>
  <si>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</si>
  <si>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</si>
  <si>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</si>
  <si>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</si>
  <si>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</si>
  <si>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</si>
  <si>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</si>
  <si>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</si>
  <si>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</si>
  <si>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</si>
  <si>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</si>
  <si>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</si>
  <si>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</si>
  <si>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</si>
  <si>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</si>
  <si>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</si>
  <si>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</si>
  <si>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</si>
  <si>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</si>
  <si>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</si>
  <si>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</si>
  <si>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</si>
  <si>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</si>
  <si>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</si>
  <si>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</si>
  <si>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</si>
  <si>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</si>
  <si>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</si>
  <si>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</si>
  <si>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</si>
  <si>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</si>
  <si>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</si>
  <si>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</si>
  <si>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</si>
  <si>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</si>
  <si>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</si>
  <si>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</si>
  <si>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</si>
  <si>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</si>
  <si>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</si>
  <si>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</si>
  <si>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</si>
  <si>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</si>
  <si>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</si>
  <si>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</si>
  <si>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</si>
  <si>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</si>
  <si>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</si>
  <si>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</si>
  <si>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</si>
  <si>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</si>
  <si>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</si>
  <si>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</si>
  <si>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</si>
  <si>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</si>
  <si>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</si>
  <si>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</si>
  <si>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</si>
  <si>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</si>
  <si>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</si>
  <si>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</si>
  <si>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</si>
  <si>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</si>
  <si>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</si>
  <si>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</si>
  <si>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</si>
  <si>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</si>
  <si>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</si>
  <si>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</si>
  <si>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</si>
  <si>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</si>
  <si>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</si>
  <si>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</si>
  <si>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</si>
  <si>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</si>
  <si>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</si>
  <si>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</si>
  <si>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</si>
  <si>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</si>
  <si>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</si>
  <si>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</si>
  <si>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</si>
  <si>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</si>
  <si>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</si>
  <si>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</si>
  <si>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</si>
  <si>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</si>
  <si>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</si>
  <si>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</si>
  <si>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</si>
  <si>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</si>
  <si>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</si>
  <si>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</si>
  <si>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</si>
  <si>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</si>
  <si>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</si>
  <si>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</si>
  <si>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</si>
  <si>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</si>
  <si>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</si>
  <si>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</si>
  <si>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</si>
  <si>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</si>
  <si>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</si>
  <si>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</si>
  <si>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</si>
  <si>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</si>
  <si>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</si>
  <si>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</si>
  <si>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</si>
  <si>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</si>
  <si>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</si>
  <si>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</si>
  <si>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</si>
  <si>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</si>
  <si>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</si>
  <si>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</si>
  <si>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</si>
  <si>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</si>
  <si>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</si>
  <si>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</si>
  <si>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</si>
  <si>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</si>
  <si>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</si>
  <si>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</si>
  <si>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</si>
  <si>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</si>
  <si>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</si>
  <si>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</si>
  <si>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</si>
  <si>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</si>
  <si>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</si>
  <si>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</si>
  <si>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</si>
  <si>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</si>
  <si>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</si>
  <si>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</si>
  <si>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</si>
  <si>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</si>
  <si>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</si>
  <si>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</si>
  <si>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</si>
  <si>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</si>
  <si>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</si>
  <si>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</si>
  <si>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</si>
  <si>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</si>
  <si>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</si>
  <si>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</si>
  <si>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</si>
  <si>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</si>
  <si>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</si>
  <si>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</si>
  <si>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</si>
  <si>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</si>
  <si>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</si>
  <si>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</si>
  <si>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</si>
  <si>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</si>
  <si>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</si>
  <si>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</si>
  <si>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</si>
  <si>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</si>
  <si>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</si>
  <si>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</si>
  <si>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</si>
  <si>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</si>
  <si>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</si>
  <si>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</si>
  <si>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</si>
  <si>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</si>
  <si>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</si>
  <si>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</si>
  <si>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</si>
  <si>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</si>
  <si>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</si>
  <si>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</si>
  <si>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</si>
  <si>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</si>
  <si>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</si>
  <si>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</si>
  <si>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</si>
  <si>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</si>
  <si>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</si>
  <si>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</si>
  <si>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</si>
  <si>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</si>
  <si>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</si>
  <si>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</si>
  <si>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</si>
  <si>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</si>
  <si>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</si>
  <si>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</si>
  <si>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</si>
  <si>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</si>
  <si>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</si>
  <si>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</si>
  <si>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</si>
  <si>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</si>
  <si>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</si>
  <si>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</si>
  <si>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</si>
  <si>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</si>
  <si>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</si>
  <si>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</si>
  <si>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</si>
  <si>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</si>
  <si>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</si>
  <si>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</si>
  <si>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</si>
  <si>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</si>
  <si>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</si>
  <si>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</si>
  <si>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</si>
  <si>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</si>
  <si>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</si>
  <si>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</si>
  <si>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</si>
  <si>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</si>
  <si>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</si>
  <si>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</si>
  <si>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</si>
  <si>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</si>
  <si>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</si>
  <si>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</si>
  <si>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</si>
  <si>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</si>
  <si>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</si>
  <si>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</si>
  <si>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</si>
  <si>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</si>
  <si>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</si>
  <si>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</si>
  <si>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</si>
  <si>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</si>
  <si>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</si>
  <si>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</si>
  <si>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</si>
  <si>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</si>
  <si>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</si>
  <si>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</si>
  <si>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</si>
  <si>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</si>
  <si>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</si>
  <si>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</si>
  <si>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</si>
  <si>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</si>
  <si>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</si>
  <si>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</si>
  <si>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</si>
  <si>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</si>
  <si>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</si>
  <si>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</si>
  <si>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</si>
  <si>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</si>
  <si>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</si>
  <si>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</si>
  <si>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</si>
  <si>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</si>
  <si>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</si>
  <si>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</si>
  <si>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</si>
  <si>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</si>
  <si>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</si>
  <si>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</si>
  <si>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</si>
  <si>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</si>
  <si>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</si>
  <si>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</si>
  <si>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</si>
  <si>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</si>
  <si>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</si>
  <si>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31-31.5</t>
  </si>
  <si>
    <t>ALOKINDS</t>
  </si>
  <si>
    <t>MULTIPLIER SHARE &amp; STOCK ADVISORS PRIVATE LIMITED</t>
  </si>
  <si>
    <t>2100-2200</t>
  </si>
  <si>
    <t>GRAVITON RESEARCH CAPITAL LLP</t>
  </si>
  <si>
    <t>270-280</t>
  </si>
  <si>
    <t>360-390</t>
  </si>
  <si>
    <t xml:space="preserve">RELIANCE </t>
  </si>
  <si>
    <t>2750-2800</t>
  </si>
  <si>
    <t>2080-2120</t>
  </si>
  <si>
    <t>440-460</t>
  </si>
  <si>
    <t>GSPL SEPT FUT</t>
  </si>
  <si>
    <t>246-250</t>
  </si>
  <si>
    <t>740-750</t>
  </si>
  <si>
    <t>Profit of Rs 11.5/-</t>
  </si>
  <si>
    <t>200-250</t>
  </si>
  <si>
    <t>840-850</t>
  </si>
  <si>
    <t>1770-1850</t>
  </si>
  <si>
    <t>165-170</t>
  </si>
  <si>
    <t>BHARTIARTL SEP FUT</t>
  </si>
  <si>
    <t>ICICIBANK SEP FUT</t>
  </si>
  <si>
    <t>3700-3800</t>
  </si>
  <si>
    <t>BANKNIFTY 39700 CE 8 SEP</t>
  </si>
  <si>
    <t>600-700</t>
  </si>
  <si>
    <t>MINDAIND</t>
  </si>
  <si>
    <t>890-895</t>
  </si>
  <si>
    <t>CONCOR SEP FUT</t>
  </si>
  <si>
    <t>715-720</t>
  </si>
  <si>
    <t>HDFCAMC SEPT FUT</t>
  </si>
  <si>
    <t>2140-2180</t>
  </si>
  <si>
    <t>400-410</t>
  </si>
  <si>
    <t>Profit of Rs 10.5/-</t>
  </si>
  <si>
    <t>Loss of Rs.110/-</t>
  </si>
  <si>
    <t>BANKNIFTY 39500 CE 1-SEP</t>
  </si>
  <si>
    <t>250-300</t>
  </si>
  <si>
    <t>Profit of Rs 6/-</t>
  </si>
  <si>
    <t>Retail Research Technical Calls &amp; Fundamental Performance Report for the month of Sep-2022</t>
  </si>
  <si>
    <t>RIIL</t>
  </si>
  <si>
    <t>Reliance Indl Infra Ltd</t>
  </si>
  <si>
    <t>230-235</t>
  </si>
  <si>
    <t>Profit of Rs.19/-</t>
  </si>
  <si>
    <t>NIFTY 17400 PE 8 SEP</t>
  </si>
  <si>
    <t>120-160</t>
  </si>
  <si>
    <t>Profit of Rs.40.5/-</t>
  </si>
  <si>
    <t>BANKNIFTY 40000 CE 8 SEP</t>
  </si>
  <si>
    <t>Sell</t>
  </si>
  <si>
    <t>140-160</t>
  </si>
  <si>
    <t>500-600</t>
  </si>
  <si>
    <t>TATACOMM 1320 CE SEP</t>
  </si>
  <si>
    <t xml:space="preserve">BANKNIFTY 39300 PE 8 SEP </t>
  </si>
  <si>
    <t>10.0-5</t>
  </si>
  <si>
    <t>Loss of Rs 11.5/-</t>
  </si>
  <si>
    <t>SBIN SEPT FUT</t>
  </si>
  <si>
    <t>520-510</t>
  </si>
  <si>
    <t>Profit of Rs.23.5/-</t>
  </si>
  <si>
    <t>ZYDUSLIFE SEPT FUT</t>
  </si>
  <si>
    <t>380-385</t>
  </si>
  <si>
    <t>Profit of Rs.125/-</t>
  </si>
  <si>
    <t>Profit of Rs.1.5/-</t>
  </si>
  <si>
    <t>Loss of Rs.32.5/-</t>
  </si>
  <si>
    <t>Loss of Rs.105/-</t>
  </si>
  <si>
    <t>Loss of Rs.9/-</t>
  </si>
  <si>
    <t>NIFTY 17500 PE 8 SEP</t>
  </si>
  <si>
    <t>550-580</t>
  </si>
  <si>
    <t>Profit of Rs 4.5/-</t>
  </si>
  <si>
    <t>PFC SEPT FUT</t>
  </si>
  <si>
    <t>Loss of Rs 5/-</t>
  </si>
  <si>
    <t>Profit of Rs 1.5/-</t>
  </si>
  <si>
    <t>157-160</t>
  </si>
  <si>
    <t>Loss of Rs.170/-</t>
  </si>
  <si>
    <t>Loss of Rs 9/-</t>
  </si>
  <si>
    <t>Loss of Rs 70/-</t>
  </si>
  <si>
    <t>2050-2100</t>
  </si>
  <si>
    <t>Profit of Rs.33/-</t>
  </si>
  <si>
    <t>250-255</t>
  </si>
  <si>
    <t>1610-1640</t>
  </si>
  <si>
    <t>1750-1800</t>
  </si>
  <si>
    <t>TATACONSUM SEPT FUT</t>
  </si>
  <si>
    <t>840-855</t>
  </si>
  <si>
    <t>Profit of Rs.4.5/-</t>
  </si>
  <si>
    <t>2060-2100</t>
  </si>
  <si>
    <t>HINDUNILVR SEPT FUT</t>
  </si>
  <si>
    <t>2630-2670</t>
  </si>
  <si>
    <t>BHARTIARTL SEPT FUT</t>
  </si>
  <si>
    <t>770-780</t>
  </si>
  <si>
    <t>TECHM SEPT FUT</t>
  </si>
  <si>
    <t>1090-1100</t>
  </si>
  <si>
    <t>HCLTECH SEPT FUT</t>
  </si>
  <si>
    <t>950-960</t>
  </si>
  <si>
    <t>Profit of Rs.8/-</t>
  </si>
  <si>
    <t>4800-5000</t>
  </si>
  <si>
    <t>Profit of Rs 5/-</t>
  </si>
  <si>
    <t>Profit of Rs 10/-</t>
  </si>
  <si>
    <t>Profit of Rs 17/-</t>
  </si>
  <si>
    <t>Profit of Rs 9/-</t>
  </si>
  <si>
    <t>BANKNIFTY 39900 PE 8 SEP</t>
  </si>
  <si>
    <t>530-520</t>
  </si>
  <si>
    <t>955-965</t>
  </si>
  <si>
    <t>BALKRISIND 2050 CE SEP</t>
  </si>
  <si>
    <t>65-80</t>
  </si>
  <si>
    <t>80-82</t>
  </si>
  <si>
    <t>Loss of Rs 6/-</t>
  </si>
  <si>
    <t>Profit of Rs.262.5/-</t>
  </si>
  <si>
    <t>Profit of Rs 34/-</t>
  </si>
  <si>
    <t>560-568</t>
  </si>
  <si>
    <t>2050-2150</t>
  </si>
  <si>
    <t>1550-1650</t>
  </si>
  <si>
    <t>205-215</t>
  </si>
  <si>
    <t>ACC SEPT FUT</t>
  </si>
  <si>
    <t>2360-2320</t>
  </si>
  <si>
    <t>Loss of Rs 45/-</t>
  </si>
  <si>
    <t>Profit of Rs 5.5/-</t>
  </si>
  <si>
    <t>2650-2690</t>
  </si>
  <si>
    <t xml:space="preserve">HDFCBANK SEPT FUT </t>
  </si>
  <si>
    <t>1525-1545</t>
  </si>
  <si>
    <t>BAJAJFINSV SEPT FUT</t>
  </si>
  <si>
    <t>Profit of Rs.31/-</t>
  </si>
  <si>
    <t>SBIN 580 CE SEP</t>
  </si>
  <si>
    <t>9-11.0</t>
  </si>
  <si>
    <t>AMARAJABAT 555 CE SEP</t>
  </si>
  <si>
    <t>AMARAJABAT 570 CE SEP</t>
  </si>
  <si>
    <t>12-13.0</t>
  </si>
  <si>
    <t>7.50-8.0</t>
  </si>
  <si>
    <t>Profit of Rs 11/-</t>
  </si>
  <si>
    <t>Profit of Rs 42/-</t>
  </si>
  <si>
    <t>Profit of Rs 15.5/-</t>
  </si>
  <si>
    <t>1060-1100</t>
  </si>
  <si>
    <t xml:space="preserve"> ZEEL</t>
  </si>
  <si>
    <t>280-282</t>
  </si>
  <si>
    <t>Profit of Rs.14.5/-</t>
  </si>
  <si>
    <t>MINDTREE SEPT FUT</t>
  </si>
  <si>
    <t>3450-3500</t>
  </si>
  <si>
    <t>AMARAJABAT SEPT FUT</t>
  </si>
  <si>
    <t>565-575</t>
  </si>
  <si>
    <t>980-990</t>
  </si>
  <si>
    <t>830-850</t>
  </si>
  <si>
    <t>1750-1770</t>
  </si>
  <si>
    <t>NIFTY 17900 PE 15 SEP</t>
  </si>
  <si>
    <t>65-70</t>
  </si>
  <si>
    <t>AXISBANK 820 CE SEP</t>
  </si>
  <si>
    <t>17-22</t>
  </si>
  <si>
    <t>BHARTIARTL 790 CE SEP</t>
  </si>
  <si>
    <t>18-22</t>
  </si>
  <si>
    <t>Part profit of Rs.80/-</t>
  </si>
  <si>
    <t>Loss of Rs 19/-</t>
  </si>
  <si>
    <t>Profit of Rs.1.25/-</t>
  </si>
  <si>
    <t>Loss of Rs.14/-</t>
  </si>
  <si>
    <t>Profit of Rs.2/-</t>
  </si>
  <si>
    <t>Profit of Rs.3.25/-</t>
  </si>
  <si>
    <t>OBEROIRLTY 1140 CE SEP</t>
  </si>
  <si>
    <t>30-35</t>
  </si>
  <si>
    <t>Profit of Rs.3.5/-</t>
  </si>
  <si>
    <t xml:space="preserve">INFY 1500 CE SEP </t>
  </si>
  <si>
    <t>45-60</t>
  </si>
  <si>
    <t>NIFTY 18000 PE 15-SEP</t>
  </si>
  <si>
    <t>120-150</t>
  </si>
  <si>
    <t>BANKNIFTY 41500 CE 15-SEP</t>
  </si>
  <si>
    <t>350-450</t>
  </si>
  <si>
    <t>Loss of Rs.60/-</t>
  </si>
  <si>
    <t>Neutal</t>
  </si>
  <si>
    <t>INDIACEM SEPT FUT</t>
  </si>
  <si>
    <t>1680-1700</t>
  </si>
  <si>
    <t xml:space="preserve">TATASTEEL SEPT FUT </t>
  </si>
  <si>
    <t>GUJGASLTD SEPT FUT</t>
  </si>
  <si>
    <t>525-535</t>
  </si>
  <si>
    <t>115-117</t>
  </si>
  <si>
    <t>BEL SEPT FUT</t>
  </si>
  <si>
    <t xml:space="preserve">COLPAL SEPT FUT </t>
  </si>
  <si>
    <t>Profit of Rs.25.5/-</t>
  </si>
  <si>
    <t>XTX MARKETS LLP</t>
  </si>
  <si>
    <t>NIFTY 18050 PE 15-SEP</t>
  </si>
  <si>
    <t>90-120</t>
  </si>
  <si>
    <t>BANKNIFTY 41300 CE 15-SEP</t>
  </si>
  <si>
    <t>250-330</t>
  </si>
  <si>
    <t>Profit of Rs.50/-</t>
  </si>
  <si>
    <t>70-80</t>
  </si>
  <si>
    <t>Profit of Rs.11.5/-</t>
  </si>
  <si>
    <t>Profit of Rs.2.5/-</t>
  </si>
  <si>
    <t>Profit of Rs.39/-</t>
  </si>
  <si>
    <t>Loss of Rs 2.75/-</t>
  </si>
  <si>
    <t>Profit of Rs 8/-</t>
  </si>
  <si>
    <t>370-390</t>
  </si>
  <si>
    <t>Profit of Rs.15/-</t>
  </si>
  <si>
    <t>Profit of Rs.6.5/-</t>
  </si>
  <si>
    <t>Loss of Rs.11/-</t>
  </si>
  <si>
    <t>Loss of Rs.65/-</t>
  </si>
  <si>
    <t>Loss of Rs.25/-</t>
  </si>
  <si>
    <t>Loss of Rs 13/-</t>
  </si>
  <si>
    <t>Loss of Rs 38/-</t>
  </si>
  <si>
    <t>APOLLOHOSP SEPT FUT</t>
  </si>
  <si>
    <t>4500-4550</t>
  </si>
  <si>
    <t xml:space="preserve">BALKRISIND SEPT FUT </t>
  </si>
  <si>
    <t>2070-2100</t>
  </si>
  <si>
    <t>Loss of Rs 50/-</t>
  </si>
  <si>
    <t>Loss of Rs.16.5/-</t>
  </si>
  <si>
    <t>570-590</t>
  </si>
  <si>
    <t>2900-3000</t>
  </si>
  <si>
    <t>Profit of Rs.8.75/-</t>
  </si>
  <si>
    <t>Profit of Rs.19.5/-</t>
  </si>
  <si>
    <t>Loss of Rs.90/-</t>
  </si>
  <si>
    <t>Loss of Rs.-7/-</t>
  </si>
  <si>
    <t>880-900</t>
  </si>
  <si>
    <t>AXISBANK SEPT FUT</t>
  </si>
  <si>
    <t>785-775</t>
  </si>
  <si>
    <t xml:space="preserve">GRASIM SEPT FUT </t>
  </si>
  <si>
    <t>1780-1810</t>
  </si>
  <si>
    <t>560-570</t>
  </si>
  <si>
    <t>610-630</t>
  </si>
  <si>
    <t>1900-1930</t>
  </si>
  <si>
    <t>NIFTY 17700 PE 22-SEP</t>
  </si>
  <si>
    <t>120-140</t>
  </si>
  <si>
    <t>CROMPTON SEPT FUT</t>
  </si>
  <si>
    <t>410-418</t>
  </si>
  <si>
    <t>Loss of Rs 11/-</t>
  </si>
  <si>
    <t>Profit of Rs.7/-</t>
  </si>
  <si>
    <t>VOLTAS SEPT FUT</t>
  </si>
  <si>
    <t>900-880</t>
  </si>
  <si>
    <t>PIIND SEPT FUT</t>
  </si>
  <si>
    <t>3220-3250</t>
  </si>
  <si>
    <t>SIEMENS SEPT FUT</t>
  </si>
  <si>
    <t>3050-3080</t>
  </si>
  <si>
    <t>INFY 1420 CE SEP</t>
  </si>
  <si>
    <t>3150-3190</t>
  </si>
  <si>
    <t>3400-3600</t>
  </si>
  <si>
    <t>211-215</t>
  </si>
  <si>
    <t>230-240</t>
  </si>
  <si>
    <t>Profit of Rs.5/-</t>
  </si>
  <si>
    <t>610-620</t>
  </si>
  <si>
    <t>CHETAN RASIKLAL SHAH</t>
  </si>
  <si>
    <t>Profit of Rs.12/-</t>
  </si>
  <si>
    <t>Profit of Rs.42.50/-</t>
  </si>
  <si>
    <t>Profit of Rs.16/-</t>
  </si>
  <si>
    <t>365-368</t>
  </si>
  <si>
    <t>380-394</t>
  </si>
  <si>
    <t>903-906</t>
  </si>
  <si>
    <t>935-955</t>
  </si>
  <si>
    <t>Loss of Rs 27.5/-</t>
  </si>
  <si>
    <t>BP EQUITIES PVT. LTD.</t>
  </si>
  <si>
    <t>SMGOLD</t>
  </si>
  <si>
    <t>YACOOBALI AIYUB MOHAMMED</t>
  </si>
  <si>
    <t>SYMBIOX</t>
  </si>
  <si>
    <t>MANSI SHARES &amp; STOCK ADVISORS PVT LTD</t>
  </si>
  <si>
    <t>Loss of Rs.17/-</t>
  </si>
  <si>
    <t>TATACONSUM 810 CE SEP</t>
  </si>
  <si>
    <t>420-428</t>
  </si>
  <si>
    <t>COLPAL SEPT FUT</t>
  </si>
  <si>
    <t>1594-1600</t>
  </si>
  <si>
    <t>1640-1660</t>
  </si>
  <si>
    <t>515-520</t>
  </si>
  <si>
    <t>Profit of Rs 25/-</t>
  </si>
  <si>
    <t>BANKNIFTY 41100 CE 22-SEP</t>
  </si>
  <si>
    <t>DIPAKMATHURBHAISALVI</t>
  </si>
  <si>
    <t>Loss of Rs.115/-</t>
  </si>
  <si>
    <t>Loss of Rs 60/-</t>
  </si>
  <si>
    <t>BIOCON 300 CE SEP</t>
  </si>
  <si>
    <t>4-5.0</t>
  </si>
  <si>
    <t>4.5-5.5</t>
  </si>
  <si>
    <t>Profit of Rs.1.05/-</t>
  </si>
  <si>
    <t>Loss of Rs.5.5/-</t>
  </si>
  <si>
    <t>1070-1080</t>
  </si>
  <si>
    <t>COFORGE SEPT FUT</t>
  </si>
  <si>
    <t>3550-3600</t>
  </si>
  <si>
    <t>LESHAIND</t>
  </si>
  <si>
    <t>INFINITI INFRASTEEL LLP</t>
  </si>
  <si>
    <t>PRIYANK SURESHKUMARUMAR SHAH</t>
  </si>
  <si>
    <t>Loss of Rs.24/-</t>
  </si>
  <si>
    <t>Loss of Rs. 35/-</t>
  </si>
  <si>
    <t>Loss of Rs. 32.5/-</t>
  </si>
  <si>
    <t>810-820</t>
  </si>
  <si>
    <t>Loss of Rs 10/-</t>
  </si>
  <si>
    <t>NIFTY SEPT FUT</t>
  </si>
  <si>
    <t>17200-17300</t>
  </si>
  <si>
    <t>Profit of Rs.110/-</t>
  </si>
  <si>
    <t>HCLTECH OCT FUT</t>
  </si>
  <si>
    <t>925-935</t>
  </si>
  <si>
    <t>2980-3010</t>
  </si>
  <si>
    <t>3300-3500</t>
  </si>
  <si>
    <t>137-139</t>
  </si>
  <si>
    <t>150-160</t>
  </si>
  <si>
    <t>ADISHAKTI</t>
  </si>
  <si>
    <t>NNM SECURITIES PVT LTD</t>
  </si>
  <si>
    <t>ARCFIN</t>
  </si>
  <si>
    <t>RISHIAGARWAL</t>
  </si>
  <si>
    <t>ETT</t>
  </si>
  <si>
    <t>GUJHYSPIN</t>
  </si>
  <si>
    <t>MITHUN SECURITIES PRIVATE LIMITED</t>
  </si>
  <si>
    <t>MEP</t>
  </si>
  <si>
    <t>IDEAL TOLL AND INFRASTRUCTURE PRIVATE LIMITED</t>
  </si>
  <si>
    <t>PROFINC</t>
  </si>
  <si>
    <t>BHOGILALMAVJIVORA</t>
  </si>
  <si>
    <t>RELICAB</t>
  </si>
  <si>
    <t>SHRENI SHARES PRIVATE LIMITED</t>
  </si>
  <si>
    <t>SKSE SECURITIES LIMITED CORP CM/TM PROP A/C</t>
  </si>
  <si>
    <t>QE SECURITIES</t>
  </si>
  <si>
    <t>HARSHA</t>
  </si>
  <si>
    <t>Harsha Engineers Int Ltd</t>
  </si>
  <si>
    <t>NK SECURITIES RESEARCH PRIVATE LIMITED</t>
  </si>
  <si>
    <t>ANANT AGGARWAL</t>
  </si>
  <si>
    <t>MEDICO</t>
  </si>
  <si>
    <t>Medico Remedies Limited</t>
  </si>
  <si>
    <t>Profit of Rs.49/-</t>
  </si>
  <si>
    <t>RELIANCE OCT FUT</t>
  </si>
  <si>
    <t>2450-2500</t>
  </si>
  <si>
    <t>NIFTY OCT FUT</t>
  </si>
  <si>
    <t>17300-17400</t>
  </si>
  <si>
    <t>Profit of Rs.95/-</t>
  </si>
  <si>
    <t>2995-3015</t>
  </si>
  <si>
    <t>3120-3200</t>
  </si>
  <si>
    <t>340-345</t>
  </si>
  <si>
    <t>547-551</t>
  </si>
  <si>
    <t>570-580</t>
  </si>
  <si>
    <t>840-860</t>
  </si>
  <si>
    <t>Part profit of Rs.15/-</t>
  </si>
  <si>
    <t>AMERISE</t>
  </si>
  <si>
    <t>NAKUL HASMUKH AMIN</t>
  </si>
  <si>
    <t>CATVISION</t>
  </si>
  <si>
    <t>PARTHIV RAMESHCHANDRA PATEL</t>
  </si>
  <si>
    <t>SUDHIR DAMODARAN</t>
  </si>
  <si>
    <t>COLORCHIPS</t>
  </si>
  <si>
    <t>BHAVISHYA ECOMMERCE PRIVATE LIMITED</t>
  </si>
  <si>
    <t>VINIATO ADVISORS PRIVATE LIMITED</t>
  </si>
  <si>
    <t>MANISH MISHRA</t>
  </si>
  <si>
    <t>HARVINDER SINGH</t>
  </si>
  <si>
    <t>HELI JATIN SHAH</t>
  </si>
  <si>
    <t>ANSHU MISHRA</t>
  </si>
  <si>
    <t>FRSHTRP</t>
  </si>
  <si>
    <t>BHIMAVARAPU SRIDHAR REDDY</t>
  </si>
  <si>
    <t>COUNTER CYCLICAL INVESTMENTS PRIVATE LIMITED</t>
  </si>
  <si>
    <t>ASHOK JAIN</t>
  </si>
  <si>
    <t>PRAKASH D MAV (HUF)</t>
  </si>
  <si>
    <t>CHIRAG D BHANUSHALI HUF</t>
  </si>
  <si>
    <t>HIGHSTREE</t>
  </si>
  <si>
    <t>GUTTIKONDA RAJASEKHAR</t>
  </si>
  <si>
    <t>IFINSEC</t>
  </si>
  <si>
    <t>PRECIOUS TRADEWAYS PRIVATE LIMITED</t>
  </si>
  <si>
    <t>SANTOSH BANSAL</t>
  </si>
  <si>
    <t>ASHOK KUMAR BANSAL</t>
  </si>
  <si>
    <t>KUSUM BANSAL</t>
  </si>
  <si>
    <t>KBSINDIA</t>
  </si>
  <si>
    <t>NAKSHATRA GARMENTS PRIVATE LIMITED</t>
  </si>
  <si>
    <t>PARTICIPACIONES INTERNACIONALES AUTOMETAL DOSSOCIEDAD LIMITADA</t>
  </si>
  <si>
    <t>MAHINDRA &amp; MAHINDRA LIMITED</t>
  </si>
  <si>
    <t>MILEFUR</t>
  </si>
  <si>
    <t>GOPAL ROY CHOUDHURY</t>
  </si>
  <si>
    <t>MPAGI</t>
  </si>
  <si>
    <t>D. C. CORPORATION</t>
  </si>
  <si>
    <t>RABIABAI ABDULRAZAK DHANANI</t>
  </si>
  <si>
    <t>NCLRESE</t>
  </si>
  <si>
    <t>SHREE KRISHNA SHARANAM FINANCIALS</t>
  </si>
  <si>
    <t>POOJA</t>
  </si>
  <si>
    <t>EPITOME TRADING AND INVESTMENTS</t>
  </si>
  <si>
    <t>SHRENI CONSTRUCTION PRIVATE LIMITED</t>
  </si>
  <si>
    <t>VENKATESHWARA INDUSTRIAL PROMOTION CO LIMITED</t>
  </si>
  <si>
    <t>SGFRL</t>
  </si>
  <si>
    <t>ABANS FINANCE PRIVATE LIMITED</t>
  </si>
  <si>
    <t>SOFCOM</t>
  </si>
  <si>
    <t>VISHAL TILOKCHAND KOTHARI</t>
  </si>
  <si>
    <t>VISAGAR FINANCIAL SERVICES LIMITED</t>
  </si>
  <si>
    <t>KISHORE MEHTA</t>
  </si>
  <si>
    <t>SSPNFIN</t>
  </si>
  <si>
    <t>MANISH SURESH AGRAWAL</t>
  </si>
  <si>
    <t>KESHRIMAL BABULAL JAIN</t>
  </si>
  <si>
    <t>BONANZA PORTFOLIO LIMITED</t>
  </si>
  <si>
    <t>SHETH BROTHER</t>
  </si>
  <si>
    <t>NAVEEN GUPTA</t>
  </si>
  <si>
    <t>TITANIN</t>
  </si>
  <si>
    <t>VIVANTA</t>
  </si>
  <si>
    <t>TARLA AMRISHBHAI PARIKH</t>
  </si>
  <si>
    <t>ANNAPURNA</t>
  </si>
  <si>
    <t>Annapurna Swadisht Ltd</t>
  </si>
  <si>
    <t>TRISHAKTI POWER HOLDINGS PRIVATE LIMITED</t>
  </si>
  <si>
    <t>SATISH SINGHAL HUF</t>
  </si>
  <si>
    <t>ASALCBR</t>
  </si>
  <si>
    <t>Asso Alcohols &amp; Brew Ltd</t>
  </si>
  <si>
    <t>AUTOIND</t>
  </si>
  <si>
    <t>Autoline Industries Limit</t>
  </si>
  <si>
    <t>SUBHASH PHOOTARMAL RATHOD</t>
  </si>
  <si>
    <t>BHARATGEAR</t>
  </si>
  <si>
    <t>Bharat Gears Ltd</t>
  </si>
  <si>
    <t>PRIYA  MANAVADARIYA</t>
  </si>
  <si>
    <t>BTML</t>
  </si>
  <si>
    <t>Bodhi Tree Multimedia Ltd</t>
  </si>
  <si>
    <t>PRIYANKA  JAIN  .</t>
  </si>
  <si>
    <t>CLOUD</t>
  </si>
  <si>
    <t>Varanium Cloud Limited</t>
  </si>
  <si>
    <t>AARTI SUNIL ANANDPARA</t>
  </si>
  <si>
    <t>DISHTV</t>
  </si>
  <si>
    <t>Dish TV India Limited</t>
  </si>
  <si>
    <t>EMBASSY</t>
  </si>
  <si>
    <t>Embassy Office Parks REIT</t>
  </si>
  <si>
    <t>KOTAK PERFORMING RE CREDIT STRATEGY FUND-I</t>
  </si>
  <si>
    <t>GAYAPROJ</t>
  </si>
  <si>
    <t>Gayatri Projects Ltd</t>
  </si>
  <si>
    <t>ALPANA MUNDRA</t>
  </si>
  <si>
    <t>HILTON</t>
  </si>
  <si>
    <t>Hilton Metal Forging Limi</t>
  </si>
  <si>
    <t>SKSE SECURITIES LTD</t>
  </si>
  <si>
    <t>IRISDOREME</t>
  </si>
  <si>
    <t>Iris Clothings Limited</t>
  </si>
  <si>
    <t>AUM CAPITAL MARKET PRIVATE LIMITED</t>
  </si>
  <si>
    <t>SHREEJI WEALTH MANAGEMENT PRIVATE LIMITED</t>
  </si>
  <si>
    <t>ISHAN</t>
  </si>
  <si>
    <t>Ishan International Ltd</t>
  </si>
  <si>
    <t>SKY WANDERERS  LLP</t>
  </si>
  <si>
    <t>LIBERTSHOE</t>
  </si>
  <si>
    <t>Liberty Shoes Ltd</t>
  </si>
  <si>
    <t>MATHISYS ADVISORS LLP</t>
  </si>
  <si>
    <t>MEGAFLEX</t>
  </si>
  <si>
    <t>Mega Flex Plastics Ltd</t>
  </si>
  <si>
    <t>PVP</t>
  </si>
  <si>
    <t>PVP Ventures Limited</t>
  </si>
  <si>
    <t>RKFORGE</t>
  </si>
  <si>
    <t>Ramkrishna Forgings Ltd</t>
  </si>
  <si>
    <t>BOFA SECURITIES EUROPE SA</t>
  </si>
  <si>
    <t>SAFARI</t>
  </si>
  <si>
    <t>Safari Ind (India) Ltd</t>
  </si>
  <si>
    <t>DSP MUTUAL FUND</t>
  </si>
  <si>
    <t>TDPOWERSYS</t>
  </si>
  <si>
    <t>TD Power Systems Ltd.</t>
  </si>
  <si>
    <t>PRABHUDAS LILLADHAR PVT LTD</t>
  </si>
  <si>
    <t>SS CORPORATE SECURITIES LIMITED</t>
  </si>
  <si>
    <t>RATHOD SAAJAN S</t>
  </si>
  <si>
    <t>SUNRISE GILTS &amp; SECURITIES PVT LTD</t>
  </si>
  <si>
    <t>LT FINANCE LIMITED</t>
  </si>
  <si>
    <t>UNO METALS LTD</t>
  </si>
  <si>
    <t>BRE/MAURITIUS INVESTMENTS</t>
  </si>
  <si>
    <t>SG INDIAN HOLDING (NQ) CO I PTE.LTD</t>
  </si>
  <si>
    <t>SG INDIAN HOLDING NQ CO I PTE LTD.</t>
  </si>
  <si>
    <t>IDBI TRUSTEESHIP SERVICES LTD</t>
  </si>
  <si>
    <t>LAXMI  AGARWAL</t>
  </si>
  <si>
    <t>PATWARI VISHAL</t>
  </si>
  <si>
    <t>MAHESH KUMAR SINGHANIA</t>
  </si>
  <si>
    <t>S K GROWTH FUND PVT.LTD.</t>
  </si>
  <si>
    <t>INVESTCORP PRIVATE EQUITY FUND II</t>
  </si>
  <si>
    <t>NIPPON INDIA MUTUAL FUND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</si>
</sst>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8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0" fontId="31" fillId="17" borderId="20" xfId="0" applyFont="1" applyFill="1" applyBorder="1" applyAlignment="1">
      <alignment horizontal="center" vertical="center"/>
    </xf>
    <xf numFmtId="0" fontId="39" fillId="17" borderId="20" xfId="0" applyFont="1" applyFill="1" applyBorder="1" applyAlignment="1"/>
    <xf numFmtId="0" fontId="31" fillId="17" borderId="20" xfId="0" applyFont="1" applyFill="1" applyBorder="1" applyAlignment="1">
      <alignment horizontal="left" vertical="center"/>
    </xf>
    <xf numFmtId="0" fontId="32" fillId="17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9" fillId="24" borderId="20" xfId="0" applyFont="1" applyFill="1" applyBorder="1" applyAlignment="1"/>
    <xf numFmtId="0" fontId="31" fillId="24" borderId="20" xfId="0" applyFont="1" applyFill="1" applyBorder="1" applyAlignment="1">
      <alignment horizontal="left" vertical="center"/>
    </xf>
    <xf numFmtId="0" fontId="32" fillId="24" borderId="20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32" fillId="17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2" borderId="23" xfId="0" applyFont="1" applyFill="1" applyBorder="1" applyAlignment="1">
      <alignment horizontal="center" vertical="center"/>
    </xf>
    <xf numFmtId="15" fontId="31" fillId="22" borderId="23" xfId="0" applyNumberFormat="1" applyFont="1" applyFill="1" applyBorder="1" applyAlignment="1">
      <alignment horizontal="center" vertical="center"/>
    </xf>
    <xf numFmtId="0" fontId="32" fillId="22" borderId="23" xfId="0" applyFont="1" applyFill="1" applyBorder="1"/>
    <xf numFmtId="43" fontId="31" fillId="22" borderId="23" xfId="0" applyNumberFormat="1" applyFont="1" applyFill="1" applyBorder="1" applyAlignment="1">
      <alignment horizontal="center" vertical="top"/>
    </xf>
    <xf numFmtId="0" fontId="31" fillId="22" borderId="23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9" fillId="0" borderId="20" xfId="0" applyFont="1" applyFill="1" applyBorder="1" applyAlignment="1"/>
    <xf numFmtId="0" fontId="31" fillId="0" borderId="20" xfId="0" applyFont="1" applyFill="1" applyBorder="1" applyAlignment="1">
      <alignment horizontal="left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2" fillId="24" borderId="20" xfId="0" applyNumberFormat="1" applyFont="1" applyFill="1" applyBorder="1" applyAlignment="1">
      <alignment horizontal="center" vertical="center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40" fillId="11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0" borderId="20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1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/>
    <xf numFmtId="43" fontId="31" fillId="11" borderId="20" xfId="0" applyNumberFormat="1" applyFont="1" applyFill="1" applyBorder="1" applyAlignment="1">
      <alignment horizontal="center" vertical="top"/>
    </xf>
    <xf numFmtId="0" fontId="31" fillId="11" borderId="20" xfId="0" applyFont="1" applyFill="1" applyBorder="1" applyAlignment="1">
      <alignment horizontal="center" vertical="top"/>
    </xf>
    <xf numFmtId="0" fontId="31" fillId="25" borderId="23" xfId="0" applyFont="1" applyFill="1" applyBorder="1" applyAlignment="1">
      <alignment horizontal="center" vertical="center"/>
    </xf>
    <xf numFmtId="165" fontId="31" fillId="25" borderId="23" xfId="0" applyNumberFormat="1" applyFont="1" applyFill="1" applyBorder="1" applyAlignment="1">
      <alignment horizontal="center" vertical="center"/>
    </xf>
    <xf numFmtId="15" fontId="31" fillId="25" borderId="23" xfId="0" applyNumberFormat="1" applyFont="1" applyFill="1" applyBorder="1" applyAlignment="1">
      <alignment horizontal="center" vertical="center"/>
    </xf>
    <xf numFmtId="0" fontId="32" fillId="25" borderId="23" xfId="0" applyFont="1" applyFill="1" applyBorder="1"/>
    <xf numFmtId="43" fontId="31" fillId="25" borderId="23" xfId="0" applyNumberFormat="1" applyFont="1" applyFill="1" applyBorder="1" applyAlignment="1">
      <alignment horizontal="center" vertical="top"/>
    </xf>
    <xf numFmtId="0" fontId="31" fillId="25" borderId="23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5" fontId="40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17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0" fillId="0" borderId="0" xfId="0"/>
    <xf numFmtId="1" fontId="31" fillId="22" borderId="23" xfId="0" applyNumberFormat="1" applyFont="1" applyFill="1" applyBorder="1" applyAlignment="1">
      <alignment horizontal="center" vertical="center"/>
    </xf>
    <xf numFmtId="165" fontId="31" fillId="27" borderId="23" xfId="0" applyNumberFormat="1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1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31" fillId="24" borderId="23" xfId="0" applyNumberFormat="1" applyFont="1" applyFill="1" applyBorder="1" applyAlignment="1">
      <alignment horizontal="center" vertical="center"/>
    </xf>
    <xf numFmtId="0" fontId="31" fillId="24" borderId="23" xfId="0" applyFont="1" applyFill="1" applyBorder="1" applyAlignment="1">
      <alignment horizontal="center" vertical="center"/>
    </xf>
    <xf numFmtId="0" fontId="31" fillId="17" borderId="23" xfId="0" applyFont="1" applyFill="1" applyBorder="1" applyAlignment="1">
      <alignment horizontal="center" vertical="center"/>
    </xf>
    <xf numFmtId="165" fontId="31" fillId="17" borderId="23" xfId="0" applyNumberFormat="1" applyFont="1" applyFill="1" applyBorder="1" applyAlignment="1">
      <alignment horizontal="center" vertical="center"/>
    </xf>
    <xf numFmtId="16" fontId="32" fillId="17" borderId="20" xfId="0" applyNumberFormat="1" applyFont="1" applyFill="1" applyBorder="1" applyAlignment="1">
      <alignment horizontal="center" vertical="center"/>
    </xf>
    <xf numFmtId="0" fontId="31" fillId="28" borderId="23" xfId="0" applyFont="1" applyFill="1" applyBorder="1" applyAlignment="1">
      <alignment horizontal="center" vertical="center"/>
    </xf>
    <xf numFmtId="165" fontId="31" fillId="28" borderId="23" xfId="0" applyNumberFormat="1" applyFont="1" applyFill="1" applyBorder="1" applyAlignment="1">
      <alignment horizontal="center" vertical="center"/>
    </xf>
    <xf numFmtId="0" fontId="39" fillId="28" borderId="20" xfId="0" applyFont="1" applyFill="1" applyBorder="1" applyAlignment="1"/>
    <xf numFmtId="0" fontId="31" fillId="28" borderId="20" xfId="0" applyFont="1" applyFill="1" applyBorder="1" applyAlignment="1">
      <alignment horizontal="left" vertical="center"/>
    </xf>
    <xf numFmtId="0" fontId="31" fillId="28" borderId="20" xfId="0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0" fontId="32" fillId="28" borderId="20" xfId="0" applyNumberFormat="1" applyFont="1" applyFill="1" applyBorder="1" applyAlignment="1">
      <alignment horizontal="center" vertical="center"/>
    </xf>
    <xf numFmtId="0" fontId="32" fillId="28" borderId="23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66" fontId="32" fillId="25" borderId="20" xfId="0" applyNumberFormat="1" applyFont="1" applyFill="1" applyBorder="1" applyAlignment="1">
      <alignment horizontal="center" vertical="center"/>
    </xf>
    <xf numFmtId="165" fontId="31" fillId="25" borderId="20" xfId="0" applyNumberFormat="1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0" fontId="40" fillId="20" borderId="23" xfId="0" applyFont="1" applyFill="1" applyBorder="1" applyAlignment="1">
      <alignment horizontal="center" vertical="center"/>
    </xf>
    <xf numFmtId="165" fontId="40" fillId="20" borderId="20" xfId="0" applyNumberFormat="1" applyFont="1" applyFill="1" applyBorder="1" applyAlignment="1">
      <alignment horizontal="center" vertical="center"/>
    </xf>
    <xf numFmtId="0" fontId="40" fillId="20" borderId="20" xfId="0" applyFont="1" applyFill="1" applyBorder="1"/>
    <xf numFmtId="0" fontId="40" fillId="20" borderId="20" xfId="0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15" fontId="31" fillId="25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/>
    <xf numFmtId="43" fontId="31" fillId="25" borderId="20" xfId="0" applyNumberFormat="1" applyFont="1" applyFill="1" applyBorder="1" applyAlignment="1">
      <alignment horizontal="center" vertical="top"/>
    </xf>
    <xf numFmtId="0" fontId="31" fillId="25" borderId="20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top"/>
    </xf>
    <xf numFmtId="15" fontId="31" fillId="20" borderId="23" xfId="0" applyNumberFormat="1" applyFont="1" applyFill="1" applyBorder="1" applyAlignment="1">
      <alignment horizontal="center" vertical="center"/>
    </xf>
    <xf numFmtId="0" fontId="32" fillId="20" borderId="23" xfId="0" applyFont="1" applyFill="1" applyBorder="1"/>
    <xf numFmtId="43" fontId="31" fillId="20" borderId="23" xfId="0" applyNumberFormat="1" applyFont="1" applyFill="1" applyBorder="1" applyAlignment="1">
      <alignment horizontal="center" vertical="top"/>
    </xf>
    <xf numFmtId="0" fontId="31" fillId="20" borderId="23" xfId="0" applyFont="1" applyFill="1" applyBorder="1" applyAlignment="1">
      <alignment horizontal="center" vertical="top"/>
    </xf>
    <xf numFmtId="0" fontId="32" fillId="21" borderId="23" xfId="0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31" fillId="0" borderId="20" xfId="0" applyFont="1" applyFill="1" applyBorder="1"/>
    <xf numFmtId="165" fontId="31" fillId="0" borderId="23" xfId="0" applyNumberFormat="1" applyFont="1" applyFill="1" applyBorder="1" applyAlignment="1">
      <alignment horizontal="center" vertical="center"/>
    </xf>
    <xf numFmtId="1" fontId="31" fillId="25" borderId="23" xfId="0" applyNumberFormat="1" applyFont="1" applyFill="1" applyBorder="1" applyAlignment="1">
      <alignment horizontal="center" vertical="center"/>
    </xf>
    <xf numFmtId="16" fontId="31" fillId="25" borderId="23" xfId="0" applyNumberFormat="1" applyFont="1" applyFill="1" applyBorder="1" applyAlignment="1">
      <alignment horizontal="center" vertical="center"/>
    </xf>
    <xf numFmtId="0" fontId="31" fillId="25" borderId="23" xfId="0" applyFont="1" applyFill="1" applyBorder="1" applyAlignment="1">
      <alignment horizontal="left"/>
    </xf>
    <xf numFmtId="0" fontId="31" fillId="24" borderId="20" xfId="0" applyFont="1" applyFill="1" applyBorder="1"/>
    <xf numFmtId="0" fontId="31" fillId="17" borderId="20" xfId="0" applyFont="1" applyFill="1" applyBorder="1"/>
    <xf numFmtId="165" fontId="31" fillId="0" borderId="23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0" borderId="21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165" fontId="31" fillId="0" borderId="21" xfId="0" applyNumberFormat="1" applyFont="1" applyFill="1" applyBorder="1" applyAlignment="1">
      <alignment horizontal="center" vertical="center"/>
    </xf>
    <xf numFmtId="165" fontId="31" fillId="0" borderId="23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513</xdr:row>
      <xdr:rowOff>4482</xdr:rowOff>
    </xdr:from>
    <xdr:to>
      <xdr:col>12</xdr:col>
      <xdr:colOff>208430</xdr:colOff>
      <xdr:row>522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30" sqref="C3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44832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9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9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0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9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9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D34" sqref="D3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2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44832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71" t="s">
        <v>16</v>
      </c>
      <c r="B9" s="473" t="s">
        <v>17</v>
      </c>
      <c r="C9" s="473" t="s">
        <v>18</v>
      </c>
      <c r="D9" s="473" t="s">
        <v>19</v>
      </c>
      <c r="E9" s="23" t="s">
        <v>20</v>
      </c>
      <c r="F9" s="23" t="s">
        <v>21</v>
      </c>
      <c r="G9" s="468" t="s">
        <v>22</v>
      </c>
      <c r="H9" s="469"/>
      <c r="I9" s="470"/>
      <c r="J9" s="468" t="s">
        <v>23</v>
      </c>
      <c r="K9" s="469"/>
      <c r="L9" s="470"/>
      <c r="M9" s="23"/>
      <c r="N9" s="24"/>
      <c r="O9" s="24"/>
      <c r="P9" s="24"/>
    </row>
    <row r="10" spans="1:16" ht="59.25" customHeight="1">
      <c r="A10" s="472"/>
      <c r="B10" s="474"/>
      <c r="C10" s="474"/>
      <c r="D10" s="47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44833</v>
      </c>
      <c r="E11" s="32">
        <v>17018.650000000001</v>
      </c>
      <c r="F11" s="32">
        <v>17046.516666666666</v>
      </c>
      <c r="G11" s="33">
        <v>16918.133333333331</v>
      </c>
      <c r="H11" s="33">
        <v>16817.616666666665</v>
      </c>
      <c r="I11" s="33">
        <v>16689.23333333333</v>
      </c>
      <c r="J11" s="33">
        <v>17147.033333333333</v>
      </c>
      <c r="K11" s="33">
        <v>17275.416666666672</v>
      </c>
      <c r="L11" s="33">
        <v>17375.933333333334</v>
      </c>
      <c r="M11" s="34">
        <v>17174.900000000001</v>
      </c>
      <c r="N11" s="34">
        <v>16946</v>
      </c>
      <c r="O11" s="35">
        <v>13513700</v>
      </c>
      <c r="P11" s="36">
        <v>-2.3075421639714017E-2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44833</v>
      </c>
      <c r="E12" s="37">
        <v>38466.1</v>
      </c>
      <c r="F12" s="37">
        <v>38605.033333333333</v>
      </c>
      <c r="G12" s="38">
        <v>38131.066666666666</v>
      </c>
      <c r="H12" s="38">
        <v>37796.033333333333</v>
      </c>
      <c r="I12" s="38">
        <v>37322.066666666666</v>
      </c>
      <c r="J12" s="38">
        <v>38940.066666666666</v>
      </c>
      <c r="K12" s="38">
        <v>39414.033333333326</v>
      </c>
      <c r="L12" s="38">
        <v>39749.066666666666</v>
      </c>
      <c r="M12" s="28">
        <v>39079</v>
      </c>
      <c r="N12" s="28">
        <v>38270</v>
      </c>
      <c r="O12" s="39">
        <v>2546350</v>
      </c>
      <c r="P12" s="40">
        <v>5.622614899618384E-2</v>
      </c>
    </row>
    <row r="13" spans="1:16" ht="12.75" customHeight="1">
      <c r="A13" s="28">
        <v>3</v>
      </c>
      <c r="B13" s="29" t="s">
        <v>35</v>
      </c>
      <c r="C13" s="30" t="s">
        <v>790</v>
      </c>
      <c r="D13" s="31">
        <v>44831</v>
      </c>
      <c r="E13" s="37">
        <v>17402.5</v>
      </c>
      <c r="F13" s="37">
        <v>17481.350000000002</v>
      </c>
      <c r="G13" s="38">
        <v>17236.700000000004</v>
      </c>
      <c r="H13" s="38">
        <v>17070.900000000001</v>
      </c>
      <c r="I13" s="38">
        <v>16826.250000000004</v>
      </c>
      <c r="J13" s="38">
        <v>17647.150000000005</v>
      </c>
      <c r="K13" s="38">
        <v>17891.800000000007</v>
      </c>
      <c r="L13" s="38">
        <v>18057.600000000006</v>
      </c>
      <c r="M13" s="28">
        <v>17726</v>
      </c>
      <c r="N13" s="28">
        <v>17315.55</v>
      </c>
      <c r="O13" s="39">
        <v>17640</v>
      </c>
      <c r="P13" s="40">
        <v>1.0045454545454546</v>
      </c>
    </row>
    <row r="14" spans="1:16" ht="12.75" customHeight="1">
      <c r="A14" s="28">
        <v>4</v>
      </c>
      <c r="B14" s="29" t="s">
        <v>35</v>
      </c>
      <c r="C14" s="30" t="s">
        <v>819</v>
      </c>
      <c r="D14" s="31">
        <v>44831</v>
      </c>
      <c r="E14" s="37">
        <v>7475</v>
      </c>
      <c r="F14" s="37">
        <v>2491.6666666666665</v>
      </c>
      <c r="G14" s="38">
        <v>4983.333333333333</v>
      </c>
      <c r="H14" s="38">
        <v>2491.6666666666665</v>
      </c>
      <c r="I14" s="38">
        <v>4983.333333333333</v>
      </c>
      <c r="J14" s="38">
        <v>4983.333333333333</v>
      </c>
      <c r="K14" s="38">
        <v>2491.6666666666665</v>
      </c>
      <c r="L14" s="38">
        <v>4983.333333333333</v>
      </c>
      <c r="M14" s="28">
        <v>0</v>
      </c>
      <c r="N14" s="28">
        <v>0</v>
      </c>
      <c r="O14" s="39">
        <v>750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44833</v>
      </c>
      <c r="E15" s="37">
        <v>806.95</v>
      </c>
      <c r="F15" s="37">
        <v>810.28333333333342</v>
      </c>
      <c r="G15" s="38">
        <v>795.71666666666681</v>
      </c>
      <c r="H15" s="38">
        <v>784.48333333333335</v>
      </c>
      <c r="I15" s="38">
        <v>769.91666666666674</v>
      </c>
      <c r="J15" s="38">
        <v>821.51666666666688</v>
      </c>
      <c r="K15" s="38">
        <v>836.08333333333348</v>
      </c>
      <c r="L15" s="38">
        <v>847.31666666666695</v>
      </c>
      <c r="M15" s="28">
        <v>824.85</v>
      </c>
      <c r="N15" s="28">
        <v>799.05</v>
      </c>
      <c r="O15" s="39">
        <v>2896800</v>
      </c>
      <c r="P15" s="40">
        <v>4.2839657282741736E-2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44833</v>
      </c>
      <c r="E16" s="37">
        <v>3039.1</v>
      </c>
      <c r="F16" s="37">
        <v>3023.0333333333333</v>
      </c>
      <c r="G16" s="38">
        <v>2987.0666666666666</v>
      </c>
      <c r="H16" s="38">
        <v>2935.0333333333333</v>
      </c>
      <c r="I16" s="38">
        <v>2899.0666666666666</v>
      </c>
      <c r="J16" s="38">
        <v>3075.0666666666666</v>
      </c>
      <c r="K16" s="38">
        <v>3111.0333333333328</v>
      </c>
      <c r="L16" s="38">
        <v>3163.0666666666666</v>
      </c>
      <c r="M16" s="28">
        <v>3059</v>
      </c>
      <c r="N16" s="28">
        <v>2971</v>
      </c>
      <c r="O16" s="39">
        <v>1474750</v>
      </c>
      <c r="P16" s="40">
        <v>-3.4691539846179023E-2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44833</v>
      </c>
      <c r="E17" s="37">
        <v>18108.25</v>
      </c>
      <c r="F17" s="37">
        <v>17976.600000000002</v>
      </c>
      <c r="G17" s="38">
        <v>17773.200000000004</v>
      </c>
      <c r="H17" s="38">
        <v>17438.150000000001</v>
      </c>
      <c r="I17" s="38">
        <v>17234.750000000004</v>
      </c>
      <c r="J17" s="38">
        <v>18311.650000000005</v>
      </c>
      <c r="K17" s="38">
        <v>18515.050000000007</v>
      </c>
      <c r="L17" s="38">
        <v>18850.100000000006</v>
      </c>
      <c r="M17" s="28">
        <v>18180</v>
      </c>
      <c r="N17" s="28">
        <v>17641.55</v>
      </c>
      <c r="O17" s="39">
        <v>54640</v>
      </c>
      <c r="P17" s="40">
        <v>-4.6089385474860335E-2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44833</v>
      </c>
      <c r="E18" s="37">
        <v>108.55</v>
      </c>
      <c r="F18" s="37">
        <v>108.59999999999998</v>
      </c>
      <c r="G18" s="38">
        <v>107.54999999999995</v>
      </c>
      <c r="H18" s="38">
        <v>106.54999999999997</v>
      </c>
      <c r="I18" s="38">
        <v>105.49999999999994</v>
      </c>
      <c r="J18" s="38">
        <v>109.59999999999997</v>
      </c>
      <c r="K18" s="38">
        <v>110.65</v>
      </c>
      <c r="L18" s="38">
        <v>111.64999999999998</v>
      </c>
      <c r="M18" s="28">
        <v>109.65</v>
      </c>
      <c r="N18" s="28">
        <v>107.6</v>
      </c>
      <c r="O18" s="39">
        <v>24769800</v>
      </c>
      <c r="P18" s="40">
        <v>8.727907484180668E-4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44833</v>
      </c>
      <c r="E19" s="37">
        <v>320.45</v>
      </c>
      <c r="F19" s="37">
        <v>320.10000000000002</v>
      </c>
      <c r="G19" s="38">
        <v>316.20000000000005</v>
      </c>
      <c r="H19" s="38">
        <v>311.95000000000005</v>
      </c>
      <c r="I19" s="38">
        <v>308.05000000000007</v>
      </c>
      <c r="J19" s="38">
        <v>324.35000000000002</v>
      </c>
      <c r="K19" s="38">
        <v>328.25</v>
      </c>
      <c r="L19" s="38">
        <v>332.5</v>
      </c>
      <c r="M19" s="28">
        <v>324</v>
      </c>
      <c r="N19" s="28">
        <v>315.85000000000002</v>
      </c>
      <c r="O19" s="39">
        <v>8834800</v>
      </c>
      <c r="P19" s="40">
        <v>-5.9507334624965401E-2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44833</v>
      </c>
      <c r="E20" s="37">
        <v>2373.65</v>
      </c>
      <c r="F20" s="37">
        <v>2366.0000000000005</v>
      </c>
      <c r="G20" s="38">
        <v>2322.7000000000007</v>
      </c>
      <c r="H20" s="38">
        <v>2271.7500000000005</v>
      </c>
      <c r="I20" s="38">
        <v>2228.4500000000007</v>
      </c>
      <c r="J20" s="38">
        <v>2416.9500000000007</v>
      </c>
      <c r="K20" s="38">
        <v>2460.2500000000009</v>
      </c>
      <c r="L20" s="38">
        <v>2511.2000000000007</v>
      </c>
      <c r="M20" s="28">
        <v>2409.3000000000002</v>
      </c>
      <c r="N20" s="28">
        <v>2315.0500000000002</v>
      </c>
      <c r="O20" s="39">
        <v>4326000</v>
      </c>
      <c r="P20" s="40">
        <v>-6.4901378005944338E-2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44833</v>
      </c>
      <c r="E21" s="37">
        <v>3555.2</v>
      </c>
      <c r="F21" s="37">
        <v>3555.7666666666664</v>
      </c>
      <c r="G21" s="38">
        <v>3481.5333333333328</v>
      </c>
      <c r="H21" s="38">
        <v>3407.8666666666663</v>
      </c>
      <c r="I21" s="38">
        <v>3333.6333333333328</v>
      </c>
      <c r="J21" s="38">
        <v>3629.4333333333329</v>
      </c>
      <c r="K21" s="38">
        <v>3703.6666666666665</v>
      </c>
      <c r="L21" s="38">
        <v>3777.333333333333</v>
      </c>
      <c r="M21" s="28">
        <v>3630</v>
      </c>
      <c r="N21" s="28">
        <v>3482.1</v>
      </c>
      <c r="O21" s="39">
        <v>17501000</v>
      </c>
      <c r="P21" s="40">
        <v>-7.2044474699341958E-3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44833</v>
      </c>
      <c r="E22" s="37">
        <v>844.65</v>
      </c>
      <c r="F22" s="37">
        <v>851.7166666666667</v>
      </c>
      <c r="G22" s="38">
        <v>826.93333333333339</v>
      </c>
      <c r="H22" s="38">
        <v>809.2166666666667</v>
      </c>
      <c r="I22" s="38">
        <v>784.43333333333339</v>
      </c>
      <c r="J22" s="38">
        <v>869.43333333333339</v>
      </c>
      <c r="K22" s="38">
        <v>894.2166666666667</v>
      </c>
      <c r="L22" s="38">
        <v>911.93333333333339</v>
      </c>
      <c r="M22" s="28">
        <v>876.5</v>
      </c>
      <c r="N22" s="28">
        <v>834</v>
      </c>
      <c r="O22" s="39">
        <v>69365000</v>
      </c>
      <c r="P22" s="40">
        <v>-1.1753811084200028E-2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44833</v>
      </c>
      <c r="E23" s="37">
        <v>3309.2</v>
      </c>
      <c r="F23" s="37">
        <v>3320.1166666666663</v>
      </c>
      <c r="G23" s="38">
        <v>3274.5333333333328</v>
      </c>
      <c r="H23" s="38">
        <v>3239.8666666666663</v>
      </c>
      <c r="I23" s="38">
        <v>3194.2833333333328</v>
      </c>
      <c r="J23" s="38">
        <v>3354.7833333333328</v>
      </c>
      <c r="K23" s="38">
        <v>3400.3666666666659</v>
      </c>
      <c r="L23" s="38">
        <v>3435.0333333333328</v>
      </c>
      <c r="M23" s="28">
        <v>3365.7</v>
      </c>
      <c r="N23" s="28">
        <v>3285.45</v>
      </c>
      <c r="O23" s="39">
        <v>635400</v>
      </c>
      <c r="P23" s="40">
        <v>0.14116379310344829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44833</v>
      </c>
      <c r="E24" s="37">
        <v>488.05</v>
      </c>
      <c r="F24" s="37">
        <v>486.43333333333339</v>
      </c>
      <c r="G24" s="38">
        <v>482.96666666666681</v>
      </c>
      <c r="H24" s="38">
        <v>477.88333333333344</v>
      </c>
      <c r="I24" s="38">
        <v>474.41666666666686</v>
      </c>
      <c r="J24" s="38">
        <v>491.51666666666677</v>
      </c>
      <c r="K24" s="38">
        <v>494.98333333333335</v>
      </c>
      <c r="L24" s="38">
        <v>500.06666666666672</v>
      </c>
      <c r="M24" s="28">
        <v>489.9</v>
      </c>
      <c r="N24" s="28">
        <v>481.35</v>
      </c>
      <c r="O24" s="39">
        <v>6764000</v>
      </c>
      <c r="P24" s="40">
        <v>-1.3418903150525088E-2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44833</v>
      </c>
      <c r="E25" s="37">
        <v>505.1</v>
      </c>
      <c r="F25" s="37">
        <v>501.5</v>
      </c>
      <c r="G25" s="38">
        <v>477.65</v>
      </c>
      <c r="H25" s="38">
        <v>450.2</v>
      </c>
      <c r="I25" s="38">
        <v>426.34999999999997</v>
      </c>
      <c r="J25" s="38">
        <v>528.95000000000005</v>
      </c>
      <c r="K25" s="38">
        <v>552.79999999999995</v>
      </c>
      <c r="L25" s="38">
        <v>580.25</v>
      </c>
      <c r="M25" s="28">
        <v>525.35</v>
      </c>
      <c r="N25" s="28">
        <v>474.05</v>
      </c>
      <c r="O25" s="39">
        <v>62161200</v>
      </c>
      <c r="P25" s="40">
        <v>2.7338985571917298E-2</v>
      </c>
    </row>
    <row r="26" spans="1:16" ht="12.75" customHeight="1">
      <c r="A26" s="28">
        <v>16</v>
      </c>
      <c r="B26" s="224" t="s">
        <v>44</v>
      </c>
      <c r="C26" s="30" t="s">
        <v>53</v>
      </c>
      <c r="D26" s="31">
        <v>44833</v>
      </c>
      <c r="E26" s="37">
        <v>4246.6499999999996</v>
      </c>
      <c r="F26" s="37">
        <v>4271.1499999999996</v>
      </c>
      <c r="G26" s="38">
        <v>4189.0999999999995</v>
      </c>
      <c r="H26" s="38">
        <v>4131.55</v>
      </c>
      <c r="I26" s="38">
        <v>4049.5</v>
      </c>
      <c r="J26" s="38">
        <v>4328.6999999999989</v>
      </c>
      <c r="K26" s="38">
        <v>4410.7499999999982</v>
      </c>
      <c r="L26" s="38">
        <v>4468.2999999999984</v>
      </c>
      <c r="M26" s="28">
        <v>4353.2</v>
      </c>
      <c r="N26" s="28">
        <v>4213.6000000000004</v>
      </c>
      <c r="O26" s="39">
        <v>1600875</v>
      </c>
      <c r="P26" s="40">
        <v>2.2270114942528736E-2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44833</v>
      </c>
      <c r="E27" s="37">
        <v>273.85000000000002</v>
      </c>
      <c r="F27" s="37">
        <v>274.34999999999997</v>
      </c>
      <c r="G27" s="38">
        <v>270.29999999999995</v>
      </c>
      <c r="H27" s="38">
        <v>266.75</v>
      </c>
      <c r="I27" s="38">
        <v>262.7</v>
      </c>
      <c r="J27" s="38">
        <v>277.89999999999992</v>
      </c>
      <c r="K27" s="38">
        <v>281.95</v>
      </c>
      <c r="L27" s="38">
        <v>285.49999999999989</v>
      </c>
      <c r="M27" s="28">
        <v>278.39999999999998</v>
      </c>
      <c r="N27" s="28">
        <v>270.8</v>
      </c>
      <c r="O27" s="39">
        <v>12939500</v>
      </c>
      <c r="P27" s="40">
        <v>-1.6493748337323755E-2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44833</v>
      </c>
      <c r="E28" s="37">
        <v>151.1</v>
      </c>
      <c r="F28" s="37">
        <v>151.61666666666667</v>
      </c>
      <c r="G28" s="38">
        <v>148.38333333333335</v>
      </c>
      <c r="H28" s="38">
        <v>145.66666666666669</v>
      </c>
      <c r="I28" s="38">
        <v>142.43333333333337</v>
      </c>
      <c r="J28" s="38">
        <v>154.33333333333334</v>
      </c>
      <c r="K28" s="38">
        <v>157.56666666666669</v>
      </c>
      <c r="L28" s="38">
        <v>160.28333333333333</v>
      </c>
      <c r="M28" s="28">
        <v>154.85</v>
      </c>
      <c r="N28" s="28">
        <v>148.9</v>
      </c>
      <c r="O28" s="39">
        <v>57635000</v>
      </c>
      <c r="P28" s="40">
        <v>9.4058466211085795E-2</v>
      </c>
    </row>
    <row r="29" spans="1:16" ht="12.75" customHeight="1">
      <c r="A29" s="28">
        <v>19</v>
      </c>
      <c r="B29" s="225" t="s">
        <v>56</v>
      </c>
      <c r="C29" s="30" t="s">
        <v>57</v>
      </c>
      <c r="D29" s="31">
        <v>44833</v>
      </c>
      <c r="E29" s="37">
        <v>3469.8</v>
      </c>
      <c r="F29" s="37">
        <v>3471.2833333333333</v>
      </c>
      <c r="G29" s="38">
        <v>3436.3166666666666</v>
      </c>
      <c r="H29" s="38">
        <v>3402.8333333333335</v>
      </c>
      <c r="I29" s="38">
        <v>3367.8666666666668</v>
      </c>
      <c r="J29" s="38">
        <v>3504.7666666666664</v>
      </c>
      <c r="K29" s="38">
        <v>3539.7333333333327</v>
      </c>
      <c r="L29" s="38">
        <v>3573.2166666666662</v>
      </c>
      <c r="M29" s="28">
        <v>3506.25</v>
      </c>
      <c r="N29" s="28">
        <v>3437.8</v>
      </c>
      <c r="O29" s="39">
        <v>5571600</v>
      </c>
      <c r="P29" s="40">
        <v>2.3551456810081934E-2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44833</v>
      </c>
      <c r="E30" s="37">
        <v>2172.5</v>
      </c>
      <c r="F30" s="37">
        <v>2180.8333333333335</v>
      </c>
      <c r="G30" s="38">
        <v>2127.3166666666671</v>
      </c>
      <c r="H30" s="38">
        <v>2082.1333333333337</v>
      </c>
      <c r="I30" s="38">
        <v>2028.6166666666672</v>
      </c>
      <c r="J30" s="38">
        <v>2226.0166666666669</v>
      </c>
      <c r="K30" s="38">
        <v>2279.5333333333333</v>
      </c>
      <c r="L30" s="38">
        <v>2324.7166666666667</v>
      </c>
      <c r="M30" s="28">
        <v>2234.35</v>
      </c>
      <c r="N30" s="28">
        <v>2135.65</v>
      </c>
      <c r="O30" s="39">
        <v>1457225</v>
      </c>
      <c r="P30" s="40">
        <v>-1.5074429998115696E-3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44833</v>
      </c>
      <c r="E31" s="37">
        <v>8913.4</v>
      </c>
      <c r="F31" s="37">
        <v>8937.6</v>
      </c>
      <c r="G31" s="38">
        <v>8822.25</v>
      </c>
      <c r="H31" s="38">
        <v>8731.1</v>
      </c>
      <c r="I31" s="38">
        <v>8615.75</v>
      </c>
      <c r="J31" s="38">
        <v>9028.75</v>
      </c>
      <c r="K31" s="38">
        <v>9144.1000000000022</v>
      </c>
      <c r="L31" s="38">
        <v>9235.25</v>
      </c>
      <c r="M31" s="28">
        <v>9052.9500000000007</v>
      </c>
      <c r="N31" s="28">
        <v>8846.4500000000007</v>
      </c>
      <c r="O31" s="39">
        <v>199425</v>
      </c>
      <c r="P31" s="40">
        <v>6.5304487179487183E-2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44833</v>
      </c>
      <c r="E32" s="37">
        <v>606.79999999999995</v>
      </c>
      <c r="F32" s="37">
        <v>602.08333333333326</v>
      </c>
      <c r="G32" s="38">
        <v>594.01666666666654</v>
      </c>
      <c r="H32" s="38">
        <v>581.23333333333323</v>
      </c>
      <c r="I32" s="38">
        <v>573.16666666666652</v>
      </c>
      <c r="J32" s="38">
        <v>614.86666666666656</v>
      </c>
      <c r="K32" s="38">
        <v>622.93333333333317</v>
      </c>
      <c r="L32" s="38">
        <v>635.71666666666658</v>
      </c>
      <c r="M32" s="28">
        <v>610.15</v>
      </c>
      <c r="N32" s="28">
        <v>589.29999999999995</v>
      </c>
      <c r="O32" s="39">
        <v>5934000</v>
      </c>
      <c r="P32" s="40">
        <v>-4.6964106004696408E-3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44833</v>
      </c>
      <c r="E33" s="37">
        <v>503.4</v>
      </c>
      <c r="F33" s="37">
        <v>501.7166666666667</v>
      </c>
      <c r="G33" s="38">
        <v>495.83333333333337</v>
      </c>
      <c r="H33" s="38">
        <v>488.26666666666665</v>
      </c>
      <c r="I33" s="38">
        <v>482.38333333333333</v>
      </c>
      <c r="J33" s="38">
        <v>509.28333333333342</v>
      </c>
      <c r="K33" s="38">
        <v>515.16666666666674</v>
      </c>
      <c r="L33" s="38">
        <v>522.73333333333346</v>
      </c>
      <c r="M33" s="28">
        <v>507.6</v>
      </c>
      <c r="N33" s="28">
        <v>494.15</v>
      </c>
      <c r="O33" s="39">
        <v>14463000</v>
      </c>
      <c r="P33" s="40">
        <v>5.2126772310258545E-3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44833</v>
      </c>
      <c r="E34" s="37">
        <v>738.7</v>
      </c>
      <c r="F34" s="37">
        <v>741.93333333333339</v>
      </c>
      <c r="G34" s="38">
        <v>728.86666666666679</v>
      </c>
      <c r="H34" s="38">
        <v>719.03333333333342</v>
      </c>
      <c r="I34" s="38">
        <v>705.96666666666681</v>
      </c>
      <c r="J34" s="38">
        <v>751.76666666666677</v>
      </c>
      <c r="K34" s="38">
        <v>764.83333333333337</v>
      </c>
      <c r="L34" s="38">
        <v>774.66666666666674</v>
      </c>
      <c r="M34" s="28">
        <v>755</v>
      </c>
      <c r="N34" s="28">
        <v>732.1</v>
      </c>
      <c r="O34" s="39">
        <v>41305200</v>
      </c>
      <c r="P34" s="40">
        <v>1.5608403162988315E-2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44833</v>
      </c>
      <c r="E35" s="37">
        <v>3552.6</v>
      </c>
      <c r="F35" s="37">
        <v>3558.7333333333336</v>
      </c>
      <c r="G35" s="38">
        <v>3515.6166666666672</v>
      </c>
      <c r="H35" s="38">
        <v>3478.6333333333337</v>
      </c>
      <c r="I35" s="38">
        <v>3435.5166666666673</v>
      </c>
      <c r="J35" s="38">
        <v>3595.7166666666672</v>
      </c>
      <c r="K35" s="38">
        <v>3638.8333333333339</v>
      </c>
      <c r="L35" s="38">
        <v>3675.8166666666671</v>
      </c>
      <c r="M35" s="28">
        <v>3601.85</v>
      </c>
      <c r="N35" s="28">
        <v>3521.75</v>
      </c>
      <c r="O35" s="39">
        <v>2870500</v>
      </c>
      <c r="P35" s="40">
        <v>-0.15505188019721833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44833</v>
      </c>
      <c r="E36" s="37">
        <v>1680.35</v>
      </c>
      <c r="F36" s="37">
        <v>1686.5333333333335</v>
      </c>
      <c r="G36" s="38">
        <v>1658.166666666667</v>
      </c>
      <c r="H36" s="38">
        <v>1635.9833333333333</v>
      </c>
      <c r="I36" s="38">
        <v>1607.6166666666668</v>
      </c>
      <c r="J36" s="38">
        <v>1708.7166666666672</v>
      </c>
      <c r="K36" s="38">
        <v>1737.0833333333335</v>
      </c>
      <c r="L36" s="38">
        <v>1759.2666666666673</v>
      </c>
      <c r="M36" s="28">
        <v>1714.9</v>
      </c>
      <c r="N36" s="28">
        <v>1664.35</v>
      </c>
      <c r="O36" s="39">
        <v>8829000</v>
      </c>
      <c r="P36" s="40">
        <v>4.0726115400483293E-2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44833</v>
      </c>
      <c r="E37" s="37">
        <v>7260.1</v>
      </c>
      <c r="F37" s="37">
        <v>7278.583333333333</v>
      </c>
      <c r="G37" s="38">
        <v>7183.1666666666661</v>
      </c>
      <c r="H37" s="38">
        <v>7106.2333333333327</v>
      </c>
      <c r="I37" s="38">
        <v>7010.8166666666657</v>
      </c>
      <c r="J37" s="38">
        <v>7355.5166666666664</v>
      </c>
      <c r="K37" s="38">
        <v>7450.9333333333325</v>
      </c>
      <c r="L37" s="38">
        <v>7527.8666666666668</v>
      </c>
      <c r="M37" s="28">
        <v>7374</v>
      </c>
      <c r="N37" s="28">
        <v>7201.65</v>
      </c>
      <c r="O37" s="39">
        <v>4042125</v>
      </c>
      <c r="P37" s="40">
        <v>-1.8306010928961749E-2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44833</v>
      </c>
      <c r="E38" s="37">
        <v>1870.95</v>
      </c>
      <c r="F38" s="37">
        <v>1871.6499999999999</v>
      </c>
      <c r="G38" s="38">
        <v>1847.2999999999997</v>
      </c>
      <c r="H38" s="38">
        <v>1823.6499999999999</v>
      </c>
      <c r="I38" s="38">
        <v>1799.2999999999997</v>
      </c>
      <c r="J38" s="38">
        <v>1895.2999999999997</v>
      </c>
      <c r="K38" s="38">
        <v>1919.6499999999996</v>
      </c>
      <c r="L38" s="38">
        <v>1943.2999999999997</v>
      </c>
      <c r="M38" s="28">
        <v>1896</v>
      </c>
      <c r="N38" s="28">
        <v>1848</v>
      </c>
      <c r="O38" s="39">
        <v>3156000</v>
      </c>
      <c r="P38" s="40">
        <v>3.3381020505484026E-3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44833</v>
      </c>
      <c r="E39" s="37">
        <v>341.15</v>
      </c>
      <c r="F39" s="37">
        <v>340.81666666666666</v>
      </c>
      <c r="G39" s="38">
        <v>335.13333333333333</v>
      </c>
      <c r="H39" s="38">
        <v>329.11666666666667</v>
      </c>
      <c r="I39" s="38">
        <v>323.43333333333334</v>
      </c>
      <c r="J39" s="38">
        <v>346.83333333333331</v>
      </c>
      <c r="K39" s="38">
        <v>352.51666666666659</v>
      </c>
      <c r="L39" s="38">
        <v>358.5333333333333</v>
      </c>
      <c r="M39" s="28">
        <v>346.5</v>
      </c>
      <c r="N39" s="28">
        <v>334.8</v>
      </c>
      <c r="O39" s="39">
        <v>7582400</v>
      </c>
      <c r="P39" s="40">
        <v>-1.2644889357218123E-3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44833</v>
      </c>
      <c r="E40" s="37">
        <v>263.3</v>
      </c>
      <c r="F40" s="37">
        <v>262.75</v>
      </c>
      <c r="G40" s="38">
        <v>258.85000000000002</v>
      </c>
      <c r="H40" s="38">
        <v>254.40000000000003</v>
      </c>
      <c r="I40" s="38">
        <v>250.50000000000006</v>
      </c>
      <c r="J40" s="38">
        <v>267.2</v>
      </c>
      <c r="K40" s="38">
        <v>271.09999999999997</v>
      </c>
      <c r="L40" s="38">
        <v>275.54999999999995</v>
      </c>
      <c r="M40" s="28">
        <v>266.64999999999998</v>
      </c>
      <c r="N40" s="28">
        <v>258.3</v>
      </c>
      <c r="O40" s="39">
        <v>28758600</v>
      </c>
      <c r="P40" s="40">
        <v>-2.7393924636269558E-2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44833</v>
      </c>
      <c r="E41" s="37">
        <v>127.65</v>
      </c>
      <c r="F41" s="37">
        <v>128.61666666666667</v>
      </c>
      <c r="G41" s="38">
        <v>125.63333333333335</v>
      </c>
      <c r="H41" s="38">
        <v>123.61666666666667</v>
      </c>
      <c r="I41" s="38">
        <v>120.63333333333335</v>
      </c>
      <c r="J41" s="38">
        <v>130.63333333333335</v>
      </c>
      <c r="K41" s="38">
        <v>133.6166666666667</v>
      </c>
      <c r="L41" s="38">
        <v>135.63333333333335</v>
      </c>
      <c r="M41" s="28">
        <v>131.6</v>
      </c>
      <c r="N41" s="28">
        <v>126.6</v>
      </c>
      <c r="O41" s="39">
        <v>89622000</v>
      </c>
      <c r="P41" s="40">
        <v>3.7237643872714964E-2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44833</v>
      </c>
      <c r="E42" s="37">
        <v>1793.9</v>
      </c>
      <c r="F42" s="37">
        <v>1799.8999999999999</v>
      </c>
      <c r="G42" s="38">
        <v>1775.4499999999998</v>
      </c>
      <c r="H42" s="38">
        <v>1757</v>
      </c>
      <c r="I42" s="38">
        <v>1732.55</v>
      </c>
      <c r="J42" s="38">
        <v>1818.3499999999997</v>
      </c>
      <c r="K42" s="38">
        <v>1842.8</v>
      </c>
      <c r="L42" s="38">
        <v>1861.2499999999995</v>
      </c>
      <c r="M42" s="28">
        <v>1824.35</v>
      </c>
      <c r="N42" s="28">
        <v>1781.45</v>
      </c>
      <c r="O42" s="39">
        <v>2360325</v>
      </c>
      <c r="P42" s="40">
        <v>7.2761412979697217E-3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44833</v>
      </c>
      <c r="E43" s="37">
        <v>100.05</v>
      </c>
      <c r="F43" s="37">
        <v>100.35000000000001</v>
      </c>
      <c r="G43" s="38">
        <v>98.500000000000014</v>
      </c>
      <c r="H43" s="38">
        <v>96.95</v>
      </c>
      <c r="I43" s="38">
        <v>95.100000000000009</v>
      </c>
      <c r="J43" s="38">
        <v>101.90000000000002</v>
      </c>
      <c r="K43" s="38">
        <v>103.75000000000001</v>
      </c>
      <c r="L43" s="38">
        <v>105.30000000000003</v>
      </c>
      <c r="M43" s="28">
        <v>102.2</v>
      </c>
      <c r="N43" s="28">
        <v>98.8</v>
      </c>
      <c r="O43" s="39">
        <v>105165000</v>
      </c>
      <c r="P43" s="40">
        <v>9.8345041076318612E-2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44833</v>
      </c>
      <c r="E44" s="37">
        <v>630</v>
      </c>
      <c r="F44" s="37">
        <v>632.81666666666672</v>
      </c>
      <c r="G44" s="38">
        <v>624.63333333333344</v>
      </c>
      <c r="H44" s="38">
        <v>619.26666666666677</v>
      </c>
      <c r="I44" s="38">
        <v>611.08333333333348</v>
      </c>
      <c r="J44" s="38">
        <v>638.18333333333339</v>
      </c>
      <c r="K44" s="38">
        <v>646.36666666666656</v>
      </c>
      <c r="L44" s="38">
        <v>651.73333333333335</v>
      </c>
      <c r="M44" s="28">
        <v>641</v>
      </c>
      <c r="N44" s="28">
        <v>627.45000000000005</v>
      </c>
      <c r="O44" s="39">
        <v>7008100</v>
      </c>
      <c r="P44" s="40">
        <v>1.6594861975426839E-2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44833</v>
      </c>
      <c r="E45" s="37">
        <v>706.25</v>
      </c>
      <c r="F45" s="37">
        <v>713.58333333333337</v>
      </c>
      <c r="G45" s="38">
        <v>694.26666666666677</v>
      </c>
      <c r="H45" s="38">
        <v>682.28333333333342</v>
      </c>
      <c r="I45" s="38">
        <v>662.96666666666681</v>
      </c>
      <c r="J45" s="38">
        <v>725.56666666666672</v>
      </c>
      <c r="K45" s="38">
        <v>744.88333333333333</v>
      </c>
      <c r="L45" s="38">
        <v>756.86666666666667</v>
      </c>
      <c r="M45" s="28">
        <v>732.9</v>
      </c>
      <c r="N45" s="28">
        <v>701.6</v>
      </c>
      <c r="O45" s="39">
        <v>7776000</v>
      </c>
      <c r="P45" s="40">
        <v>9.3055946021928598E-2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44833</v>
      </c>
      <c r="E46" s="37">
        <v>759.55</v>
      </c>
      <c r="F46" s="37">
        <v>759.35</v>
      </c>
      <c r="G46" s="38">
        <v>755.95</v>
      </c>
      <c r="H46" s="38">
        <v>752.35</v>
      </c>
      <c r="I46" s="38">
        <v>748.95</v>
      </c>
      <c r="J46" s="38">
        <v>762.95</v>
      </c>
      <c r="K46" s="38">
        <v>766.34999999999991</v>
      </c>
      <c r="L46" s="38">
        <v>769.95</v>
      </c>
      <c r="M46" s="28">
        <v>762.75</v>
      </c>
      <c r="N46" s="28">
        <v>755.75</v>
      </c>
      <c r="O46" s="39">
        <v>53993250</v>
      </c>
      <c r="P46" s="40">
        <v>-2.8710587028966932E-2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44833</v>
      </c>
      <c r="E47" s="37">
        <v>56.05</v>
      </c>
      <c r="F47" s="37">
        <v>55.666666666666664</v>
      </c>
      <c r="G47" s="38">
        <v>55.033333333333331</v>
      </c>
      <c r="H47" s="38">
        <v>54.016666666666666</v>
      </c>
      <c r="I47" s="38">
        <v>53.383333333333333</v>
      </c>
      <c r="J47" s="38">
        <v>56.68333333333333</v>
      </c>
      <c r="K47" s="38">
        <v>57.31666666666667</v>
      </c>
      <c r="L47" s="38">
        <v>58.333333333333329</v>
      </c>
      <c r="M47" s="28">
        <v>56.3</v>
      </c>
      <c r="N47" s="28">
        <v>54.65</v>
      </c>
      <c r="O47" s="39">
        <v>133864500</v>
      </c>
      <c r="P47" s="40">
        <v>-6.3468743113200624E-2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44833</v>
      </c>
      <c r="E48" s="37">
        <v>280.75</v>
      </c>
      <c r="F48" s="37">
        <v>278.78333333333336</v>
      </c>
      <c r="G48" s="38">
        <v>275.7166666666667</v>
      </c>
      <c r="H48" s="38">
        <v>270.68333333333334</v>
      </c>
      <c r="I48" s="38">
        <v>267.61666666666667</v>
      </c>
      <c r="J48" s="38">
        <v>283.81666666666672</v>
      </c>
      <c r="K48" s="38">
        <v>286.88333333333344</v>
      </c>
      <c r="L48" s="38">
        <v>291.91666666666674</v>
      </c>
      <c r="M48" s="28">
        <v>281.85000000000002</v>
      </c>
      <c r="N48" s="28">
        <v>273.75</v>
      </c>
      <c r="O48" s="39">
        <v>22204200</v>
      </c>
      <c r="P48" s="40">
        <v>-4.5387125482052801E-2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44833</v>
      </c>
      <c r="E49" s="37">
        <v>15830</v>
      </c>
      <c r="F49" s="37">
        <v>15837.300000000001</v>
      </c>
      <c r="G49" s="38">
        <v>15719.550000000003</v>
      </c>
      <c r="H49" s="38">
        <v>15609.100000000002</v>
      </c>
      <c r="I49" s="38">
        <v>15491.350000000004</v>
      </c>
      <c r="J49" s="38">
        <v>15947.750000000002</v>
      </c>
      <c r="K49" s="38">
        <v>16065.499999999998</v>
      </c>
      <c r="L49" s="38">
        <v>16175.95</v>
      </c>
      <c r="M49" s="28">
        <v>15955.05</v>
      </c>
      <c r="N49" s="28">
        <v>15726.85</v>
      </c>
      <c r="O49" s="39">
        <v>216800</v>
      </c>
      <c r="P49" s="40">
        <v>-1.2300683371298405E-2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44833</v>
      </c>
      <c r="E50" s="37">
        <v>310.85000000000002</v>
      </c>
      <c r="F50" s="37">
        <v>309.40000000000003</v>
      </c>
      <c r="G50" s="38">
        <v>306.95000000000005</v>
      </c>
      <c r="H50" s="38">
        <v>303.05</v>
      </c>
      <c r="I50" s="38">
        <v>300.60000000000002</v>
      </c>
      <c r="J50" s="38">
        <v>313.30000000000007</v>
      </c>
      <c r="K50" s="38">
        <v>315.75</v>
      </c>
      <c r="L50" s="38">
        <v>319.65000000000009</v>
      </c>
      <c r="M50" s="28">
        <v>311.85000000000002</v>
      </c>
      <c r="N50" s="28">
        <v>305.5</v>
      </c>
      <c r="O50" s="39">
        <v>17316000</v>
      </c>
      <c r="P50" s="40">
        <v>-2.1761236526337196E-2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44833</v>
      </c>
      <c r="E51" s="37">
        <v>3825.6</v>
      </c>
      <c r="F51" s="37">
        <v>3834.7666666666664</v>
      </c>
      <c r="G51" s="38">
        <v>3787.9833333333327</v>
      </c>
      <c r="H51" s="38">
        <v>3750.3666666666663</v>
      </c>
      <c r="I51" s="38">
        <v>3703.5833333333326</v>
      </c>
      <c r="J51" s="38">
        <v>3872.3833333333328</v>
      </c>
      <c r="K51" s="38">
        <v>3919.1666666666665</v>
      </c>
      <c r="L51" s="38">
        <v>3956.7833333333328</v>
      </c>
      <c r="M51" s="28">
        <v>3881.55</v>
      </c>
      <c r="N51" s="28">
        <v>3797.15</v>
      </c>
      <c r="O51" s="39">
        <v>1563600</v>
      </c>
      <c r="P51" s="40">
        <v>1.0208037214110351E-2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44833</v>
      </c>
      <c r="E52" s="37">
        <v>291.60000000000002</v>
      </c>
      <c r="F52" s="37">
        <v>292.40000000000003</v>
      </c>
      <c r="G52" s="38">
        <v>287.95000000000005</v>
      </c>
      <c r="H52" s="38">
        <v>284.3</v>
      </c>
      <c r="I52" s="38">
        <v>279.85000000000002</v>
      </c>
      <c r="J52" s="38">
        <v>296.05000000000007</v>
      </c>
      <c r="K52" s="38">
        <v>300.5</v>
      </c>
      <c r="L52" s="38">
        <v>304.15000000000009</v>
      </c>
      <c r="M52" s="28">
        <v>296.85000000000002</v>
      </c>
      <c r="N52" s="28">
        <v>288.75</v>
      </c>
      <c r="O52" s="39">
        <v>9288500</v>
      </c>
      <c r="P52" s="40">
        <v>1.8227706113292204E-3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44833</v>
      </c>
      <c r="E53" s="37">
        <v>214.3</v>
      </c>
      <c r="F53" s="37">
        <v>216.28333333333333</v>
      </c>
      <c r="G53" s="38">
        <v>210.86666666666667</v>
      </c>
      <c r="H53" s="38">
        <v>207.43333333333334</v>
      </c>
      <c r="I53" s="38">
        <v>202.01666666666668</v>
      </c>
      <c r="J53" s="38">
        <v>219.71666666666667</v>
      </c>
      <c r="K53" s="38">
        <v>225.13333333333335</v>
      </c>
      <c r="L53" s="38">
        <v>228.56666666666666</v>
      </c>
      <c r="M53" s="28">
        <v>221.7</v>
      </c>
      <c r="N53" s="28">
        <v>212.85</v>
      </c>
      <c r="O53" s="39">
        <v>46583100</v>
      </c>
      <c r="P53" s="40">
        <v>-6.7357512953367879E-3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44833</v>
      </c>
      <c r="E54" s="37">
        <v>463.55</v>
      </c>
      <c r="F54" s="37">
        <v>472.01666666666665</v>
      </c>
      <c r="G54" s="38">
        <v>453.2833333333333</v>
      </c>
      <c r="H54" s="38">
        <v>443.01666666666665</v>
      </c>
      <c r="I54" s="38">
        <v>424.2833333333333</v>
      </c>
      <c r="J54" s="38">
        <v>482.2833333333333</v>
      </c>
      <c r="K54" s="38">
        <v>501.01666666666665</v>
      </c>
      <c r="L54" s="38">
        <v>511.2833333333333</v>
      </c>
      <c r="M54" s="28">
        <v>490.75</v>
      </c>
      <c r="N54" s="28">
        <v>461.75</v>
      </c>
      <c r="O54" s="39">
        <v>5321550</v>
      </c>
      <c r="P54" s="40">
        <v>4.7864506627393229E-3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44833</v>
      </c>
      <c r="E55" s="37">
        <v>318.25</v>
      </c>
      <c r="F55" s="37">
        <v>318.95</v>
      </c>
      <c r="G55" s="38">
        <v>314.04999999999995</v>
      </c>
      <c r="H55" s="38">
        <v>309.84999999999997</v>
      </c>
      <c r="I55" s="38">
        <v>304.94999999999993</v>
      </c>
      <c r="J55" s="38">
        <v>323.14999999999998</v>
      </c>
      <c r="K55" s="38">
        <v>328.04999999999995</v>
      </c>
      <c r="L55" s="38">
        <v>332.25</v>
      </c>
      <c r="M55" s="28">
        <v>323.85000000000002</v>
      </c>
      <c r="N55" s="28">
        <v>314.75</v>
      </c>
      <c r="O55" s="39">
        <v>6199500</v>
      </c>
      <c r="P55" s="40">
        <v>-7.2063415805909197E-3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44833</v>
      </c>
      <c r="E56" s="37">
        <v>720.3</v>
      </c>
      <c r="F56" s="37">
        <v>716.58333333333337</v>
      </c>
      <c r="G56" s="38">
        <v>710.06666666666672</v>
      </c>
      <c r="H56" s="38">
        <v>699.83333333333337</v>
      </c>
      <c r="I56" s="38">
        <v>693.31666666666672</v>
      </c>
      <c r="J56" s="38">
        <v>726.81666666666672</v>
      </c>
      <c r="K56" s="38">
        <v>733.33333333333337</v>
      </c>
      <c r="L56" s="38">
        <v>743.56666666666672</v>
      </c>
      <c r="M56" s="28">
        <v>723.1</v>
      </c>
      <c r="N56" s="28">
        <v>706.35</v>
      </c>
      <c r="O56" s="39">
        <v>6896250</v>
      </c>
      <c r="P56" s="40">
        <v>-3.7340778223695692E-2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44833</v>
      </c>
      <c r="E57" s="37">
        <v>1092.45</v>
      </c>
      <c r="F57" s="37">
        <v>1085.8499999999999</v>
      </c>
      <c r="G57" s="38">
        <v>1074.9499999999998</v>
      </c>
      <c r="H57" s="38">
        <v>1057.4499999999998</v>
      </c>
      <c r="I57" s="38">
        <v>1046.5499999999997</v>
      </c>
      <c r="J57" s="38">
        <v>1103.3499999999999</v>
      </c>
      <c r="K57" s="38">
        <v>1114.25</v>
      </c>
      <c r="L57" s="38">
        <v>1131.75</v>
      </c>
      <c r="M57" s="28">
        <v>1096.75</v>
      </c>
      <c r="N57" s="28">
        <v>1068.3499999999999</v>
      </c>
      <c r="O57" s="39">
        <v>9984000</v>
      </c>
      <c r="P57" s="40">
        <v>5.1334702258726897E-2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44833</v>
      </c>
      <c r="E58" s="37">
        <v>214.35</v>
      </c>
      <c r="F58" s="37">
        <v>215.71666666666667</v>
      </c>
      <c r="G58" s="38">
        <v>211.63333333333333</v>
      </c>
      <c r="H58" s="38">
        <v>208.91666666666666</v>
      </c>
      <c r="I58" s="38">
        <v>204.83333333333331</v>
      </c>
      <c r="J58" s="38">
        <v>218.43333333333334</v>
      </c>
      <c r="K58" s="38">
        <v>222.51666666666665</v>
      </c>
      <c r="L58" s="38">
        <v>225.23333333333335</v>
      </c>
      <c r="M58" s="28">
        <v>219.8</v>
      </c>
      <c r="N58" s="28">
        <v>213</v>
      </c>
      <c r="O58" s="39">
        <v>38824800</v>
      </c>
      <c r="P58" s="40">
        <v>5.2967308349470325E-2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44833</v>
      </c>
      <c r="E59" s="37">
        <v>3474</v>
      </c>
      <c r="F59" s="37">
        <v>3444.5333333333333</v>
      </c>
      <c r="G59" s="38">
        <v>3392.7166666666667</v>
      </c>
      <c r="H59" s="38">
        <v>3311.4333333333334</v>
      </c>
      <c r="I59" s="38">
        <v>3259.6166666666668</v>
      </c>
      <c r="J59" s="38">
        <v>3525.8166666666666</v>
      </c>
      <c r="K59" s="38">
        <v>3577.6333333333332</v>
      </c>
      <c r="L59" s="38">
        <v>3658.9166666666665</v>
      </c>
      <c r="M59" s="28">
        <v>3496.35</v>
      </c>
      <c r="N59" s="28">
        <v>3363.25</v>
      </c>
      <c r="O59" s="39">
        <v>895650</v>
      </c>
      <c r="P59" s="40">
        <v>7.7992417403863507E-2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44833</v>
      </c>
      <c r="E60" s="37">
        <v>1579.45</v>
      </c>
      <c r="F60" s="37">
        <v>1578.2333333333333</v>
      </c>
      <c r="G60" s="38">
        <v>1569.9666666666667</v>
      </c>
      <c r="H60" s="38">
        <v>1560.4833333333333</v>
      </c>
      <c r="I60" s="38">
        <v>1552.2166666666667</v>
      </c>
      <c r="J60" s="38">
        <v>1587.7166666666667</v>
      </c>
      <c r="K60" s="38">
        <v>1595.9833333333336</v>
      </c>
      <c r="L60" s="38">
        <v>1605.4666666666667</v>
      </c>
      <c r="M60" s="28">
        <v>1586.5</v>
      </c>
      <c r="N60" s="28">
        <v>1568.75</v>
      </c>
      <c r="O60" s="39">
        <v>2575650</v>
      </c>
      <c r="P60" s="40">
        <v>1.2520638414969731E-2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44833</v>
      </c>
      <c r="E61" s="37">
        <v>686.4</v>
      </c>
      <c r="F61" s="37">
        <v>688.48333333333323</v>
      </c>
      <c r="G61" s="38">
        <v>673.66666666666652</v>
      </c>
      <c r="H61" s="38">
        <v>660.93333333333328</v>
      </c>
      <c r="I61" s="38">
        <v>646.11666666666656</v>
      </c>
      <c r="J61" s="38">
        <v>701.21666666666647</v>
      </c>
      <c r="K61" s="38">
        <v>716.0333333333333</v>
      </c>
      <c r="L61" s="38">
        <v>728.76666666666642</v>
      </c>
      <c r="M61" s="28">
        <v>703.3</v>
      </c>
      <c r="N61" s="28">
        <v>675.75</v>
      </c>
      <c r="O61" s="39">
        <v>7844000</v>
      </c>
      <c r="P61" s="40">
        <v>3.5648270398732508E-2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44833</v>
      </c>
      <c r="E62" s="37">
        <v>984.55</v>
      </c>
      <c r="F62" s="37">
        <v>981.75</v>
      </c>
      <c r="G62" s="38">
        <v>971.2</v>
      </c>
      <c r="H62" s="38">
        <v>957.85</v>
      </c>
      <c r="I62" s="38">
        <v>947.30000000000007</v>
      </c>
      <c r="J62" s="38">
        <v>995.1</v>
      </c>
      <c r="K62" s="38">
        <v>1005.65</v>
      </c>
      <c r="L62" s="38">
        <v>1019</v>
      </c>
      <c r="M62" s="28">
        <v>992.3</v>
      </c>
      <c r="N62" s="28">
        <v>968.4</v>
      </c>
      <c r="O62" s="39">
        <v>1318100</v>
      </c>
      <c r="P62" s="40">
        <v>-9.1654606849975881E-2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44833</v>
      </c>
      <c r="E63" s="37">
        <v>404.1</v>
      </c>
      <c r="F63" s="37">
        <v>403.01666666666665</v>
      </c>
      <c r="G63" s="38">
        <v>398.58333333333331</v>
      </c>
      <c r="H63" s="38">
        <v>393.06666666666666</v>
      </c>
      <c r="I63" s="38">
        <v>388.63333333333333</v>
      </c>
      <c r="J63" s="38">
        <v>408.5333333333333</v>
      </c>
      <c r="K63" s="38">
        <v>412.9666666666667</v>
      </c>
      <c r="L63" s="38">
        <v>418.48333333333329</v>
      </c>
      <c r="M63" s="28">
        <v>407.45</v>
      </c>
      <c r="N63" s="28">
        <v>397.5</v>
      </c>
      <c r="O63" s="39">
        <v>4798500</v>
      </c>
      <c r="P63" s="40">
        <v>0.18218773096821878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44833</v>
      </c>
      <c r="E64" s="37">
        <v>171.5</v>
      </c>
      <c r="F64" s="37">
        <v>172.63333333333335</v>
      </c>
      <c r="G64" s="38">
        <v>168.66666666666671</v>
      </c>
      <c r="H64" s="38">
        <v>165.83333333333337</v>
      </c>
      <c r="I64" s="38">
        <v>161.86666666666673</v>
      </c>
      <c r="J64" s="38">
        <v>175.4666666666667</v>
      </c>
      <c r="K64" s="38">
        <v>179.43333333333334</v>
      </c>
      <c r="L64" s="38">
        <v>182.26666666666668</v>
      </c>
      <c r="M64" s="28">
        <v>176.6</v>
      </c>
      <c r="N64" s="28">
        <v>169.8</v>
      </c>
      <c r="O64" s="39">
        <v>9380000</v>
      </c>
      <c r="P64" s="40">
        <v>2.6258205689277898E-2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44833</v>
      </c>
      <c r="E65" s="37">
        <v>1190.0999999999999</v>
      </c>
      <c r="F65" s="37">
        <v>1187.6500000000001</v>
      </c>
      <c r="G65" s="38">
        <v>1173.3500000000001</v>
      </c>
      <c r="H65" s="38">
        <v>1156.6000000000001</v>
      </c>
      <c r="I65" s="38">
        <v>1142.3000000000002</v>
      </c>
      <c r="J65" s="38">
        <v>1204.4000000000001</v>
      </c>
      <c r="K65" s="38">
        <v>1218.7000000000003</v>
      </c>
      <c r="L65" s="38">
        <v>1235.45</v>
      </c>
      <c r="M65" s="28">
        <v>1201.95</v>
      </c>
      <c r="N65" s="28">
        <v>1170.9000000000001</v>
      </c>
      <c r="O65" s="39">
        <v>3625800</v>
      </c>
      <c r="P65" s="40">
        <v>4.321090244307795E-3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44833</v>
      </c>
      <c r="E66" s="37">
        <v>561.6</v>
      </c>
      <c r="F66" s="37">
        <v>561.44999999999993</v>
      </c>
      <c r="G66" s="38">
        <v>556.99999999999989</v>
      </c>
      <c r="H66" s="38">
        <v>552.4</v>
      </c>
      <c r="I66" s="38">
        <v>547.94999999999993</v>
      </c>
      <c r="J66" s="38">
        <v>566.04999999999984</v>
      </c>
      <c r="K66" s="38">
        <v>570.49999999999989</v>
      </c>
      <c r="L66" s="38">
        <v>575.0999999999998</v>
      </c>
      <c r="M66" s="28">
        <v>565.9</v>
      </c>
      <c r="N66" s="28">
        <v>556.85</v>
      </c>
      <c r="O66" s="39">
        <v>9776250</v>
      </c>
      <c r="P66" s="40">
        <v>4.8824360786329183E-3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44833</v>
      </c>
      <c r="E67" s="37">
        <v>1528.85</v>
      </c>
      <c r="F67" s="37">
        <v>1543.2333333333333</v>
      </c>
      <c r="G67" s="38">
        <v>1505.7166666666667</v>
      </c>
      <c r="H67" s="38">
        <v>1482.5833333333333</v>
      </c>
      <c r="I67" s="38">
        <v>1445.0666666666666</v>
      </c>
      <c r="J67" s="38">
        <v>1566.3666666666668</v>
      </c>
      <c r="K67" s="38">
        <v>1603.8833333333337</v>
      </c>
      <c r="L67" s="38">
        <v>1627.0166666666669</v>
      </c>
      <c r="M67" s="28">
        <v>1580.75</v>
      </c>
      <c r="N67" s="28">
        <v>1520.1</v>
      </c>
      <c r="O67" s="39">
        <v>1594000</v>
      </c>
      <c r="P67" s="40">
        <v>1.7555059048834983E-2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44833</v>
      </c>
      <c r="E68" s="37">
        <v>2060.8000000000002</v>
      </c>
      <c r="F68" s="37">
        <v>2068.75</v>
      </c>
      <c r="G68" s="38">
        <v>2013.5</v>
      </c>
      <c r="H68" s="38">
        <v>1966.2</v>
      </c>
      <c r="I68" s="38">
        <v>1910.95</v>
      </c>
      <c r="J68" s="38">
        <v>2116.0500000000002</v>
      </c>
      <c r="K68" s="38">
        <v>2171.3000000000002</v>
      </c>
      <c r="L68" s="38">
        <v>2218.6</v>
      </c>
      <c r="M68" s="28">
        <v>2124</v>
      </c>
      <c r="N68" s="28">
        <v>2021.45</v>
      </c>
      <c r="O68" s="39">
        <v>1966000</v>
      </c>
      <c r="P68" s="40">
        <v>7.4170195328507035E-2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44833</v>
      </c>
      <c r="E69" s="37">
        <v>200.55</v>
      </c>
      <c r="F69" s="37">
        <v>201.06666666666669</v>
      </c>
      <c r="G69" s="38">
        <v>196.33333333333337</v>
      </c>
      <c r="H69" s="38">
        <v>192.11666666666667</v>
      </c>
      <c r="I69" s="38">
        <v>187.38333333333335</v>
      </c>
      <c r="J69" s="38">
        <v>205.28333333333339</v>
      </c>
      <c r="K69" s="38">
        <v>210.01666666666668</v>
      </c>
      <c r="L69" s="38">
        <v>214.23333333333341</v>
      </c>
      <c r="M69" s="28">
        <v>205.8</v>
      </c>
      <c r="N69" s="28">
        <v>196.85</v>
      </c>
      <c r="O69" s="39">
        <v>16709500</v>
      </c>
      <c r="P69" s="40">
        <v>-4.5217867909016166E-3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44833</v>
      </c>
      <c r="E70" s="37">
        <v>3679.5</v>
      </c>
      <c r="F70" s="37">
        <v>3674.5</v>
      </c>
      <c r="G70" s="38">
        <v>3639</v>
      </c>
      <c r="H70" s="38">
        <v>3598.5</v>
      </c>
      <c r="I70" s="38">
        <v>3563</v>
      </c>
      <c r="J70" s="38">
        <v>3715</v>
      </c>
      <c r="K70" s="38">
        <v>3750.5</v>
      </c>
      <c r="L70" s="38">
        <v>3791</v>
      </c>
      <c r="M70" s="28">
        <v>3710</v>
      </c>
      <c r="N70" s="28">
        <v>3634</v>
      </c>
      <c r="O70" s="39">
        <v>2502150</v>
      </c>
      <c r="P70" s="40">
        <v>-1.8533772652388796E-2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44833</v>
      </c>
      <c r="E71" s="37">
        <v>4190.95</v>
      </c>
      <c r="F71" s="37">
        <v>4186.0333333333338</v>
      </c>
      <c r="G71" s="38">
        <v>4139.0666666666675</v>
      </c>
      <c r="H71" s="38">
        <v>4087.1833333333334</v>
      </c>
      <c r="I71" s="38">
        <v>4040.2166666666672</v>
      </c>
      <c r="J71" s="38">
        <v>4237.9166666666679</v>
      </c>
      <c r="K71" s="38">
        <v>4284.8833333333332</v>
      </c>
      <c r="L71" s="38">
        <v>4336.7666666666682</v>
      </c>
      <c r="M71" s="28">
        <v>4233</v>
      </c>
      <c r="N71" s="28">
        <v>4134.1499999999996</v>
      </c>
      <c r="O71" s="39">
        <v>645875</v>
      </c>
      <c r="P71" s="40">
        <v>9.9829714772243505E-2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44833</v>
      </c>
      <c r="E72" s="37">
        <v>351.55</v>
      </c>
      <c r="F72" s="37">
        <v>351.23333333333329</v>
      </c>
      <c r="G72" s="38">
        <v>344.96666666666658</v>
      </c>
      <c r="H72" s="38">
        <v>338.38333333333327</v>
      </c>
      <c r="I72" s="38">
        <v>332.11666666666656</v>
      </c>
      <c r="J72" s="38">
        <v>357.81666666666661</v>
      </c>
      <c r="K72" s="38">
        <v>364.08333333333337</v>
      </c>
      <c r="L72" s="38">
        <v>370.66666666666663</v>
      </c>
      <c r="M72" s="28">
        <v>357.5</v>
      </c>
      <c r="N72" s="28">
        <v>344.65</v>
      </c>
      <c r="O72" s="39">
        <v>45408000</v>
      </c>
      <c r="P72" s="40">
        <v>1.8391740369315027E-2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44833</v>
      </c>
      <c r="E73" s="37">
        <v>4190.8</v>
      </c>
      <c r="F73" s="37">
        <v>4175.333333333333</v>
      </c>
      <c r="G73" s="38">
        <v>4146.6166666666659</v>
      </c>
      <c r="H73" s="38">
        <v>4102.4333333333325</v>
      </c>
      <c r="I73" s="38">
        <v>4073.7166666666653</v>
      </c>
      <c r="J73" s="38">
        <v>4219.5166666666664</v>
      </c>
      <c r="K73" s="38">
        <v>4248.2333333333336</v>
      </c>
      <c r="L73" s="38">
        <v>4292.416666666667</v>
      </c>
      <c r="M73" s="28">
        <v>4204.05</v>
      </c>
      <c r="N73" s="28">
        <v>4131.1499999999996</v>
      </c>
      <c r="O73" s="39">
        <v>1820500</v>
      </c>
      <c r="P73" s="40">
        <v>-3.5241123476417592E-2</v>
      </c>
    </row>
    <row r="74" spans="1:16" ht="12.75" customHeight="1">
      <c r="A74" s="28">
        <v>64</v>
      </c>
      <c r="B74" s="29" t="s">
        <v>49</v>
      </c>
      <c r="C74" s="249" t="s">
        <v>99</v>
      </c>
      <c r="D74" s="31">
        <v>44833</v>
      </c>
      <c r="E74" s="37">
        <v>3568.8</v>
      </c>
      <c r="F74" s="37">
        <v>3554.9</v>
      </c>
      <c r="G74" s="38">
        <v>3500.25</v>
      </c>
      <c r="H74" s="38">
        <v>3431.7</v>
      </c>
      <c r="I74" s="38">
        <v>3377.0499999999997</v>
      </c>
      <c r="J74" s="38">
        <v>3623.4500000000003</v>
      </c>
      <c r="K74" s="38">
        <v>3678.1000000000008</v>
      </c>
      <c r="L74" s="38">
        <v>3746.6500000000005</v>
      </c>
      <c r="M74" s="28">
        <v>3609.55</v>
      </c>
      <c r="N74" s="28">
        <v>3486.35</v>
      </c>
      <c r="O74" s="39">
        <v>3687250</v>
      </c>
      <c r="P74" s="40">
        <v>8.1400123177992195E-2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44833</v>
      </c>
      <c r="E75" s="37">
        <v>2027.45</v>
      </c>
      <c r="F75" s="37">
        <v>2009.8666666666668</v>
      </c>
      <c r="G75" s="38">
        <v>1973.8833333333337</v>
      </c>
      <c r="H75" s="38">
        <v>1920.3166666666668</v>
      </c>
      <c r="I75" s="38">
        <v>1884.3333333333337</v>
      </c>
      <c r="J75" s="38">
        <v>2063.4333333333334</v>
      </c>
      <c r="K75" s="38">
        <v>2099.416666666667</v>
      </c>
      <c r="L75" s="38">
        <v>2152.9833333333336</v>
      </c>
      <c r="M75" s="28">
        <v>2045.85</v>
      </c>
      <c r="N75" s="28">
        <v>1956.3</v>
      </c>
      <c r="O75" s="39">
        <v>1385450</v>
      </c>
      <c r="P75" s="40">
        <v>-0.13584905660377358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44833</v>
      </c>
      <c r="E76" s="37">
        <v>157.19999999999999</v>
      </c>
      <c r="F76" s="37">
        <v>156.13333333333333</v>
      </c>
      <c r="G76" s="38">
        <v>153.81666666666666</v>
      </c>
      <c r="H76" s="38">
        <v>150.43333333333334</v>
      </c>
      <c r="I76" s="38">
        <v>148.11666666666667</v>
      </c>
      <c r="J76" s="38">
        <v>159.51666666666665</v>
      </c>
      <c r="K76" s="38">
        <v>161.83333333333331</v>
      </c>
      <c r="L76" s="38">
        <v>165.21666666666664</v>
      </c>
      <c r="M76" s="28">
        <v>158.44999999999999</v>
      </c>
      <c r="N76" s="28">
        <v>152.75</v>
      </c>
      <c r="O76" s="39">
        <v>29196000</v>
      </c>
      <c r="P76" s="40">
        <v>-1.9109820996613451E-2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44833</v>
      </c>
      <c r="E77" s="37">
        <v>114.15</v>
      </c>
      <c r="F77" s="37">
        <v>113.3</v>
      </c>
      <c r="G77" s="38">
        <v>111.6</v>
      </c>
      <c r="H77" s="38">
        <v>109.05</v>
      </c>
      <c r="I77" s="38">
        <v>107.35</v>
      </c>
      <c r="J77" s="38">
        <v>115.85</v>
      </c>
      <c r="K77" s="38">
        <v>117.55000000000001</v>
      </c>
      <c r="L77" s="38">
        <v>120.1</v>
      </c>
      <c r="M77" s="28">
        <v>115</v>
      </c>
      <c r="N77" s="28">
        <v>110.75</v>
      </c>
      <c r="O77" s="39">
        <v>111950000</v>
      </c>
      <c r="P77" s="40">
        <v>8.4997092459779031E-2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44833</v>
      </c>
      <c r="E78" s="37">
        <v>102.6</v>
      </c>
      <c r="F78" s="37">
        <v>103.68333333333334</v>
      </c>
      <c r="G78" s="38">
        <v>100.71666666666667</v>
      </c>
      <c r="H78" s="38">
        <v>98.833333333333329</v>
      </c>
      <c r="I78" s="38">
        <v>95.86666666666666</v>
      </c>
      <c r="J78" s="38">
        <v>105.56666666666668</v>
      </c>
      <c r="K78" s="38">
        <v>108.53333333333335</v>
      </c>
      <c r="L78" s="38">
        <v>110.41666666666669</v>
      </c>
      <c r="M78" s="28">
        <v>106.65</v>
      </c>
      <c r="N78" s="28">
        <v>101.8</v>
      </c>
      <c r="O78" s="39">
        <v>18189600</v>
      </c>
      <c r="P78" s="40">
        <v>2.2807017543859651E-2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44833</v>
      </c>
      <c r="E79" s="37">
        <v>86.3</v>
      </c>
      <c r="F79" s="37">
        <v>85.600000000000009</v>
      </c>
      <c r="G79" s="38">
        <v>84.65000000000002</v>
      </c>
      <c r="H79" s="38">
        <v>83.000000000000014</v>
      </c>
      <c r="I79" s="38">
        <v>82.050000000000026</v>
      </c>
      <c r="J79" s="38">
        <v>87.250000000000014</v>
      </c>
      <c r="K79" s="38">
        <v>88.2</v>
      </c>
      <c r="L79" s="38">
        <v>89.850000000000009</v>
      </c>
      <c r="M79" s="28">
        <v>86.55</v>
      </c>
      <c r="N79" s="28">
        <v>83.95</v>
      </c>
      <c r="O79" s="39">
        <v>58102500</v>
      </c>
      <c r="P79" s="40">
        <v>-1.7636138613861384E-2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44833</v>
      </c>
      <c r="E80" s="37">
        <v>374.25</v>
      </c>
      <c r="F80" s="37">
        <v>371.63333333333338</v>
      </c>
      <c r="G80" s="38">
        <v>365.96666666666675</v>
      </c>
      <c r="H80" s="38">
        <v>357.68333333333339</v>
      </c>
      <c r="I80" s="38">
        <v>352.01666666666677</v>
      </c>
      <c r="J80" s="38">
        <v>379.91666666666674</v>
      </c>
      <c r="K80" s="38">
        <v>385.58333333333337</v>
      </c>
      <c r="L80" s="38">
        <v>393.86666666666673</v>
      </c>
      <c r="M80" s="28">
        <v>377.3</v>
      </c>
      <c r="N80" s="28">
        <v>363.35</v>
      </c>
      <c r="O80" s="39">
        <v>7742950</v>
      </c>
      <c r="P80" s="40">
        <v>-1.9799097394089388E-2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44833</v>
      </c>
      <c r="E81" s="37">
        <v>35.75</v>
      </c>
      <c r="F81" s="37">
        <v>35.68333333333333</v>
      </c>
      <c r="G81" s="38">
        <v>35.266666666666659</v>
      </c>
      <c r="H81" s="38">
        <v>34.783333333333331</v>
      </c>
      <c r="I81" s="38">
        <v>34.36666666666666</v>
      </c>
      <c r="J81" s="38">
        <v>36.166666666666657</v>
      </c>
      <c r="K81" s="38">
        <v>36.583333333333329</v>
      </c>
      <c r="L81" s="38">
        <v>37.066666666666656</v>
      </c>
      <c r="M81" s="28">
        <v>36.1</v>
      </c>
      <c r="N81" s="28">
        <v>35.200000000000003</v>
      </c>
      <c r="O81" s="39">
        <v>147240000</v>
      </c>
      <c r="P81" s="40">
        <v>5.686184109420624E-3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44833</v>
      </c>
      <c r="E82" s="37">
        <v>630.5</v>
      </c>
      <c r="F82" s="37">
        <v>633.43333333333339</v>
      </c>
      <c r="G82" s="38">
        <v>623.91666666666674</v>
      </c>
      <c r="H82" s="38">
        <v>617.33333333333337</v>
      </c>
      <c r="I82" s="38">
        <v>607.81666666666672</v>
      </c>
      <c r="J82" s="38">
        <v>640.01666666666677</v>
      </c>
      <c r="K82" s="38">
        <v>649.53333333333342</v>
      </c>
      <c r="L82" s="38">
        <v>656.11666666666679</v>
      </c>
      <c r="M82" s="28">
        <v>642.95000000000005</v>
      </c>
      <c r="N82" s="28">
        <v>626.85</v>
      </c>
      <c r="O82" s="39">
        <v>6457100</v>
      </c>
      <c r="P82" s="40">
        <v>-4.792026068621813E-2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44833</v>
      </c>
      <c r="E83" s="37">
        <v>883.2</v>
      </c>
      <c r="F83" s="37">
        <v>877.56666666666661</v>
      </c>
      <c r="G83" s="38">
        <v>866.63333333333321</v>
      </c>
      <c r="H83" s="38">
        <v>850.06666666666661</v>
      </c>
      <c r="I83" s="38">
        <v>839.13333333333321</v>
      </c>
      <c r="J83" s="38">
        <v>894.13333333333321</v>
      </c>
      <c r="K83" s="38">
        <v>905.06666666666661</v>
      </c>
      <c r="L83" s="38">
        <v>921.63333333333321</v>
      </c>
      <c r="M83" s="28">
        <v>888.5</v>
      </c>
      <c r="N83" s="28">
        <v>861</v>
      </c>
      <c r="O83" s="39">
        <v>6288000</v>
      </c>
      <c r="P83" s="40">
        <v>3.7795015679154977E-2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44833</v>
      </c>
      <c r="E84" s="37">
        <v>1156.45</v>
      </c>
      <c r="F84" s="37">
        <v>1153.6333333333334</v>
      </c>
      <c r="G84" s="38">
        <v>1133.0666666666668</v>
      </c>
      <c r="H84" s="38">
        <v>1109.6833333333334</v>
      </c>
      <c r="I84" s="38">
        <v>1089.1166666666668</v>
      </c>
      <c r="J84" s="38">
        <v>1177.0166666666669</v>
      </c>
      <c r="K84" s="38">
        <v>1197.5833333333335</v>
      </c>
      <c r="L84" s="38">
        <v>1220.9666666666669</v>
      </c>
      <c r="M84" s="28">
        <v>1174.2</v>
      </c>
      <c r="N84" s="28">
        <v>1130.25</v>
      </c>
      <c r="O84" s="39">
        <v>4697550</v>
      </c>
      <c r="P84" s="40">
        <v>2.452509214629997E-2</v>
      </c>
    </row>
    <row r="85" spans="1:16" ht="12.75" customHeight="1">
      <c r="A85" s="28">
        <v>75</v>
      </c>
      <c r="B85" s="29" t="s">
        <v>47</v>
      </c>
      <c r="C85" s="226" t="s">
        <v>109</v>
      </c>
      <c r="D85" s="31">
        <v>44833</v>
      </c>
      <c r="E85" s="37">
        <v>317.95</v>
      </c>
      <c r="F85" s="37">
        <v>315.43333333333334</v>
      </c>
      <c r="G85" s="38">
        <v>311.56666666666666</v>
      </c>
      <c r="H85" s="38">
        <v>305.18333333333334</v>
      </c>
      <c r="I85" s="38">
        <v>301.31666666666666</v>
      </c>
      <c r="J85" s="38">
        <v>321.81666666666666</v>
      </c>
      <c r="K85" s="38">
        <v>325.68333333333334</v>
      </c>
      <c r="L85" s="38">
        <v>332.06666666666666</v>
      </c>
      <c r="M85" s="28">
        <v>319.3</v>
      </c>
      <c r="N85" s="28">
        <v>309.05</v>
      </c>
      <c r="O85" s="39">
        <v>10286000</v>
      </c>
      <c r="P85" s="40">
        <v>-4.6002596920793913E-2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44833</v>
      </c>
      <c r="E86" s="37">
        <v>1681.85</v>
      </c>
      <c r="F86" s="37">
        <v>1676.1166666666668</v>
      </c>
      <c r="G86" s="38">
        <v>1652.3833333333337</v>
      </c>
      <c r="H86" s="38">
        <v>1622.916666666667</v>
      </c>
      <c r="I86" s="38">
        <v>1599.1833333333338</v>
      </c>
      <c r="J86" s="38">
        <v>1705.5833333333335</v>
      </c>
      <c r="K86" s="38">
        <v>1729.3166666666666</v>
      </c>
      <c r="L86" s="38">
        <v>1758.7833333333333</v>
      </c>
      <c r="M86" s="28">
        <v>1699.85</v>
      </c>
      <c r="N86" s="28">
        <v>1646.65</v>
      </c>
      <c r="O86" s="39">
        <v>7669825</v>
      </c>
      <c r="P86" s="40">
        <v>6.0436137071651092E-3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44833</v>
      </c>
      <c r="E87" s="37">
        <v>230.15</v>
      </c>
      <c r="F87" s="37">
        <v>229.01666666666665</v>
      </c>
      <c r="G87" s="38">
        <v>225.5333333333333</v>
      </c>
      <c r="H87" s="38">
        <v>220.91666666666666</v>
      </c>
      <c r="I87" s="38">
        <v>217.43333333333331</v>
      </c>
      <c r="J87" s="38">
        <v>233.6333333333333</v>
      </c>
      <c r="K87" s="38">
        <v>237.11666666666665</v>
      </c>
      <c r="L87" s="38">
        <v>241.73333333333329</v>
      </c>
      <c r="M87" s="28">
        <v>232.5</v>
      </c>
      <c r="N87" s="28">
        <v>224.4</v>
      </c>
      <c r="O87" s="39">
        <v>4557500</v>
      </c>
      <c r="P87" s="40">
        <v>-6.9897959183673475E-2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44833</v>
      </c>
      <c r="E88" s="37">
        <v>515.6</v>
      </c>
      <c r="F88" s="37">
        <v>507.48333333333329</v>
      </c>
      <c r="G88" s="38">
        <v>495.96666666666658</v>
      </c>
      <c r="H88" s="38">
        <v>476.33333333333331</v>
      </c>
      <c r="I88" s="38">
        <v>464.81666666666661</v>
      </c>
      <c r="J88" s="38">
        <v>527.11666666666656</v>
      </c>
      <c r="K88" s="38">
        <v>538.63333333333333</v>
      </c>
      <c r="L88" s="38">
        <v>558.26666666666654</v>
      </c>
      <c r="M88" s="28">
        <v>519</v>
      </c>
      <c r="N88" s="28">
        <v>487.85</v>
      </c>
      <c r="O88" s="39">
        <v>6541250</v>
      </c>
      <c r="P88" s="40">
        <v>-0.10378489467374551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44833</v>
      </c>
      <c r="E89" s="37">
        <v>2286.75</v>
      </c>
      <c r="F89" s="37">
        <v>2305.9</v>
      </c>
      <c r="G89" s="38">
        <v>2252.4500000000003</v>
      </c>
      <c r="H89" s="38">
        <v>2218.15</v>
      </c>
      <c r="I89" s="38">
        <v>2164.7000000000003</v>
      </c>
      <c r="J89" s="38">
        <v>2340.2000000000003</v>
      </c>
      <c r="K89" s="38">
        <v>2393.65</v>
      </c>
      <c r="L89" s="38">
        <v>2427.9500000000003</v>
      </c>
      <c r="M89" s="28">
        <v>2359.35</v>
      </c>
      <c r="N89" s="28">
        <v>2271.6</v>
      </c>
      <c r="O89" s="39">
        <v>4267875</v>
      </c>
      <c r="P89" s="40">
        <v>-1.2854317732366513E-2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44833</v>
      </c>
      <c r="E90" s="37">
        <v>1316.45</v>
      </c>
      <c r="F90" s="37">
        <v>1309.3833333333334</v>
      </c>
      <c r="G90" s="38">
        <v>1290.2166666666669</v>
      </c>
      <c r="H90" s="38">
        <v>1263.9833333333336</v>
      </c>
      <c r="I90" s="38">
        <v>1244.8166666666671</v>
      </c>
      <c r="J90" s="38">
        <v>1335.6166666666668</v>
      </c>
      <c r="K90" s="38">
        <v>1354.7833333333333</v>
      </c>
      <c r="L90" s="38">
        <v>1381.0166666666667</v>
      </c>
      <c r="M90" s="28">
        <v>1328.55</v>
      </c>
      <c r="N90" s="28">
        <v>1283.1500000000001</v>
      </c>
      <c r="O90" s="39">
        <v>4065500</v>
      </c>
      <c r="P90" s="40">
        <v>-3.2139031067730035E-2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44833</v>
      </c>
      <c r="E91" s="37">
        <v>918.35</v>
      </c>
      <c r="F91" s="37">
        <v>915.56666666666661</v>
      </c>
      <c r="G91" s="38">
        <v>910.38333333333321</v>
      </c>
      <c r="H91" s="38">
        <v>902.41666666666663</v>
      </c>
      <c r="I91" s="38">
        <v>897.23333333333323</v>
      </c>
      <c r="J91" s="38">
        <v>923.53333333333319</v>
      </c>
      <c r="K91" s="38">
        <v>928.71666666666658</v>
      </c>
      <c r="L91" s="38">
        <v>936.68333333333317</v>
      </c>
      <c r="M91" s="28">
        <v>920.75</v>
      </c>
      <c r="N91" s="28">
        <v>907.6</v>
      </c>
      <c r="O91" s="39">
        <v>19431300</v>
      </c>
      <c r="P91" s="40">
        <v>-8.9689775037712333E-2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44833</v>
      </c>
      <c r="E92" s="37">
        <v>2294.4</v>
      </c>
      <c r="F92" s="37">
        <v>2302.7333333333331</v>
      </c>
      <c r="G92" s="38">
        <v>2278.4666666666662</v>
      </c>
      <c r="H92" s="38">
        <v>2262.5333333333333</v>
      </c>
      <c r="I92" s="38">
        <v>2238.2666666666664</v>
      </c>
      <c r="J92" s="38">
        <v>2318.6666666666661</v>
      </c>
      <c r="K92" s="38">
        <v>2342.9333333333334</v>
      </c>
      <c r="L92" s="38">
        <v>2358.8666666666659</v>
      </c>
      <c r="M92" s="28">
        <v>2327</v>
      </c>
      <c r="N92" s="28">
        <v>2286.8000000000002</v>
      </c>
      <c r="O92" s="39">
        <v>16984500</v>
      </c>
      <c r="P92" s="40">
        <v>4.4422307082111166E-2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44833</v>
      </c>
      <c r="E93" s="37">
        <v>1860.6</v>
      </c>
      <c r="F93" s="37">
        <v>1853.3833333333332</v>
      </c>
      <c r="G93" s="38">
        <v>1828.6666666666665</v>
      </c>
      <c r="H93" s="38">
        <v>1796.7333333333333</v>
      </c>
      <c r="I93" s="38">
        <v>1772.0166666666667</v>
      </c>
      <c r="J93" s="38">
        <v>1885.3166666666664</v>
      </c>
      <c r="K93" s="38">
        <v>1910.0333333333331</v>
      </c>
      <c r="L93" s="38">
        <v>1941.9666666666662</v>
      </c>
      <c r="M93" s="28">
        <v>1878.1</v>
      </c>
      <c r="N93" s="28">
        <v>1821.45</v>
      </c>
      <c r="O93" s="39">
        <v>2663700</v>
      </c>
      <c r="P93" s="40">
        <v>-3.2555006735518633E-3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44833</v>
      </c>
      <c r="E94" s="37">
        <v>1416.7</v>
      </c>
      <c r="F94" s="37">
        <v>1421.0833333333333</v>
      </c>
      <c r="G94" s="38">
        <v>1404.1166666666666</v>
      </c>
      <c r="H94" s="38">
        <v>1391.5333333333333</v>
      </c>
      <c r="I94" s="38">
        <v>1374.5666666666666</v>
      </c>
      <c r="J94" s="38">
        <v>1433.6666666666665</v>
      </c>
      <c r="K94" s="38">
        <v>1450.6333333333332</v>
      </c>
      <c r="L94" s="38">
        <v>1463.2166666666665</v>
      </c>
      <c r="M94" s="28">
        <v>1438.05</v>
      </c>
      <c r="N94" s="28">
        <v>1408.5</v>
      </c>
      <c r="O94" s="39">
        <v>57626800</v>
      </c>
      <c r="P94" s="40">
        <v>-2.0656908380535771E-2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44833</v>
      </c>
      <c r="E95" s="37">
        <v>521.25</v>
      </c>
      <c r="F95" s="37">
        <v>521.6</v>
      </c>
      <c r="G95" s="38">
        <v>515.75</v>
      </c>
      <c r="H95" s="38">
        <v>510.25</v>
      </c>
      <c r="I95" s="38">
        <v>504.4</v>
      </c>
      <c r="J95" s="38">
        <v>527.1</v>
      </c>
      <c r="K95" s="38">
        <v>532.95000000000016</v>
      </c>
      <c r="L95" s="38">
        <v>538.45000000000005</v>
      </c>
      <c r="M95" s="28">
        <v>527.45000000000005</v>
      </c>
      <c r="N95" s="28">
        <v>516.1</v>
      </c>
      <c r="O95" s="39">
        <v>24443100</v>
      </c>
      <c r="P95" s="40">
        <v>-1.0332694962811206E-2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44833</v>
      </c>
      <c r="E96" s="37">
        <v>2635.8</v>
      </c>
      <c r="F96" s="37">
        <v>2663.7666666666664</v>
      </c>
      <c r="G96" s="38">
        <v>2599.1833333333329</v>
      </c>
      <c r="H96" s="38">
        <v>2562.5666666666666</v>
      </c>
      <c r="I96" s="38">
        <v>2497.9833333333331</v>
      </c>
      <c r="J96" s="38">
        <v>2700.3833333333328</v>
      </c>
      <c r="K96" s="38">
        <v>2764.9666666666667</v>
      </c>
      <c r="L96" s="38">
        <v>2801.5833333333326</v>
      </c>
      <c r="M96" s="28">
        <v>2728.35</v>
      </c>
      <c r="N96" s="28">
        <v>2627.15</v>
      </c>
      <c r="O96" s="39">
        <v>2540700</v>
      </c>
      <c r="P96" s="40">
        <v>4.1569302668798429E-2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44833</v>
      </c>
      <c r="E97" s="37">
        <v>374.4</v>
      </c>
      <c r="F97" s="37">
        <v>373.0333333333333</v>
      </c>
      <c r="G97" s="38">
        <v>367.11666666666662</v>
      </c>
      <c r="H97" s="38">
        <v>359.83333333333331</v>
      </c>
      <c r="I97" s="38">
        <v>353.91666666666663</v>
      </c>
      <c r="J97" s="38">
        <v>380.31666666666661</v>
      </c>
      <c r="K97" s="38">
        <v>386.23333333333335</v>
      </c>
      <c r="L97" s="38">
        <v>393.51666666666659</v>
      </c>
      <c r="M97" s="28">
        <v>378.95</v>
      </c>
      <c r="N97" s="28">
        <v>365.75</v>
      </c>
      <c r="O97" s="39">
        <v>30763275</v>
      </c>
      <c r="P97" s="40">
        <v>-3.2490364460071676E-2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44833</v>
      </c>
      <c r="E98" s="37">
        <v>104.5</v>
      </c>
      <c r="F98" s="37">
        <v>104.98333333333333</v>
      </c>
      <c r="G98" s="38">
        <v>102.26666666666667</v>
      </c>
      <c r="H98" s="38">
        <v>100.03333333333333</v>
      </c>
      <c r="I98" s="38">
        <v>97.316666666666663</v>
      </c>
      <c r="J98" s="38">
        <v>107.21666666666667</v>
      </c>
      <c r="K98" s="38">
        <v>109.93333333333334</v>
      </c>
      <c r="L98" s="38">
        <v>112.16666666666667</v>
      </c>
      <c r="M98" s="28">
        <v>107.7</v>
      </c>
      <c r="N98" s="28">
        <v>102.75</v>
      </c>
      <c r="O98" s="39">
        <v>23727400</v>
      </c>
      <c r="P98" s="40">
        <v>3.6828260052611798E-2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44833</v>
      </c>
      <c r="E99" s="37">
        <v>222.35</v>
      </c>
      <c r="F99" s="37">
        <v>222</v>
      </c>
      <c r="G99" s="38">
        <v>219.65</v>
      </c>
      <c r="H99" s="38">
        <v>216.95000000000002</v>
      </c>
      <c r="I99" s="38">
        <v>214.60000000000002</v>
      </c>
      <c r="J99" s="38">
        <v>224.7</v>
      </c>
      <c r="K99" s="38">
        <v>227.05</v>
      </c>
      <c r="L99" s="38">
        <v>229.74999999999997</v>
      </c>
      <c r="M99" s="28">
        <v>224.35</v>
      </c>
      <c r="N99" s="28">
        <v>219.3</v>
      </c>
      <c r="O99" s="39">
        <v>21448800</v>
      </c>
      <c r="P99" s="40">
        <v>2.5296850800206504E-2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44833</v>
      </c>
      <c r="E100" s="37">
        <v>2678.85</v>
      </c>
      <c r="F100" s="37">
        <v>2682.5666666666666</v>
      </c>
      <c r="G100" s="38">
        <v>2653.333333333333</v>
      </c>
      <c r="H100" s="38">
        <v>2627.8166666666666</v>
      </c>
      <c r="I100" s="38">
        <v>2598.583333333333</v>
      </c>
      <c r="J100" s="38">
        <v>2708.083333333333</v>
      </c>
      <c r="K100" s="38">
        <v>2737.3166666666666</v>
      </c>
      <c r="L100" s="38">
        <v>2762.833333333333</v>
      </c>
      <c r="M100" s="28">
        <v>2711.8</v>
      </c>
      <c r="N100" s="28">
        <v>2657.05</v>
      </c>
      <c r="O100" s="39">
        <v>9059700</v>
      </c>
      <c r="P100" s="40">
        <v>1.659597387733118E-2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44833</v>
      </c>
      <c r="E101" s="37">
        <v>39616.25</v>
      </c>
      <c r="F101" s="37">
        <v>39783.566666666666</v>
      </c>
      <c r="G101" s="38">
        <v>39232.683333333334</v>
      </c>
      <c r="H101" s="38">
        <v>38849.116666666669</v>
      </c>
      <c r="I101" s="38">
        <v>38298.233333333337</v>
      </c>
      <c r="J101" s="38">
        <v>40167.133333333331</v>
      </c>
      <c r="K101" s="38">
        <v>40718.016666666663</v>
      </c>
      <c r="L101" s="38">
        <v>41101.583333333328</v>
      </c>
      <c r="M101" s="28">
        <v>40334.449999999997</v>
      </c>
      <c r="N101" s="28">
        <v>39400</v>
      </c>
      <c r="O101" s="39">
        <v>18795</v>
      </c>
      <c r="P101" s="40">
        <v>-3.3924441017733231E-2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44833</v>
      </c>
      <c r="E102" s="37">
        <v>113.35</v>
      </c>
      <c r="F102" s="37">
        <v>115.23333333333333</v>
      </c>
      <c r="G102" s="38">
        <v>110.46666666666667</v>
      </c>
      <c r="H102" s="38">
        <v>107.58333333333333</v>
      </c>
      <c r="I102" s="38">
        <v>102.81666666666666</v>
      </c>
      <c r="J102" s="38">
        <v>118.11666666666667</v>
      </c>
      <c r="K102" s="38">
        <v>122.88333333333335</v>
      </c>
      <c r="L102" s="38">
        <v>125.76666666666668</v>
      </c>
      <c r="M102" s="28">
        <v>120</v>
      </c>
      <c r="N102" s="28">
        <v>112.35</v>
      </c>
      <c r="O102" s="39">
        <v>39884000</v>
      </c>
      <c r="P102" s="40">
        <v>-4.9385070073410239E-2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44833</v>
      </c>
      <c r="E103" s="37">
        <v>854.65</v>
      </c>
      <c r="F103" s="37">
        <v>859.63333333333333</v>
      </c>
      <c r="G103" s="38">
        <v>844.61666666666667</v>
      </c>
      <c r="H103" s="38">
        <v>834.58333333333337</v>
      </c>
      <c r="I103" s="38">
        <v>819.56666666666672</v>
      </c>
      <c r="J103" s="38">
        <v>869.66666666666663</v>
      </c>
      <c r="K103" s="38">
        <v>884.68333333333328</v>
      </c>
      <c r="L103" s="38">
        <v>894.71666666666658</v>
      </c>
      <c r="M103" s="28">
        <v>874.65</v>
      </c>
      <c r="N103" s="28">
        <v>849.6</v>
      </c>
      <c r="O103" s="39">
        <v>76344125</v>
      </c>
      <c r="P103" s="40">
        <v>2.0399536875379046E-2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44833</v>
      </c>
      <c r="E104" s="37">
        <v>1159.1500000000001</v>
      </c>
      <c r="F104" s="37">
        <v>1157.6499999999999</v>
      </c>
      <c r="G104" s="38">
        <v>1147.4999999999998</v>
      </c>
      <c r="H104" s="38">
        <v>1135.8499999999999</v>
      </c>
      <c r="I104" s="38">
        <v>1125.6999999999998</v>
      </c>
      <c r="J104" s="38">
        <v>1169.2999999999997</v>
      </c>
      <c r="K104" s="38">
        <v>1179.4499999999998</v>
      </c>
      <c r="L104" s="38">
        <v>1191.0999999999997</v>
      </c>
      <c r="M104" s="28">
        <v>1167.8</v>
      </c>
      <c r="N104" s="28">
        <v>1146</v>
      </c>
      <c r="O104" s="39">
        <v>4567900</v>
      </c>
      <c r="P104" s="40">
        <v>1.1671686746987951E-2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44833</v>
      </c>
      <c r="E105" s="37">
        <v>534.04999999999995</v>
      </c>
      <c r="F105" s="37">
        <v>533.69999999999993</v>
      </c>
      <c r="G105" s="38">
        <v>527.84999999999991</v>
      </c>
      <c r="H105" s="38">
        <v>521.65</v>
      </c>
      <c r="I105" s="38">
        <v>515.79999999999995</v>
      </c>
      <c r="J105" s="38">
        <v>539.89999999999986</v>
      </c>
      <c r="K105" s="38">
        <v>545.75</v>
      </c>
      <c r="L105" s="38">
        <v>551.94999999999982</v>
      </c>
      <c r="M105" s="28">
        <v>539.54999999999995</v>
      </c>
      <c r="N105" s="28">
        <v>527.5</v>
      </c>
      <c r="O105" s="39">
        <v>8211000</v>
      </c>
      <c r="P105" s="40">
        <v>-8.3333333333333332E-3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44833</v>
      </c>
      <c r="E106" s="37">
        <v>9.1999999999999993</v>
      </c>
      <c r="F106" s="37">
        <v>9.15</v>
      </c>
      <c r="G106" s="38">
        <v>9.0500000000000007</v>
      </c>
      <c r="H106" s="38">
        <v>8.9</v>
      </c>
      <c r="I106" s="38">
        <v>8.8000000000000007</v>
      </c>
      <c r="J106" s="38">
        <v>9.3000000000000007</v>
      </c>
      <c r="K106" s="38">
        <v>9.3999999999999986</v>
      </c>
      <c r="L106" s="38">
        <v>9.5500000000000007</v>
      </c>
      <c r="M106" s="28">
        <v>9.25</v>
      </c>
      <c r="N106" s="28">
        <v>9</v>
      </c>
      <c r="O106" s="39">
        <v>724990000</v>
      </c>
      <c r="P106" s="40">
        <v>-6.9702685709152973E-2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44833</v>
      </c>
      <c r="E107" s="37">
        <v>65</v>
      </c>
      <c r="F107" s="37">
        <v>64.816666666666663</v>
      </c>
      <c r="G107" s="38">
        <v>63.433333333333323</v>
      </c>
      <c r="H107" s="38">
        <v>61.86666666666666</v>
      </c>
      <c r="I107" s="38">
        <v>60.48333333333332</v>
      </c>
      <c r="J107" s="38">
        <v>66.383333333333326</v>
      </c>
      <c r="K107" s="38">
        <v>67.766666666666652</v>
      </c>
      <c r="L107" s="38">
        <v>69.333333333333329</v>
      </c>
      <c r="M107" s="28">
        <v>66.2</v>
      </c>
      <c r="N107" s="28">
        <v>63.25</v>
      </c>
      <c r="O107" s="39">
        <v>137020000</v>
      </c>
      <c r="P107" s="40">
        <v>3.6616734755636253E-2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44833</v>
      </c>
      <c r="E108" s="37">
        <v>47.4</v>
      </c>
      <c r="F108" s="37">
        <v>47.583333333333336</v>
      </c>
      <c r="G108" s="38">
        <v>46.716666666666669</v>
      </c>
      <c r="H108" s="38">
        <v>46.033333333333331</v>
      </c>
      <c r="I108" s="38">
        <v>45.166666666666664</v>
      </c>
      <c r="J108" s="38">
        <v>48.266666666666673</v>
      </c>
      <c r="K108" s="38">
        <v>49.133333333333333</v>
      </c>
      <c r="L108" s="38">
        <v>49.816666666666677</v>
      </c>
      <c r="M108" s="28">
        <v>48.45</v>
      </c>
      <c r="N108" s="28">
        <v>46.9</v>
      </c>
      <c r="O108" s="39">
        <v>197370000</v>
      </c>
      <c r="P108" s="40">
        <v>1.9367833901456463E-2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44833</v>
      </c>
      <c r="E109" s="37">
        <v>141.75</v>
      </c>
      <c r="F109" s="37">
        <v>142.6</v>
      </c>
      <c r="G109" s="38">
        <v>139.89999999999998</v>
      </c>
      <c r="H109" s="38">
        <v>138.04999999999998</v>
      </c>
      <c r="I109" s="38">
        <v>135.34999999999997</v>
      </c>
      <c r="J109" s="38">
        <v>144.44999999999999</v>
      </c>
      <c r="K109" s="38">
        <v>147.14999999999998</v>
      </c>
      <c r="L109" s="38">
        <v>149</v>
      </c>
      <c r="M109" s="28">
        <v>145.30000000000001</v>
      </c>
      <c r="N109" s="28">
        <v>140.75</v>
      </c>
      <c r="O109" s="39">
        <v>60037500</v>
      </c>
      <c r="P109" s="40">
        <v>-1.8995098039215685E-2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44833</v>
      </c>
      <c r="E110" s="37">
        <v>423.1</v>
      </c>
      <c r="F110" s="37">
        <v>415.68333333333334</v>
      </c>
      <c r="G110" s="38">
        <v>406.36666666666667</v>
      </c>
      <c r="H110" s="38">
        <v>389.63333333333333</v>
      </c>
      <c r="I110" s="38">
        <v>380.31666666666666</v>
      </c>
      <c r="J110" s="38">
        <v>432.41666666666669</v>
      </c>
      <c r="K110" s="38">
        <v>441.73333333333341</v>
      </c>
      <c r="L110" s="38">
        <v>458.4666666666667</v>
      </c>
      <c r="M110" s="28">
        <v>425</v>
      </c>
      <c r="N110" s="28">
        <v>398.95</v>
      </c>
      <c r="O110" s="39">
        <v>12419000</v>
      </c>
      <c r="P110" s="40">
        <v>-7.5158713905386032E-2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44833</v>
      </c>
      <c r="E111" s="37">
        <v>327.64999999999998</v>
      </c>
      <c r="F111" s="37">
        <v>323.36666666666667</v>
      </c>
      <c r="G111" s="38">
        <v>317.43333333333334</v>
      </c>
      <c r="H111" s="38">
        <v>307.21666666666664</v>
      </c>
      <c r="I111" s="38">
        <v>301.2833333333333</v>
      </c>
      <c r="J111" s="38">
        <v>333.58333333333337</v>
      </c>
      <c r="K111" s="38">
        <v>339.51666666666677</v>
      </c>
      <c r="L111" s="38">
        <v>349.73333333333341</v>
      </c>
      <c r="M111" s="28">
        <v>329.3</v>
      </c>
      <c r="N111" s="28">
        <v>313.14999999999998</v>
      </c>
      <c r="O111" s="39">
        <v>25978098</v>
      </c>
      <c r="P111" s="40">
        <v>1.548467017652524E-4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44833</v>
      </c>
      <c r="E112" s="37">
        <v>231.45</v>
      </c>
      <c r="F112" s="37">
        <v>233.06666666666663</v>
      </c>
      <c r="G112" s="38">
        <v>224.78333333333327</v>
      </c>
      <c r="H112" s="38">
        <v>218.11666666666665</v>
      </c>
      <c r="I112" s="38">
        <v>209.83333333333329</v>
      </c>
      <c r="J112" s="38">
        <v>239.73333333333326</v>
      </c>
      <c r="K112" s="38">
        <v>248.01666666666662</v>
      </c>
      <c r="L112" s="38">
        <v>254.68333333333325</v>
      </c>
      <c r="M112" s="28">
        <v>241.35</v>
      </c>
      <c r="N112" s="28">
        <v>226.4</v>
      </c>
      <c r="O112" s="39">
        <v>12568600</v>
      </c>
      <c r="P112" s="40">
        <v>4.9140643911885745E-2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44833</v>
      </c>
      <c r="E113" s="37">
        <v>4396.2</v>
      </c>
      <c r="F113" s="37">
        <v>4368</v>
      </c>
      <c r="G113" s="38">
        <v>4319.05</v>
      </c>
      <c r="H113" s="38">
        <v>4241.9000000000005</v>
      </c>
      <c r="I113" s="38">
        <v>4192.9500000000007</v>
      </c>
      <c r="J113" s="38">
        <v>4445.1499999999996</v>
      </c>
      <c r="K113" s="38">
        <v>4494.1000000000004</v>
      </c>
      <c r="L113" s="38">
        <v>4571.2499999999991</v>
      </c>
      <c r="M113" s="28">
        <v>4416.95</v>
      </c>
      <c r="N113" s="28">
        <v>4290.8500000000004</v>
      </c>
      <c r="O113" s="39">
        <v>298800</v>
      </c>
      <c r="P113" s="40">
        <v>-0.1039136302294197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44833</v>
      </c>
      <c r="E114" s="37">
        <v>1844.2</v>
      </c>
      <c r="F114" s="37">
        <v>1842.8833333333332</v>
      </c>
      <c r="G114" s="38">
        <v>1817.3166666666664</v>
      </c>
      <c r="H114" s="38">
        <v>1790.4333333333332</v>
      </c>
      <c r="I114" s="38">
        <v>1764.8666666666663</v>
      </c>
      <c r="J114" s="38">
        <v>1869.7666666666664</v>
      </c>
      <c r="K114" s="38">
        <v>1895.333333333333</v>
      </c>
      <c r="L114" s="38">
        <v>1922.2166666666665</v>
      </c>
      <c r="M114" s="28">
        <v>1868.45</v>
      </c>
      <c r="N114" s="28">
        <v>1816</v>
      </c>
      <c r="O114" s="39">
        <v>4560600</v>
      </c>
      <c r="P114" s="40">
        <v>-2.2882118524231908E-2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44833</v>
      </c>
      <c r="E115" s="37">
        <v>1168.45</v>
      </c>
      <c r="F115" s="37">
        <v>1163.0333333333335</v>
      </c>
      <c r="G115" s="38">
        <v>1146.166666666667</v>
      </c>
      <c r="H115" s="38">
        <v>1123.8833333333334</v>
      </c>
      <c r="I115" s="38">
        <v>1107.0166666666669</v>
      </c>
      <c r="J115" s="38">
        <v>1185.3166666666671</v>
      </c>
      <c r="K115" s="38">
        <v>1202.1833333333334</v>
      </c>
      <c r="L115" s="38">
        <v>1224.4666666666672</v>
      </c>
      <c r="M115" s="28">
        <v>1179.9000000000001</v>
      </c>
      <c r="N115" s="28">
        <v>1140.75</v>
      </c>
      <c r="O115" s="39">
        <v>20476800</v>
      </c>
      <c r="P115" s="40">
        <v>6.4584623551269572E-3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44833</v>
      </c>
      <c r="E116" s="37">
        <v>189.7</v>
      </c>
      <c r="F116" s="37">
        <v>190.36666666666667</v>
      </c>
      <c r="G116" s="38">
        <v>187.33333333333334</v>
      </c>
      <c r="H116" s="38">
        <v>184.96666666666667</v>
      </c>
      <c r="I116" s="38">
        <v>181.93333333333334</v>
      </c>
      <c r="J116" s="38">
        <v>192.73333333333335</v>
      </c>
      <c r="K116" s="38">
        <v>195.76666666666665</v>
      </c>
      <c r="L116" s="38">
        <v>198.13333333333335</v>
      </c>
      <c r="M116" s="28">
        <v>193.4</v>
      </c>
      <c r="N116" s="28">
        <v>188</v>
      </c>
      <c r="O116" s="39">
        <v>15727600</v>
      </c>
      <c r="P116" s="40">
        <v>-4.195804195804196E-2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44833</v>
      </c>
      <c r="E117" s="37">
        <v>1394.8</v>
      </c>
      <c r="F117" s="37">
        <v>1394.45</v>
      </c>
      <c r="G117" s="38">
        <v>1380.9</v>
      </c>
      <c r="H117" s="38">
        <v>1367</v>
      </c>
      <c r="I117" s="38">
        <v>1353.45</v>
      </c>
      <c r="J117" s="38">
        <v>1408.3500000000001</v>
      </c>
      <c r="K117" s="38">
        <v>1421.8999999999999</v>
      </c>
      <c r="L117" s="38">
        <v>1435.8000000000002</v>
      </c>
      <c r="M117" s="28">
        <v>1408</v>
      </c>
      <c r="N117" s="28">
        <v>1380.55</v>
      </c>
      <c r="O117" s="39">
        <v>41286000</v>
      </c>
      <c r="P117" s="40">
        <v>-4.770472064990243E-2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44833</v>
      </c>
      <c r="E118" s="37">
        <v>536.95000000000005</v>
      </c>
      <c r="F118" s="37">
        <v>541.91666666666663</v>
      </c>
      <c r="G118" s="38">
        <v>527.83333333333326</v>
      </c>
      <c r="H118" s="38">
        <v>518.71666666666658</v>
      </c>
      <c r="I118" s="38">
        <v>504.63333333333321</v>
      </c>
      <c r="J118" s="38">
        <v>551.0333333333333</v>
      </c>
      <c r="K118" s="38">
        <v>565.11666666666656</v>
      </c>
      <c r="L118" s="38">
        <v>574.23333333333335</v>
      </c>
      <c r="M118" s="28">
        <v>556</v>
      </c>
      <c r="N118" s="28">
        <v>532.79999999999995</v>
      </c>
      <c r="O118" s="39">
        <v>1811250</v>
      </c>
      <c r="P118" s="40">
        <v>-2.8169014084507043E-2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44833</v>
      </c>
      <c r="E119" s="37">
        <v>66.75</v>
      </c>
      <c r="F119" s="37">
        <v>66.583333333333329</v>
      </c>
      <c r="G119" s="38">
        <v>66.216666666666654</v>
      </c>
      <c r="H119" s="38">
        <v>65.683333333333323</v>
      </c>
      <c r="I119" s="38">
        <v>65.316666666666649</v>
      </c>
      <c r="J119" s="38">
        <v>67.11666666666666</v>
      </c>
      <c r="K119" s="38">
        <v>67.483333333333334</v>
      </c>
      <c r="L119" s="38">
        <v>68.016666666666666</v>
      </c>
      <c r="M119" s="28">
        <v>66.95</v>
      </c>
      <c r="N119" s="28">
        <v>66.05</v>
      </c>
      <c r="O119" s="39">
        <v>127744500</v>
      </c>
      <c r="P119" s="40">
        <v>-1.2287975876366378E-2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44833</v>
      </c>
      <c r="E120" s="37">
        <v>905.9</v>
      </c>
      <c r="F120" s="37">
        <v>899.16666666666663</v>
      </c>
      <c r="G120" s="38">
        <v>890.33333333333326</v>
      </c>
      <c r="H120" s="38">
        <v>874.76666666666665</v>
      </c>
      <c r="I120" s="38">
        <v>865.93333333333328</v>
      </c>
      <c r="J120" s="38">
        <v>914.73333333333323</v>
      </c>
      <c r="K120" s="38">
        <v>923.56666666666649</v>
      </c>
      <c r="L120" s="38">
        <v>939.13333333333321</v>
      </c>
      <c r="M120" s="28">
        <v>908</v>
      </c>
      <c r="N120" s="28">
        <v>883.6</v>
      </c>
      <c r="O120" s="39">
        <v>1396200</v>
      </c>
      <c r="P120" s="40">
        <v>-4.9136786188579015E-2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44833</v>
      </c>
      <c r="E121" s="37">
        <v>673.15</v>
      </c>
      <c r="F121" s="37">
        <v>671.66666666666663</v>
      </c>
      <c r="G121" s="38">
        <v>662.63333333333321</v>
      </c>
      <c r="H121" s="38">
        <v>652.11666666666656</v>
      </c>
      <c r="I121" s="38">
        <v>643.08333333333314</v>
      </c>
      <c r="J121" s="38">
        <v>682.18333333333328</v>
      </c>
      <c r="K121" s="38">
        <v>691.21666666666681</v>
      </c>
      <c r="L121" s="38">
        <v>701.73333333333335</v>
      </c>
      <c r="M121" s="28">
        <v>680.7</v>
      </c>
      <c r="N121" s="28">
        <v>661.15</v>
      </c>
      <c r="O121" s="39">
        <v>14743750</v>
      </c>
      <c r="P121" s="40">
        <v>7.9436258808456117E-2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44833</v>
      </c>
      <c r="E122" s="37">
        <v>335.05</v>
      </c>
      <c r="F122" s="37">
        <v>336.06666666666666</v>
      </c>
      <c r="G122" s="38">
        <v>332.88333333333333</v>
      </c>
      <c r="H122" s="38">
        <v>330.71666666666664</v>
      </c>
      <c r="I122" s="38">
        <v>327.5333333333333</v>
      </c>
      <c r="J122" s="38">
        <v>338.23333333333335</v>
      </c>
      <c r="K122" s="38">
        <v>341.41666666666663</v>
      </c>
      <c r="L122" s="38">
        <v>343.58333333333337</v>
      </c>
      <c r="M122" s="28">
        <v>339.25</v>
      </c>
      <c r="N122" s="28">
        <v>333.9</v>
      </c>
      <c r="O122" s="39">
        <v>87248000</v>
      </c>
      <c r="P122" s="40">
        <v>-2.1286524517194344E-2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44833</v>
      </c>
      <c r="E123" s="37">
        <v>397.85</v>
      </c>
      <c r="F123" s="37">
        <v>396.7833333333333</v>
      </c>
      <c r="G123" s="38">
        <v>386.81666666666661</v>
      </c>
      <c r="H123" s="38">
        <v>375.7833333333333</v>
      </c>
      <c r="I123" s="38">
        <v>365.81666666666661</v>
      </c>
      <c r="J123" s="38">
        <v>407.81666666666661</v>
      </c>
      <c r="K123" s="38">
        <v>417.7833333333333</v>
      </c>
      <c r="L123" s="38">
        <v>428.81666666666661</v>
      </c>
      <c r="M123" s="28">
        <v>406.75</v>
      </c>
      <c r="N123" s="28">
        <v>385.75</v>
      </c>
      <c r="O123" s="39">
        <v>29656250</v>
      </c>
      <c r="P123" s="40">
        <v>2.5369521998444118E-2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44833</v>
      </c>
      <c r="E124" s="37">
        <v>2551.4</v>
      </c>
      <c r="F124" s="37">
        <v>2561.7666666666669</v>
      </c>
      <c r="G124" s="38">
        <v>2507.9833333333336</v>
      </c>
      <c r="H124" s="38">
        <v>2464.5666666666666</v>
      </c>
      <c r="I124" s="38">
        <v>2410.7833333333333</v>
      </c>
      <c r="J124" s="38">
        <v>2605.1833333333338</v>
      </c>
      <c r="K124" s="38">
        <v>2658.9666666666676</v>
      </c>
      <c r="L124" s="38">
        <v>2702.3833333333341</v>
      </c>
      <c r="M124" s="28">
        <v>2615.5500000000002</v>
      </c>
      <c r="N124" s="28">
        <v>2518.35</v>
      </c>
      <c r="O124" s="39">
        <v>381000</v>
      </c>
      <c r="P124" s="40">
        <v>1.8036072144288578E-2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44833</v>
      </c>
      <c r="E125" s="37">
        <v>637.95000000000005</v>
      </c>
      <c r="F125" s="37">
        <v>640.58333333333337</v>
      </c>
      <c r="G125" s="38">
        <v>630.4666666666667</v>
      </c>
      <c r="H125" s="38">
        <v>622.98333333333335</v>
      </c>
      <c r="I125" s="38">
        <v>612.86666666666667</v>
      </c>
      <c r="J125" s="38">
        <v>648.06666666666672</v>
      </c>
      <c r="K125" s="38">
        <v>658.18333333333328</v>
      </c>
      <c r="L125" s="38">
        <v>665.66666666666674</v>
      </c>
      <c r="M125" s="28">
        <v>650.70000000000005</v>
      </c>
      <c r="N125" s="28">
        <v>633.1</v>
      </c>
      <c r="O125" s="39">
        <v>28836000</v>
      </c>
      <c r="P125" s="40">
        <v>-1.4123511492661313E-2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44833</v>
      </c>
      <c r="E126" s="37">
        <v>609.04999999999995</v>
      </c>
      <c r="F126" s="37">
        <v>605.66666666666663</v>
      </c>
      <c r="G126" s="38">
        <v>596.18333333333328</v>
      </c>
      <c r="H126" s="38">
        <v>583.31666666666661</v>
      </c>
      <c r="I126" s="38">
        <v>573.83333333333326</v>
      </c>
      <c r="J126" s="38">
        <v>618.5333333333333</v>
      </c>
      <c r="K126" s="38">
        <v>628.01666666666665</v>
      </c>
      <c r="L126" s="38">
        <v>640.88333333333333</v>
      </c>
      <c r="M126" s="28">
        <v>615.15</v>
      </c>
      <c r="N126" s="28">
        <v>592.79999999999995</v>
      </c>
      <c r="O126" s="39">
        <v>10516250</v>
      </c>
      <c r="P126" s="40">
        <v>2.5023832221163014E-3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44833</v>
      </c>
      <c r="E127" s="37">
        <v>1804.2</v>
      </c>
      <c r="F127" s="37">
        <v>1812.7666666666667</v>
      </c>
      <c r="G127" s="38">
        <v>1787.8333333333333</v>
      </c>
      <c r="H127" s="38">
        <v>1771.4666666666667</v>
      </c>
      <c r="I127" s="38">
        <v>1746.5333333333333</v>
      </c>
      <c r="J127" s="38">
        <v>1829.1333333333332</v>
      </c>
      <c r="K127" s="38">
        <v>1854.0666666666666</v>
      </c>
      <c r="L127" s="38">
        <v>1870.4333333333332</v>
      </c>
      <c r="M127" s="28">
        <v>1837.7</v>
      </c>
      <c r="N127" s="28">
        <v>1796.4</v>
      </c>
      <c r="O127" s="39">
        <v>23574800</v>
      </c>
      <c r="P127" s="40">
        <v>2.8586886333094818E-2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44833</v>
      </c>
      <c r="E128" s="37">
        <v>73.45</v>
      </c>
      <c r="F128" s="37">
        <v>73.45</v>
      </c>
      <c r="G128" s="38">
        <v>72.350000000000009</v>
      </c>
      <c r="H128" s="38">
        <v>71.25</v>
      </c>
      <c r="I128" s="38">
        <v>70.150000000000006</v>
      </c>
      <c r="J128" s="38">
        <v>74.550000000000011</v>
      </c>
      <c r="K128" s="38">
        <v>75.650000000000006</v>
      </c>
      <c r="L128" s="38">
        <v>76.750000000000014</v>
      </c>
      <c r="M128" s="28">
        <v>74.55</v>
      </c>
      <c r="N128" s="28">
        <v>72.349999999999994</v>
      </c>
      <c r="O128" s="39">
        <v>63262236</v>
      </c>
      <c r="P128" s="40">
        <v>2.0146783709886314E-2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44833</v>
      </c>
      <c r="E129" s="37">
        <v>2653.95</v>
      </c>
      <c r="F129" s="37">
        <v>2622.5</v>
      </c>
      <c r="G129" s="38">
        <v>2576.4499999999998</v>
      </c>
      <c r="H129" s="38">
        <v>2498.9499999999998</v>
      </c>
      <c r="I129" s="38">
        <v>2452.8999999999996</v>
      </c>
      <c r="J129" s="38">
        <v>2700</v>
      </c>
      <c r="K129" s="38">
        <v>2746.05</v>
      </c>
      <c r="L129" s="38">
        <v>2823.55</v>
      </c>
      <c r="M129" s="28">
        <v>2668.55</v>
      </c>
      <c r="N129" s="28">
        <v>2545</v>
      </c>
      <c r="O129" s="39">
        <v>1230250</v>
      </c>
      <c r="P129" s="40">
        <v>-4.5948041876696391E-2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44833</v>
      </c>
      <c r="E130" s="37">
        <v>508.45</v>
      </c>
      <c r="F130" s="37">
        <v>503.51666666666665</v>
      </c>
      <c r="G130" s="38">
        <v>495.73333333333329</v>
      </c>
      <c r="H130" s="38">
        <v>483.01666666666665</v>
      </c>
      <c r="I130" s="38">
        <v>475.23333333333329</v>
      </c>
      <c r="J130" s="38">
        <v>516.23333333333335</v>
      </c>
      <c r="K130" s="38">
        <v>524.01666666666665</v>
      </c>
      <c r="L130" s="38">
        <v>536.73333333333335</v>
      </c>
      <c r="M130" s="28">
        <v>511.3</v>
      </c>
      <c r="N130" s="28">
        <v>490.8</v>
      </c>
      <c r="O130" s="39">
        <v>6663600</v>
      </c>
      <c r="P130" s="40">
        <v>-6.841046277665996E-3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44833</v>
      </c>
      <c r="E131" s="37">
        <v>396.95</v>
      </c>
      <c r="F131" s="37">
        <v>396.23333333333335</v>
      </c>
      <c r="G131" s="38">
        <v>391.66666666666669</v>
      </c>
      <c r="H131" s="38">
        <v>386.38333333333333</v>
      </c>
      <c r="I131" s="38">
        <v>381.81666666666666</v>
      </c>
      <c r="J131" s="38">
        <v>401.51666666666671</v>
      </c>
      <c r="K131" s="38">
        <v>406.08333333333331</v>
      </c>
      <c r="L131" s="38">
        <v>411.36666666666673</v>
      </c>
      <c r="M131" s="28">
        <v>400.8</v>
      </c>
      <c r="N131" s="28">
        <v>390.95</v>
      </c>
      <c r="O131" s="39">
        <v>14210000</v>
      </c>
      <c r="P131" s="40">
        <v>-4.8989425779681434E-2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44833</v>
      </c>
      <c r="E132" s="37">
        <v>1844.55</v>
      </c>
      <c r="F132" s="37">
        <v>1848.9833333333333</v>
      </c>
      <c r="G132" s="38">
        <v>1831.3666666666668</v>
      </c>
      <c r="H132" s="38">
        <v>1818.1833333333334</v>
      </c>
      <c r="I132" s="38">
        <v>1800.5666666666668</v>
      </c>
      <c r="J132" s="38">
        <v>1862.1666666666667</v>
      </c>
      <c r="K132" s="38">
        <v>1879.7833333333331</v>
      </c>
      <c r="L132" s="38">
        <v>1892.9666666666667</v>
      </c>
      <c r="M132" s="28">
        <v>1866.6</v>
      </c>
      <c r="N132" s="28">
        <v>1835.8</v>
      </c>
      <c r="O132" s="39">
        <v>9418500</v>
      </c>
      <c r="P132" s="40">
        <v>-5.1650928449204639E-3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44833</v>
      </c>
      <c r="E133" s="37">
        <v>4525.95</v>
      </c>
      <c r="F133" s="37">
        <v>4488.7333333333327</v>
      </c>
      <c r="G133" s="38">
        <v>4417.866666666665</v>
      </c>
      <c r="H133" s="38">
        <v>4309.7833333333319</v>
      </c>
      <c r="I133" s="38">
        <v>4238.9166666666642</v>
      </c>
      <c r="J133" s="38">
        <v>4596.8166666666657</v>
      </c>
      <c r="K133" s="38">
        <v>4667.6833333333325</v>
      </c>
      <c r="L133" s="38">
        <v>4775.7666666666664</v>
      </c>
      <c r="M133" s="28">
        <v>4559.6000000000004</v>
      </c>
      <c r="N133" s="28">
        <v>4380.6499999999996</v>
      </c>
      <c r="O133" s="39">
        <v>1226100</v>
      </c>
      <c r="P133" s="40">
        <v>1.0883007667573583E-2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44833</v>
      </c>
      <c r="E134" s="37">
        <v>3504.65</v>
      </c>
      <c r="F134" s="37">
        <v>3486.7666666666664</v>
      </c>
      <c r="G134" s="38">
        <v>3437.8833333333328</v>
      </c>
      <c r="H134" s="38">
        <v>3371.1166666666663</v>
      </c>
      <c r="I134" s="38">
        <v>3322.2333333333327</v>
      </c>
      <c r="J134" s="38">
        <v>3553.5333333333328</v>
      </c>
      <c r="K134" s="38">
        <v>3602.4166666666661</v>
      </c>
      <c r="L134" s="38">
        <v>3669.1833333333329</v>
      </c>
      <c r="M134" s="28">
        <v>3535.65</v>
      </c>
      <c r="N134" s="28">
        <v>3420</v>
      </c>
      <c r="O134" s="39">
        <v>1034400</v>
      </c>
      <c r="P134" s="40">
        <v>1.9515079834417505E-2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44833</v>
      </c>
      <c r="E135" s="37">
        <v>657.55</v>
      </c>
      <c r="F135" s="37">
        <v>653.85</v>
      </c>
      <c r="G135" s="38">
        <v>647.5</v>
      </c>
      <c r="H135" s="38">
        <v>637.44999999999993</v>
      </c>
      <c r="I135" s="38">
        <v>631.09999999999991</v>
      </c>
      <c r="J135" s="38">
        <v>663.90000000000009</v>
      </c>
      <c r="K135" s="38">
        <v>670.25000000000023</v>
      </c>
      <c r="L135" s="38">
        <v>680.30000000000018</v>
      </c>
      <c r="M135" s="28">
        <v>660.2</v>
      </c>
      <c r="N135" s="28">
        <v>643.79999999999995</v>
      </c>
      <c r="O135" s="39">
        <v>7916900</v>
      </c>
      <c r="P135" s="40">
        <v>5.397236614853195E-3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44833</v>
      </c>
      <c r="E136" s="37">
        <v>1235.4000000000001</v>
      </c>
      <c r="F136" s="37">
        <v>1238.6166666666666</v>
      </c>
      <c r="G136" s="38">
        <v>1220.6833333333332</v>
      </c>
      <c r="H136" s="38">
        <v>1205.9666666666667</v>
      </c>
      <c r="I136" s="38">
        <v>1188.0333333333333</v>
      </c>
      <c r="J136" s="38">
        <v>1253.333333333333</v>
      </c>
      <c r="K136" s="38">
        <v>1271.2666666666664</v>
      </c>
      <c r="L136" s="38">
        <v>1285.9833333333329</v>
      </c>
      <c r="M136" s="28">
        <v>1256.55</v>
      </c>
      <c r="N136" s="28">
        <v>1223.9000000000001</v>
      </c>
      <c r="O136" s="39">
        <v>10394300</v>
      </c>
      <c r="P136" s="40">
        <v>-2.1503931187420201E-3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44833</v>
      </c>
      <c r="E137" s="37">
        <v>183.05</v>
      </c>
      <c r="F137" s="37">
        <v>182.54999999999998</v>
      </c>
      <c r="G137" s="38">
        <v>179.64999999999998</v>
      </c>
      <c r="H137" s="38">
        <v>176.25</v>
      </c>
      <c r="I137" s="38">
        <v>173.35</v>
      </c>
      <c r="J137" s="38">
        <v>185.94999999999996</v>
      </c>
      <c r="K137" s="38">
        <v>188.85</v>
      </c>
      <c r="L137" s="38">
        <v>192.24999999999994</v>
      </c>
      <c r="M137" s="28">
        <v>185.45</v>
      </c>
      <c r="N137" s="28">
        <v>179.15</v>
      </c>
      <c r="O137" s="39">
        <v>30484000</v>
      </c>
      <c r="P137" s="40">
        <v>-8.9726918075422619E-3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44833</v>
      </c>
      <c r="E138" s="37">
        <v>93.7</v>
      </c>
      <c r="F138" s="37">
        <v>93.266666666666666</v>
      </c>
      <c r="G138" s="38">
        <v>91.733333333333334</v>
      </c>
      <c r="H138" s="38">
        <v>89.766666666666666</v>
      </c>
      <c r="I138" s="38">
        <v>88.233333333333334</v>
      </c>
      <c r="J138" s="38">
        <v>95.233333333333334</v>
      </c>
      <c r="K138" s="38">
        <v>96.766666666666666</v>
      </c>
      <c r="L138" s="38">
        <v>98.733333333333334</v>
      </c>
      <c r="M138" s="28">
        <v>94.8</v>
      </c>
      <c r="N138" s="28">
        <v>91.3</v>
      </c>
      <c r="O138" s="39">
        <v>33060000</v>
      </c>
      <c r="P138" s="40">
        <v>-3.4857242949728501E-2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44833</v>
      </c>
      <c r="E139" s="37">
        <v>536.04999999999995</v>
      </c>
      <c r="F139" s="37">
        <v>534.31666666666661</v>
      </c>
      <c r="G139" s="38">
        <v>526.38333333333321</v>
      </c>
      <c r="H139" s="38">
        <v>516.71666666666658</v>
      </c>
      <c r="I139" s="38">
        <v>508.78333333333319</v>
      </c>
      <c r="J139" s="38">
        <v>543.98333333333323</v>
      </c>
      <c r="K139" s="38">
        <v>551.91666666666663</v>
      </c>
      <c r="L139" s="38">
        <v>561.58333333333326</v>
      </c>
      <c r="M139" s="28">
        <v>542.25</v>
      </c>
      <c r="N139" s="28">
        <v>524.65</v>
      </c>
      <c r="O139" s="39">
        <v>8562000</v>
      </c>
      <c r="P139" s="40">
        <v>5.1584377302873984E-2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44833</v>
      </c>
      <c r="E140" s="37">
        <v>8770.5499999999993</v>
      </c>
      <c r="F140" s="37">
        <v>8777.8666666666668</v>
      </c>
      <c r="G140" s="38">
        <v>8655.8833333333332</v>
      </c>
      <c r="H140" s="38">
        <v>8541.2166666666672</v>
      </c>
      <c r="I140" s="38">
        <v>8419.2333333333336</v>
      </c>
      <c r="J140" s="38">
        <v>8892.5333333333328</v>
      </c>
      <c r="K140" s="38">
        <v>9014.5166666666664</v>
      </c>
      <c r="L140" s="38">
        <v>9129.1833333333325</v>
      </c>
      <c r="M140" s="28">
        <v>8899.85</v>
      </c>
      <c r="N140" s="28">
        <v>8663.2000000000007</v>
      </c>
      <c r="O140" s="39">
        <v>3692900</v>
      </c>
      <c r="P140" s="40">
        <v>-4.595949157796838E-2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44833</v>
      </c>
      <c r="E141" s="37">
        <v>860.45</v>
      </c>
      <c r="F141" s="37">
        <v>858.53333333333342</v>
      </c>
      <c r="G141" s="38">
        <v>847.36666666666679</v>
      </c>
      <c r="H141" s="38">
        <v>834.28333333333342</v>
      </c>
      <c r="I141" s="38">
        <v>823.11666666666679</v>
      </c>
      <c r="J141" s="38">
        <v>871.61666666666679</v>
      </c>
      <c r="K141" s="38">
        <v>882.78333333333353</v>
      </c>
      <c r="L141" s="38">
        <v>895.86666666666679</v>
      </c>
      <c r="M141" s="28">
        <v>869.7</v>
      </c>
      <c r="N141" s="28">
        <v>845.45</v>
      </c>
      <c r="O141" s="39">
        <v>17997500</v>
      </c>
      <c r="P141" s="40">
        <v>1.041919911089501E-4</v>
      </c>
    </row>
    <row r="142" spans="1:16" ht="12.75" customHeight="1">
      <c r="A142" s="28">
        <v>132</v>
      </c>
      <c r="B142" s="29" t="s">
        <v>44</v>
      </c>
      <c r="C142" s="30" t="s">
        <v>433</v>
      </c>
      <c r="D142" s="31">
        <v>44833</v>
      </c>
      <c r="E142" s="37">
        <v>1201.5</v>
      </c>
      <c r="F142" s="37">
        <v>1212.95</v>
      </c>
      <c r="G142" s="38">
        <v>1184.5</v>
      </c>
      <c r="H142" s="38">
        <v>1167.5</v>
      </c>
      <c r="I142" s="38">
        <v>1139.05</v>
      </c>
      <c r="J142" s="38">
        <v>1229.95</v>
      </c>
      <c r="K142" s="38">
        <v>1258.4000000000003</v>
      </c>
      <c r="L142" s="38">
        <v>1275.4000000000001</v>
      </c>
      <c r="M142" s="28">
        <v>1241.4000000000001</v>
      </c>
      <c r="N142" s="28">
        <v>1195.95</v>
      </c>
      <c r="O142" s="39">
        <v>3134400</v>
      </c>
      <c r="P142" s="40">
        <v>-6.3767376610126257E-4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44833</v>
      </c>
      <c r="E143" s="37">
        <v>1485.25</v>
      </c>
      <c r="F143" s="37">
        <v>1485.9333333333334</v>
      </c>
      <c r="G143" s="38">
        <v>1445.5666666666668</v>
      </c>
      <c r="H143" s="38">
        <v>1405.8833333333334</v>
      </c>
      <c r="I143" s="38">
        <v>1365.5166666666669</v>
      </c>
      <c r="J143" s="38">
        <v>1525.6166666666668</v>
      </c>
      <c r="K143" s="38">
        <v>1565.9833333333336</v>
      </c>
      <c r="L143" s="38">
        <v>1605.6666666666667</v>
      </c>
      <c r="M143" s="28">
        <v>1526.3</v>
      </c>
      <c r="N143" s="28">
        <v>1446.25</v>
      </c>
      <c r="O143" s="39">
        <v>810000</v>
      </c>
      <c r="P143" s="40">
        <v>-0.13875598086124402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44833</v>
      </c>
      <c r="E144" s="37">
        <v>767.8</v>
      </c>
      <c r="F144" s="37">
        <v>769.43333333333339</v>
      </c>
      <c r="G144" s="38">
        <v>755.51666666666677</v>
      </c>
      <c r="H144" s="38">
        <v>743.23333333333335</v>
      </c>
      <c r="I144" s="38">
        <v>729.31666666666672</v>
      </c>
      <c r="J144" s="38">
        <v>781.71666666666681</v>
      </c>
      <c r="K144" s="38">
        <v>795.63333333333333</v>
      </c>
      <c r="L144" s="38">
        <v>807.91666666666686</v>
      </c>
      <c r="M144" s="28">
        <v>783.35</v>
      </c>
      <c r="N144" s="28">
        <v>757.15</v>
      </c>
      <c r="O144" s="39">
        <v>2245750</v>
      </c>
      <c r="P144" s="40">
        <v>-5.3424657534246578E-2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44833</v>
      </c>
      <c r="E145" s="37">
        <v>850.55</v>
      </c>
      <c r="F145" s="37">
        <v>834.61666666666667</v>
      </c>
      <c r="G145" s="38">
        <v>812.23333333333335</v>
      </c>
      <c r="H145" s="38">
        <v>773.91666666666663</v>
      </c>
      <c r="I145" s="38">
        <v>751.5333333333333</v>
      </c>
      <c r="J145" s="38">
        <v>872.93333333333339</v>
      </c>
      <c r="K145" s="38">
        <v>895.31666666666683</v>
      </c>
      <c r="L145" s="38">
        <v>933.63333333333344</v>
      </c>
      <c r="M145" s="28">
        <v>857</v>
      </c>
      <c r="N145" s="28">
        <v>796.3</v>
      </c>
      <c r="O145" s="39">
        <v>3393600</v>
      </c>
      <c r="P145" s="40">
        <v>6.5829145728643221E-2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44833</v>
      </c>
      <c r="E146" s="37">
        <v>3249.05</v>
      </c>
      <c r="F146" s="37">
        <v>3211.9500000000003</v>
      </c>
      <c r="G146" s="38">
        <v>3155.9500000000007</v>
      </c>
      <c r="H146" s="38">
        <v>3062.8500000000004</v>
      </c>
      <c r="I146" s="38">
        <v>3006.8500000000008</v>
      </c>
      <c r="J146" s="38">
        <v>3305.0500000000006</v>
      </c>
      <c r="K146" s="38">
        <v>3361.0499999999997</v>
      </c>
      <c r="L146" s="38">
        <v>3454.1500000000005</v>
      </c>
      <c r="M146" s="28">
        <v>3267.95</v>
      </c>
      <c r="N146" s="28">
        <v>3118.85</v>
      </c>
      <c r="O146" s="39">
        <v>2511000</v>
      </c>
      <c r="P146" s="40">
        <v>-3.6750038361209145E-2</v>
      </c>
    </row>
    <row r="147" spans="1:16" ht="12.75" customHeight="1">
      <c r="A147" s="28">
        <v>137</v>
      </c>
      <c r="B147" s="29" t="s">
        <v>49</v>
      </c>
      <c r="C147" s="30" t="s">
        <v>829</v>
      </c>
      <c r="D147" s="31">
        <v>44833</v>
      </c>
      <c r="E147" s="37">
        <v>111.95</v>
      </c>
      <c r="F147" s="37">
        <v>111.98333333333333</v>
      </c>
      <c r="G147" s="38">
        <v>109.71666666666667</v>
      </c>
      <c r="H147" s="38">
        <v>107.48333333333333</v>
      </c>
      <c r="I147" s="38">
        <v>105.21666666666667</v>
      </c>
      <c r="J147" s="38">
        <v>114.21666666666667</v>
      </c>
      <c r="K147" s="38">
        <v>116.48333333333335</v>
      </c>
      <c r="L147" s="38">
        <v>118.71666666666667</v>
      </c>
      <c r="M147" s="28">
        <v>114.25</v>
      </c>
      <c r="N147" s="28">
        <v>109.75</v>
      </c>
      <c r="O147" s="39">
        <v>50062500</v>
      </c>
      <c r="P147" s="40">
        <v>2.6973565905412698E-4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44833</v>
      </c>
      <c r="E148" s="37">
        <v>2054.6</v>
      </c>
      <c r="F148" s="37">
        <v>2051.1999999999998</v>
      </c>
      <c r="G148" s="38">
        <v>2019.9499999999998</v>
      </c>
      <c r="H148" s="38">
        <v>1985.3</v>
      </c>
      <c r="I148" s="38">
        <v>1954.05</v>
      </c>
      <c r="J148" s="38">
        <v>2085.8499999999995</v>
      </c>
      <c r="K148" s="38">
        <v>2117.0999999999995</v>
      </c>
      <c r="L148" s="38">
        <v>2151.7499999999995</v>
      </c>
      <c r="M148" s="28">
        <v>2082.4499999999998</v>
      </c>
      <c r="N148" s="28">
        <v>2016.55</v>
      </c>
      <c r="O148" s="39">
        <v>1979600</v>
      </c>
      <c r="P148" s="40">
        <v>-2.9346147245580916E-2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44833</v>
      </c>
      <c r="E149" s="37">
        <v>80076.399999999994</v>
      </c>
      <c r="F149" s="37">
        <v>80352.650000000009</v>
      </c>
      <c r="G149" s="38">
        <v>79196.500000000015</v>
      </c>
      <c r="H149" s="38">
        <v>78316.600000000006</v>
      </c>
      <c r="I149" s="38">
        <v>77160.450000000012</v>
      </c>
      <c r="J149" s="38">
        <v>81232.550000000017</v>
      </c>
      <c r="K149" s="38">
        <v>82388.700000000012</v>
      </c>
      <c r="L149" s="38">
        <v>83268.60000000002</v>
      </c>
      <c r="M149" s="28">
        <v>81508.800000000003</v>
      </c>
      <c r="N149" s="28">
        <v>79472.75</v>
      </c>
      <c r="O149" s="39">
        <v>68240</v>
      </c>
      <c r="P149" s="40">
        <v>-1.9258407588387469E-2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44833</v>
      </c>
      <c r="E150" s="37">
        <v>1010.5</v>
      </c>
      <c r="F150" s="37">
        <v>996.93333333333339</v>
      </c>
      <c r="G150" s="38">
        <v>974.01666666666677</v>
      </c>
      <c r="H150" s="38">
        <v>937.53333333333342</v>
      </c>
      <c r="I150" s="38">
        <v>914.61666666666679</v>
      </c>
      <c r="J150" s="38">
        <v>1033.4166666666667</v>
      </c>
      <c r="K150" s="38">
        <v>1056.3333333333333</v>
      </c>
      <c r="L150" s="38">
        <v>1092.8166666666666</v>
      </c>
      <c r="M150" s="28">
        <v>1019.85</v>
      </c>
      <c r="N150" s="28">
        <v>960.45</v>
      </c>
      <c r="O150" s="39">
        <v>8137500</v>
      </c>
      <c r="P150" s="40">
        <v>9.1145833333333339E-3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44833</v>
      </c>
      <c r="E151" s="37">
        <v>68.900000000000006</v>
      </c>
      <c r="F151" s="37">
        <v>68.716666666666654</v>
      </c>
      <c r="G151" s="38">
        <v>67.633333333333312</v>
      </c>
      <c r="H151" s="38">
        <v>66.36666666666666</v>
      </c>
      <c r="I151" s="38">
        <v>65.283333333333317</v>
      </c>
      <c r="J151" s="38">
        <v>69.983333333333306</v>
      </c>
      <c r="K151" s="38">
        <v>71.066666666666649</v>
      </c>
      <c r="L151" s="38">
        <v>72.3333333333333</v>
      </c>
      <c r="M151" s="28">
        <v>69.8</v>
      </c>
      <c r="N151" s="28">
        <v>67.45</v>
      </c>
      <c r="O151" s="39">
        <v>76432000</v>
      </c>
      <c r="P151" s="40">
        <v>1.62748643761302E-2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44833</v>
      </c>
      <c r="E152" s="37">
        <v>3889</v>
      </c>
      <c r="F152" s="37">
        <v>3841.4500000000003</v>
      </c>
      <c r="G152" s="38">
        <v>3768.7000000000007</v>
      </c>
      <c r="H152" s="38">
        <v>3648.4000000000005</v>
      </c>
      <c r="I152" s="38">
        <v>3575.650000000001</v>
      </c>
      <c r="J152" s="38">
        <v>3961.7500000000005</v>
      </c>
      <c r="K152" s="38">
        <v>4034.4999999999995</v>
      </c>
      <c r="L152" s="38">
        <v>4154.8</v>
      </c>
      <c r="M152" s="28">
        <v>3914.2</v>
      </c>
      <c r="N152" s="28">
        <v>3721.15</v>
      </c>
      <c r="O152" s="39">
        <v>1761000</v>
      </c>
      <c r="P152" s="40">
        <v>-2.3768276626706396E-2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44833</v>
      </c>
      <c r="E153" s="37">
        <v>4447.95</v>
      </c>
      <c r="F153" s="37">
        <v>4424.3166666666666</v>
      </c>
      <c r="G153" s="38">
        <v>4363.6333333333332</v>
      </c>
      <c r="H153" s="38">
        <v>4279.3166666666666</v>
      </c>
      <c r="I153" s="38">
        <v>4218.6333333333332</v>
      </c>
      <c r="J153" s="38">
        <v>4508.6333333333332</v>
      </c>
      <c r="K153" s="38">
        <v>4569.3166666666657</v>
      </c>
      <c r="L153" s="38">
        <v>4653.6333333333332</v>
      </c>
      <c r="M153" s="28">
        <v>4485</v>
      </c>
      <c r="N153" s="28">
        <v>4340</v>
      </c>
      <c r="O153" s="39">
        <v>648225</v>
      </c>
      <c r="P153" s="40">
        <v>-3.4590107229332413E-3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44833</v>
      </c>
      <c r="E154" s="37">
        <v>18717.400000000001</v>
      </c>
      <c r="F154" s="37">
        <v>18715.766666666666</v>
      </c>
      <c r="G154" s="38">
        <v>18598.233333333334</v>
      </c>
      <c r="H154" s="38">
        <v>18479.066666666666</v>
      </c>
      <c r="I154" s="38">
        <v>18361.533333333333</v>
      </c>
      <c r="J154" s="38">
        <v>18834.933333333334</v>
      </c>
      <c r="K154" s="38">
        <v>18952.466666666667</v>
      </c>
      <c r="L154" s="38">
        <v>19071.633333333335</v>
      </c>
      <c r="M154" s="28">
        <v>18833.3</v>
      </c>
      <c r="N154" s="28">
        <v>18596.599999999999</v>
      </c>
      <c r="O154" s="39">
        <v>286360</v>
      </c>
      <c r="P154" s="40">
        <v>-2.0656634746922024E-2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44833</v>
      </c>
      <c r="E155" s="37">
        <v>124.15</v>
      </c>
      <c r="F155" s="37">
        <v>123.61666666666667</v>
      </c>
      <c r="G155" s="38">
        <v>122.33333333333334</v>
      </c>
      <c r="H155" s="38">
        <v>120.51666666666667</v>
      </c>
      <c r="I155" s="38">
        <v>119.23333333333333</v>
      </c>
      <c r="J155" s="38">
        <v>125.43333333333335</v>
      </c>
      <c r="K155" s="38">
        <v>126.71666666666668</v>
      </c>
      <c r="L155" s="38">
        <v>128.53333333333336</v>
      </c>
      <c r="M155" s="28">
        <v>124.9</v>
      </c>
      <c r="N155" s="28">
        <v>121.8</v>
      </c>
      <c r="O155" s="39">
        <v>61532800</v>
      </c>
      <c r="P155" s="40">
        <v>-2.6809367383702449E-2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44833</v>
      </c>
      <c r="E156" s="37">
        <v>158.94999999999999</v>
      </c>
      <c r="F156" s="37">
        <v>159.36666666666665</v>
      </c>
      <c r="G156" s="38">
        <v>157.2833333333333</v>
      </c>
      <c r="H156" s="38">
        <v>155.61666666666665</v>
      </c>
      <c r="I156" s="38">
        <v>153.5333333333333</v>
      </c>
      <c r="J156" s="38">
        <v>161.0333333333333</v>
      </c>
      <c r="K156" s="38">
        <v>163.11666666666662</v>
      </c>
      <c r="L156" s="38">
        <v>164.7833333333333</v>
      </c>
      <c r="M156" s="28">
        <v>161.44999999999999</v>
      </c>
      <c r="N156" s="28">
        <v>157.69999999999999</v>
      </c>
      <c r="O156" s="39">
        <v>63252900</v>
      </c>
      <c r="P156" s="40">
        <v>-3.6718750000000001E-2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44833</v>
      </c>
      <c r="E157" s="37">
        <v>917.8</v>
      </c>
      <c r="F157" s="37">
        <v>913.16666666666663</v>
      </c>
      <c r="G157" s="38">
        <v>901.7833333333333</v>
      </c>
      <c r="H157" s="38">
        <v>885.76666666666665</v>
      </c>
      <c r="I157" s="38">
        <v>874.38333333333333</v>
      </c>
      <c r="J157" s="38">
        <v>929.18333333333328</v>
      </c>
      <c r="K157" s="38">
        <v>940.56666666666672</v>
      </c>
      <c r="L157" s="38">
        <v>956.58333333333326</v>
      </c>
      <c r="M157" s="28">
        <v>924.55</v>
      </c>
      <c r="N157" s="28">
        <v>897.15</v>
      </c>
      <c r="O157" s="39">
        <v>5933900</v>
      </c>
      <c r="P157" s="40">
        <v>-9.2332865825151943E-3</v>
      </c>
    </row>
    <row r="158" spans="1:16" ht="12.75" customHeight="1">
      <c r="A158" s="28">
        <v>148</v>
      </c>
      <c r="B158" s="29" t="s">
        <v>86</v>
      </c>
      <c r="C158" s="30" t="s">
        <v>442</v>
      </c>
      <c r="D158" s="31">
        <v>44833</v>
      </c>
      <c r="E158" s="37">
        <v>2996.7</v>
      </c>
      <c r="F158" s="37">
        <v>2990.0333333333328</v>
      </c>
      <c r="G158" s="38">
        <v>2962.3666666666659</v>
      </c>
      <c r="H158" s="38">
        <v>2928.0333333333328</v>
      </c>
      <c r="I158" s="38">
        <v>2900.3666666666659</v>
      </c>
      <c r="J158" s="38">
        <v>3024.3666666666659</v>
      </c>
      <c r="K158" s="38">
        <v>3052.0333333333328</v>
      </c>
      <c r="L158" s="38">
        <v>3086.3666666666659</v>
      </c>
      <c r="M158" s="28">
        <v>3017.7</v>
      </c>
      <c r="N158" s="28">
        <v>2955.7</v>
      </c>
      <c r="O158" s="39">
        <v>580000</v>
      </c>
      <c r="P158" s="40">
        <v>-4.7931713722915298E-2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44833</v>
      </c>
      <c r="E159" s="37">
        <v>124.35</v>
      </c>
      <c r="F159" s="37">
        <v>125.39999999999999</v>
      </c>
      <c r="G159" s="38">
        <v>122.69999999999999</v>
      </c>
      <c r="H159" s="38">
        <v>121.05</v>
      </c>
      <c r="I159" s="38">
        <v>118.35</v>
      </c>
      <c r="J159" s="38">
        <v>127.04999999999998</v>
      </c>
      <c r="K159" s="38">
        <v>129.75</v>
      </c>
      <c r="L159" s="38">
        <v>131.39999999999998</v>
      </c>
      <c r="M159" s="28">
        <v>128.1</v>
      </c>
      <c r="N159" s="28">
        <v>123.75</v>
      </c>
      <c r="O159" s="39">
        <v>45811150</v>
      </c>
      <c r="P159" s="40">
        <v>1.9622964867180806E-2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44833</v>
      </c>
      <c r="E160" s="37">
        <v>49714.1</v>
      </c>
      <c r="F160" s="37">
        <v>50019.9</v>
      </c>
      <c r="G160" s="38">
        <v>48839.8</v>
      </c>
      <c r="H160" s="38">
        <v>47965.5</v>
      </c>
      <c r="I160" s="38">
        <v>46785.4</v>
      </c>
      <c r="J160" s="38">
        <v>50894.200000000004</v>
      </c>
      <c r="K160" s="38">
        <v>52074.299999999996</v>
      </c>
      <c r="L160" s="38">
        <v>52948.600000000006</v>
      </c>
      <c r="M160" s="28">
        <v>51200</v>
      </c>
      <c r="N160" s="28">
        <v>49145.599999999999</v>
      </c>
      <c r="O160" s="39">
        <v>92040</v>
      </c>
      <c r="P160" s="40">
        <v>-7.5764422352763969E-2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44833</v>
      </c>
      <c r="E161" s="37">
        <v>877.5</v>
      </c>
      <c r="F161" s="37">
        <v>886.6</v>
      </c>
      <c r="G161" s="38">
        <v>865.85</v>
      </c>
      <c r="H161" s="38">
        <v>854.2</v>
      </c>
      <c r="I161" s="38">
        <v>833.45</v>
      </c>
      <c r="J161" s="38">
        <v>898.25</v>
      </c>
      <c r="K161" s="38">
        <v>919</v>
      </c>
      <c r="L161" s="38">
        <v>930.65</v>
      </c>
      <c r="M161" s="28">
        <v>907.35</v>
      </c>
      <c r="N161" s="28">
        <v>874.95</v>
      </c>
      <c r="O161" s="39">
        <v>5998300</v>
      </c>
      <c r="P161" s="40">
        <v>-1.5126202194428139E-2</v>
      </c>
    </row>
    <row r="162" spans="1:16" ht="12.75" customHeight="1">
      <c r="A162" s="28">
        <v>152</v>
      </c>
      <c r="B162" s="29" t="s">
        <v>86</v>
      </c>
      <c r="C162" s="30" t="s">
        <v>447</v>
      </c>
      <c r="D162" s="31">
        <v>44833</v>
      </c>
      <c r="E162" s="37">
        <v>3186.5</v>
      </c>
      <c r="F162" s="37">
        <v>3181.8166666666671</v>
      </c>
      <c r="G162" s="38">
        <v>3137.7833333333342</v>
      </c>
      <c r="H162" s="38">
        <v>3089.0666666666671</v>
      </c>
      <c r="I162" s="38">
        <v>3045.0333333333342</v>
      </c>
      <c r="J162" s="38">
        <v>3230.5333333333342</v>
      </c>
      <c r="K162" s="38">
        <v>3274.5666666666671</v>
      </c>
      <c r="L162" s="38">
        <v>3323.2833333333342</v>
      </c>
      <c r="M162" s="28">
        <v>3225.85</v>
      </c>
      <c r="N162" s="28">
        <v>3133.1</v>
      </c>
      <c r="O162" s="39">
        <v>732300</v>
      </c>
      <c r="P162" s="40">
        <v>1.8356278681685441E-2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44833</v>
      </c>
      <c r="E163" s="37">
        <v>201.25</v>
      </c>
      <c r="F163" s="37">
        <v>202.13333333333335</v>
      </c>
      <c r="G163" s="38">
        <v>199.16666666666671</v>
      </c>
      <c r="H163" s="38">
        <v>197.08333333333337</v>
      </c>
      <c r="I163" s="38">
        <v>194.11666666666673</v>
      </c>
      <c r="J163" s="38">
        <v>204.2166666666667</v>
      </c>
      <c r="K163" s="38">
        <v>207.18333333333334</v>
      </c>
      <c r="L163" s="38">
        <v>209.26666666666668</v>
      </c>
      <c r="M163" s="28">
        <v>205.1</v>
      </c>
      <c r="N163" s="28">
        <v>200.05</v>
      </c>
      <c r="O163" s="39">
        <v>14685000</v>
      </c>
      <c r="P163" s="40">
        <v>1.4928467758656437E-2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44833</v>
      </c>
      <c r="E164" s="37">
        <v>106.4</v>
      </c>
      <c r="F164" s="37">
        <v>106.33333333333333</v>
      </c>
      <c r="G164" s="38">
        <v>105.41666666666666</v>
      </c>
      <c r="H164" s="38">
        <v>104.43333333333332</v>
      </c>
      <c r="I164" s="38">
        <v>103.51666666666665</v>
      </c>
      <c r="J164" s="38">
        <v>107.31666666666666</v>
      </c>
      <c r="K164" s="38">
        <v>108.23333333333332</v>
      </c>
      <c r="L164" s="38">
        <v>109.21666666666667</v>
      </c>
      <c r="M164" s="28">
        <v>107.25</v>
      </c>
      <c r="N164" s="28">
        <v>105.35</v>
      </c>
      <c r="O164" s="39">
        <v>60927400</v>
      </c>
      <c r="P164" s="40">
        <v>8.4145715751667519E-3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44833</v>
      </c>
      <c r="E165" s="37">
        <v>2803</v>
      </c>
      <c r="F165" s="37">
        <v>2815.0833333333335</v>
      </c>
      <c r="G165" s="38">
        <v>2780.3166666666671</v>
      </c>
      <c r="H165" s="38">
        <v>2757.6333333333337</v>
      </c>
      <c r="I165" s="38">
        <v>2722.8666666666672</v>
      </c>
      <c r="J165" s="38">
        <v>2837.7666666666669</v>
      </c>
      <c r="K165" s="38">
        <v>2872.5333333333333</v>
      </c>
      <c r="L165" s="38">
        <v>2895.2166666666667</v>
      </c>
      <c r="M165" s="28">
        <v>2849.85</v>
      </c>
      <c r="N165" s="28">
        <v>2792.4</v>
      </c>
      <c r="O165" s="39">
        <v>2430750</v>
      </c>
      <c r="P165" s="40">
        <v>-1.5292687867125785E-2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44833</v>
      </c>
      <c r="E166" s="37">
        <v>3020.65</v>
      </c>
      <c r="F166" s="37">
        <v>3016.3333333333335</v>
      </c>
      <c r="G166" s="38">
        <v>2985.2666666666669</v>
      </c>
      <c r="H166" s="38">
        <v>2949.8833333333332</v>
      </c>
      <c r="I166" s="38">
        <v>2918.8166666666666</v>
      </c>
      <c r="J166" s="38">
        <v>3051.7166666666672</v>
      </c>
      <c r="K166" s="38">
        <v>3082.7833333333338</v>
      </c>
      <c r="L166" s="38">
        <v>3118.1666666666674</v>
      </c>
      <c r="M166" s="28">
        <v>3047.4</v>
      </c>
      <c r="N166" s="28">
        <v>2980.95</v>
      </c>
      <c r="O166" s="39">
        <v>1862500</v>
      </c>
      <c r="P166" s="40">
        <v>-1.9607843137254902E-2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44833</v>
      </c>
      <c r="E167" s="37">
        <v>36.75</v>
      </c>
      <c r="F167" s="37">
        <v>36.583333333333336</v>
      </c>
      <c r="G167" s="38">
        <v>36.216666666666669</v>
      </c>
      <c r="H167" s="38">
        <v>35.68333333333333</v>
      </c>
      <c r="I167" s="38">
        <v>35.316666666666663</v>
      </c>
      <c r="J167" s="38">
        <v>37.116666666666674</v>
      </c>
      <c r="K167" s="38">
        <v>37.483333333333334</v>
      </c>
      <c r="L167" s="38">
        <v>38.01666666666668</v>
      </c>
      <c r="M167" s="28">
        <v>36.950000000000003</v>
      </c>
      <c r="N167" s="28">
        <v>36.049999999999997</v>
      </c>
      <c r="O167" s="39">
        <v>244960000</v>
      </c>
      <c r="P167" s="40">
        <v>-3.1257909390027844E-2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44833</v>
      </c>
      <c r="E168" s="37">
        <v>2492.9499999999998</v>
      </c>
      <c r="F168" s="37">
        <v>2484.4333333333329</v>
      </c>
      <c r="G168" s="38">
        <v>2463.016666666666</v>
      </c>
      <c r="H168" s="38">
        <v>2433.083333333333</v>
      </c>
      <c r="I168" s="38">
        <v>2411.6666666666661</v>
      </c>
      <c r="J168" s="38">
        <v>2514.3666666666659</v>
      </c>
      <c r="K168" s="38">
        <v>2535.7833333333328</v>
      </c>
      <c r="L168" s="38">
        <v>2565.7166666666658</v>
      </c>
      <c r="M168" s="28">
        <v>2505.85</v>
      </c>
      <c r="N168" s="28">
        <v>2454.5</v>
      </c>
      <c r="O168" s="39">
        <v>964200</v>
      </c>
      <c r="P168" s="40">
        <v>-7.4841681059297643E-2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44833</v>
      </c>
      <c r="E169" s="37">
        <v>205</v>
      </c>
      <c r="F169" s="37">
        <v>204.78333333333333</v>
      </c>
      <c r="G169" s="38">
        <v>201.56666666666666</v>
      </c>
      <c r="H169" s="38">
        <v>198.13333333333333</v>
      </c>
      <c r="I169" s="38">
        <v>194.91666666666666</v>
      </c>
      <c r="J169" s="38">
        <v>208.21666666666667</v>
      </c>
      <c r="K169" s="38">
        <v>211.43333333333331</v>
      </c>
      <c r="L169" s="38">
        <v>214.86666666666667</v>
      </c>
      <c r="M169" s="28">
        <v>208</v>
      </c>
      <c r="N169" s="28">
        <v>201.35</v>
      </c>
      <c r="O169" s="39">
        <v>59810400</v>
      </c>
      <c r="P169" s="40">
        <v>1.4466546112115732E-3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44833</v>
      </c>
      <c r="E170" s="37">
        <v>1661.95</v>
      </c>
      <c r="F170" s="37">
        <v>1666.1666666666667</v>
      </c>
      <c r="G170" s="38">
        <v>1630.7833333333335</v>
      </c>
      <c r="H170" s="38">
        <v>1599.6166666666668</v>
      </c>
      <c r="I170" s="38">
        <v>1564.2333333333336</v>
      </c>
      <c r="J170" s="38">
        <v>1697.3333333333335</v>
      </c>
      <c r="K170" s="38">
        <v>1732.7166666666667</v>
      </c>
      <c r="L170" s="38">
        <v>1763.8833333333334</v>
      </c>
      <c r="M170" s="28">
        <v>1701.55</v>
      </c>
      <c r="N170" s="28">
        <v>1635</v>
      </c>
      <c r="O170" s="39">
        <v>4445661</v>
      </c>
      <c r="P170" s="40">
        <v>-1.7097093494106003E-2</v>
      </c>
    </row>
    <row r="171" spans="1:16" ht="12.75" customHeight="1">
      <c r="A171" s="28">
        <v>161</v>
      </c>
      <c r="B171" s="29" t="s">
        <v>44</v>
      </c>
      <c r="C171" s="30" t="s">
        <v>459</v>
      </c>
      <c r="D171" s="31">
        <v>44833</v>
      </c>
      <c r="E171" s="37">
        <v>160.9</v>
      </c>
      <c r="F171" s="37">
        <v>161.31666666666669</v>
      </c>
      <c r="G171" s="38">
        <v>158.58333333333337</v>
      </c>
      <c r="H171" s="38">
        <v>156.26666666666668</v>
      </c>
      <c r="I171" s="38">
        <v>153.53333333333336</v>
      </c>
      <c r="J171" s="38">
        <v>163.63333333333338</v>
      </c>
      <c r="K171" s="38">
        <v>166.36666666666667</v>
      </c>
      <c r="L171" s="38">
        <v>168.68333333333339</v>
      </c>
      <c r="M171" s="28">
        <v>164.05</v>
      </c>
      <c r="N171" s="28">
        <v>159</v>
      </c>
      <c r="O171" s="39">
        <v>14164500</v>
      </c>
      <c r="P171" s="40">
        <v>-2.7864520778284892E-2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44833</v>
      </c>
      <c r="E172" s="37">
        <v>717.35</v>
      </c>
      <c r="F172" s="37">
        <v>718.76666666666677</v>
      </c>
      <c r="G172" s="38">
        <v>705.38333333333355</v>
      </c>
      <c r="H172" s="38">
        <v>693.41666666666674</v>
      </c>
      <c r="I172" s="38">
        <v>680.03333333333353</v>
      </c>
      <c r="J172" s="38">
        <v>730.73333333333358</v>
      </c>
      <c r="K172" s="38">
        <v>744.11666666666679</v>
      </c>
      <c r="L172" s="38">
        <v>756.0833333333336</v>
      </c>
      <c r="M172" s="28">
        <v>732.15</v>
      </c>
      <c r="N172" s="28">
        <v>706.8</v>
      </c>
      <c r="O172" s="39">
        <v>3785050</v>
      </c>
      <c r="P172" s="40">
        <v>-7.6141078838174267E-2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44833</v>
      </c>
      <c r="E173" s="37">
        <v>112.45</v>
      </c>
      <c r="F173" s="37">
        <v>113.33333333333333</v>
      </c>
      <c r="G173" s="38">
        <v>110.66666666666666</v>
      </c>
      <c r="H173" s="38">
        <v>108.88333333333333</v>
      </c>
      <c r="I173" s="38">
        <v>106.21666666666665</v>
      </c>
      <c r="J173" s="38">
        <v>115.11666666666666</v>
      </c>
      <c r="K173" s="38">
        <v>117.78333333333332</v>
      </c>
      <c r="L173" s="38">
        <v>119.56666666666666</v>
      </c>
      <c r="M173" s="28">
        <v>116</v>
      </c>
      <c r="N173" s="28">
        <v>111.55</v>
      </c>
      <c r="O173" s="39">
        <v>50980000</v>
      </c>
      <c r="P173" s="40">
        <v>-4.6032934131736529E-2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44833</v>
      </c>
      <c r="E174" s="37">
        <v>97</v>
      </c>
      <c r="F174" s="37">
        <v>97.583333333333329</v>
      </c>
      <c r="G174" s="38">
        <v>95.966666666666654</v>
      </c>
      <c r="H174" s="38">
        <v>94.933333333333323</v>
      </c>
      <c r="I174" s="38">
        <v>93.316666666666649</v>
      </c>
      <c r="J174" s="38">
        <v>98.61666666666666</v>
      </c>
      <c r="K174" s="38">
        <v>100.23333333333333</v>
      </c>
      <c r="L174" s="38">
        <v>101.26666666666667</v>
      </c>
      <c r="M174" s="28">
        <v>99.2</v>
      </c>
      <c r="N174" s="28">
        <v>96.55</v>
      </c>
      <c r="O174" s="39">
        <v>37040000</v>
      </c>
      <c r="P174" s="40">
        <v>4.3733092876465283E-2</v>
      </c>
    </row>
    <row r="175" spans="1:16" ht="12.75" customHeight="1">
      <c r="A175" s="28">
        <v>165</v>
      </c>
      <c r="B175" s="225" t="s">
        <v>79</v>
      </c>
      <c r="C175" s="30" t="s">
        <v>185</v>
      </c>
      <c r="D175" s="31">
        <v>44833</v>
      </c>
      <c r="E175" s="37">
        <v>2398.5</v>
      </c>
      <c r="F175" s="37">
        <v>2395.7833333333333</v>
      </c>
      <c r="G175" s="38">
        <v>2365.8166666666666</v>
      </c>
      <c r="H175" s="38">
        <v>2333.1333333333332</v>
      </c>
      <c r="I175" s="38">
        <v>2303.1666666666665</v>
      </c>
      <c r="J175" s="38">
        <v>2428.4666666666667</v>
      </c>
      <c r="K175" s="38">
        <v>2458.4333333333329</v>
      </c>
      <c r="L175" s="38">
        <v>2491.1166666666668</v>
      </c>
      <c r="M175" s="28">
        <v>2425.75</v>
      </c>
      <c r="N175" s="28">
        <v>2363.1</v>
      </c>
      <c r="O175" s="39">
        <v>37849000</v>
      </c>
      <c r="P175" s="40">
        <v>1.067444608369994E-2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44833</v>
      </c>
      <c r="E176" s="37">
        <v>74.900000000000006</v>
      </c>
      <c r="F176" s="37">
        <v>74.716666666666669</v>
      </c>
      <c r="G176" s="38">
        <v>73.583333333333343</v>
      </c>
      <c r="H176" s="38">
        <v>72.26666666666668</v>
      </c>
      <c r="I176" s="38">
        <v>71.133333333333354</v>
      </c>
      <c r="J176" s="38">
        <v>76.033333333333331</v>
      </c>
      <c r="K176" s="38">
        <v>77.166666666666657</v>
      </c>
      <c r="L176" s="38">
        <v>78.48333333333332</v>
      </c>
      <c r="M176" s="28">
        <v>75.849999999999994</v>
      </c>
      <c r="N176" s="28">
        <v>73.400000000000006</v>
      </c>
      <c r="O176" s="39">
        <v>96378000</v>
      </c>
      <c r="P176" s="40">
        <v>-3.4269223832140927E-2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44833</v>
      </c>
      <c r="E177" s="37">
        <v>905.45</v>
      </c>
      <c r="F177" s="37">
        <v>902.94999999999993</v>
      </c>
      <c r="G177" s="38">
        <v>891.89999999999986</v>
      </c>
      <c r="H177" s="38">
        <v>878.34999999999991</v>
      </c>
      <c r="I177" s="38">
        <v>867.29999999999984</v>
      </c>
      <c r="J177" s="38">
        <v>916.49999999999989</v>
      </c>
      <c r="K177" s="38">
        <v>927.54999999999984</v>
      </c>
      <c r="L177" s="38">
        <v>941.09999999999991</v>
      </c>
      <c r="M177" s="28">
        <v>914</v>
      </c>
      <c r="N177" s="28">
        <v>889.4</v>
      </c>
      <c r="O177" s="39">
        <v>4766400</v>
      </c>
      <c r="P177" s="40">
        <v>6.5831842576028629E-2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44833</v>
      </c>
      <c r="E178" s="37">
        <v>1245.05</v>
      </c>
      <c r="F178" s="37">
        <v>1250.2833333333333</v>
      </c>
      <c r="G178" s="38">
        <v>1234.7666666666667</v>
      </c>
      <c r="H178" s="38">
        <v>1224.4833333333333</v>
      </c>
      <c r="I178" s="38">
        <v>1208.9666666666667</v>
      </c>
      <c r="J178" s="38">
        <v>1260.5666666666666</v>
      </c>
      <c r="K178" s="38">
        <v>1276.083333333333</v>
      </c>
      <c r="L178" s="38">
        <v>1286.3666666666666</v>
      </c>
      <c r="M178" s="28">
        <v>1265.8</v>
      </c>
      <c r="N178" s="28">
        <v>1240</v>
      </c>
      <c r="O178" s="39">
        <v>5952750</v>
      </c>
      <c r="P178" s="40">
        <v>6.2658990494042041E-2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44833</v>
      </c>
      <c r="E179" s="37">
        <v>536.5</v>
      </c>
      <c r="F179" s="37">
        <v>539.4</v>
      </c>
      <c r="G179" s="38">
        <v>529.84999999999991</v>
      </c>
      <c r="H179" s="38">
        <v>523.19999999999993</v>
      </c>
      <c r="I179" s="38">
        <v>513.64999999999986</v>
      </c>
      <c r="J179" s="38">
        <v>546.04999999999995</v>
      </c>
      <c r="K179" s="38">
        <v>555.59999999999991</v>
      </c>
      <c r="L179" s="38">
        <v>562.25</v>
      </c>
      <c r="M179" s="28">
        <v>548.95000000000005</v>
      </c>
      <c r="N179" s="28">
        <v>532.75</v>
      </c>
      <c r="O179" s="39">
        <v>48624000</v>
      </c>
      <c r="P179" s="40">
        <v>-4.0322103144058263E-2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44833</v>
      </c>
      <c r="E180" s="37">
        <v>21260.400000000001</v>
      </c>
      <c r="F180" s="37">
        <v>21163.666666666668</v>
      </c>
      <c r="G180" s="38">
        <v>20765.383333333335</v>
      </c>
      <c r="H180" s="38">
        <v>20270.366666666669</v>
      </c>
      <c r="I180" s="38">
        <v>19872.083333333336</v>
      </c>
      <c r="J180" s="38">
        <v>21658.683333333334</v>
      </c>
      <c r="K180" s="38">
        <v>22056.966666666667</v>
      </c>
      <c r="L180" s="38">
        <v>22551.983333333334</v>
      </c>
      <c r="M180" s="28">
        <v>21561.95</v>
      </c>
      <c r="N180" s="28">
        <v>20668.650000000001</v>
      </c>
      <c r="O180" s="39">
        <v>490400</v>
      </c>
      <c r="P180" s="40">
        <v>8.5865597202941027E-3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44833</v>
      </c>
      <c r="E181" s="37">
        <v>2724.9</v>
      </c>
      <c r="F181" s="37">
        <v>2735.1666666666665</v>
      </c>
      <c r="G181" s="38">
        <v>2687.7333333333331</v>
      </c>
      <c r="H181" s="38">
        <v>2650.5666666666666</v>
      </c>
      <c r="I181" s="38">
        <v>2603.1333333333332</v>
      </c>
      <c r="J181" s="38">
        <v>2772.333333333333</v>
      </c>
      <c r="K181" s="38">
        <v>2819.7666666666664</v>
      </c>
      <c r="L181" s="38">
        <v>2856.9333333333329</v>
      </c>
      <c r="M181" s="28">
        <v>2782.6</v>
      </c>
      <c r="N181" s="28">
        <v>2698</v>
      </c>
      <c r="O181" s="39">
        <v>1738275</v>
      </c>
      <c r="P181" s="40">
        <v>4.7216699801192842E-2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44833</v>
      </c>
      <c r="E182" s="37">
        <v>2490.6999999999998</v>
      </c>
      <c r="F182" s="37">
        <v>2506.2999999999997</v>
      </c>
      <c r="G182" s="38">
        <v>2458.6499999999996</v>
      </c>
      <c r="H182" s="38">
        <v>2426.6</v>
      </c>
      <c r="I182" s="38">
        <v>2378.9499999999998</v>
      </c>
      <c r="J182" s="38">
        <v>2538.3499999999995</v>
      </c>
      <c r="K182" s="38">
        <v>2586</v>
      </c>
      <c r="L182" s="38">
        <v>2618.0499999999993</v>
      </c>
      <c r="M182" s="28">
        <v>2553.9499999999998</v>
      </c>
      <c r="N182" s="28">
        <v>2474.25</v>
      </c>
      <c r="O182" s="39">
        <v>3804000</v>
      </c>
      <c r="P182" s="40">
        <v>-1.378224059854302E-3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44833</v>
      </c>
      <c r="E183" s="37">
        <v>1164.1500000000001</v>
      </c>
      <c r="F183" s="37">
        <v>1165.2333333333333</v>
      </c>
      <c r="G183" s="38">
        <v>1143.0666666666666</v>
      </c>
      <c r="H183" s="38">
        <v>1121.9833333333333</v>
      </c>
      <c r="I183" s="38">
        <v>1099.8166666666666</v>
      </c>
      <c r="J183" s="38">
        <v>1186.3166666666666</v>
      </c>
      <c r="K183" s="38">
        <v>1208.4833333333331</v>
      </c>
      <c r="L183" s="38">
        <v>1229.5666666666666</v>
      </c>
      <c r="M183" s="28">
        <v>1187.4000000000001</v>
      </c>
      <c r="N183" s="28">
        <v>1144.1500000000001</v>
      </c>
      <c r="O183" s="39">
        <v>4653600</v>
      </c>
      <c r="P183" s="40">
        <v>-2.4034226752233549E-2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44833</v>
      </c>
      <c r="E184" s="37">
        <v>898.9</v>
      </c>
      <c r="F184" s="37">
        <v>901.01666666666677</v>
      </c>
      <c r="G184" s="38">
        <v>892.58333333333348</v>
      </c>
      <c r="H184" s="38">
        <v>886.26666666666677</v>
      </c>
      <c r="I184" s="38">
        <v>877.83333333333348</v>
      </c>
      <c r="J184" s="38">
        <v>907.33333333333348</v>
      </c>
      <c r="K184" s="38">
        <v>915.76666666666665</v>
      </c>
      <c r="L184" s="38">
        <v>922.08333333333348</v>
      </c>
      <c r="M184" s="28">
        <v>909.45</v>
      </c>
      <c r="N184" s="28">
        <v>894.7</v>
      </c>
      <c r="O184" s="39">
        <v>23282000</v>
      </c>
      <c r="P184" s="40">
        <v>2.5467102423382869E-2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44833</v>
      </c>
      <c r="E185" s="37">
        <v>497.4</v>
      </c>
      <c r="F185" s="37">
        <v>496.76666666666665</v>
      </c>
      <c r="G185" s="38">
        <v>491.88333333333333</v>
      </c>
      <c r="H185" s="38">
        <v>486.36666666666667</v>
      </c>
      <c r="I185" s="38">
        <v>481.48333333333335</v>
      </c>
      <c r="J185" s="38">
        <v>502.2833333333333</v>
      </c>
      <c r="K185" s="38">
        <v>507.16666666666663</v>
      </c>
      <c r="L185" s="38">
        <v>512.68333333333328</v>
      </c>
      <c r="M185" s="28">
        <v>501.65</v>
      </c>
      <c r="N185" s="28">
        <v>491.25</v>
      </c>
      <c r="O185" s="39">
        <v>11923500</v>
      </c>
      <c r="P185" s="40">
        <v>-1.4505331019092488E-2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44833</v>
      </c>
      <c r="E186" s="37">
        <v>551.4</v>
      </c>
      <c r="F186" s="37">
        <v>551.16666666666663</v>
      </c>
      <c r="G186" s="38">
        <v>542.83333333333326</v>
      </c>
      <c r="H186" s="38">
        <v>534.26666666666665</v>
      </c>
      <c r="I186" s="38">
        <v>525.93333333333328</v>
      </c>
      <c r="J186" s="38">
        <v>559.73333333333323</v>
      </c>
      <c r="K186" s="38">
        <v>568.06666666666649</v>
      </c>
      <c r="L186" s="38">
        <v>576.63333333333321</v>
      </c>
      <c r="M186" s="28">
        <v>559.5</v>
      </c>
      <c r="N186" s="28">
        <v>542.6</v>
      </c>
      <c r="O186" s="39">
        <v>4125000</v>
      </c>
      <c r="P186" s="40">
        <v>4.1929780247537254E-2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44833</v>
      </c>
      <c r="E187" s="37">
        <v>1065.3</v>
      </c>
      <c r="F187" s="37">
        <v>1058.2333333333333</v>
      </c>
      <c r="G187" s="38">
        <v>1041.0166666666667</v>
      </c>
      <c r="H187" s="38">
        <v>1016.7333333333333</v>
      </c>
      <c r="I187" s="38">
        <v>999.51666666666665</v>
      </c>
      <c r="J187" s="38">
        <v>1082.5166666666667</v>
      </c>
      <c r="K187" s="38">
        <v>1099.7333333333333</v>
      </c>
      <c r="L187" s="38">
        <v>1124.0166666666667</v>
      </c>
      <c r="M187" s="28">
        <v>1075.45</v>
      </c>
      <c r="N187" s="28">
        <v>1033.95</v>
      </c>
      <c r="O187" s="39">
        <v>7222000</v>
      </c>
      <c r="P187" s="40">
        <v>-6.049173930011708E-2</v>
      </c>
    </row>
    <row r="188" spans="1:16" ht="12.75" customHeight="1">
      <c r="A188" s="28">
        <v>178</v>
      </c>
      <c r="B188" s="29" t="s">
        <v>74</v>
      </c>
      <c r="C188" s="30" t="s">
        <v>502</v>
      </c>
      <c r="D188" s="31">
        <v>44833</v>
      </c>
      <c r="E188" s="37">
        <v>1116.1500000000001</v>
      </c>
      <c r="F188" s="37">
        <v>1126.05</v>
      </c>
      <c r="G188" s="38">
        <v>1096.55</v>
      </c>
      <c r="H188" s="38">
        <v>1076.95</v>
      </c>
      <c r="I188" s="38">
        <v>1047.45</v>
      </c>
      <c r="J188" s="38">
        <v>1145.6499999999999</v>
      </c>
      <c r="K188" s="38">
        <v>1175.1499999999999</v>
      </c>
      <c r="L188" s="38">
        <v>1194.7499999999998</v>
      </c>
      <c r="M188" s="28">
        <v>1155.55</v>
      </c>
      <c r="N188" s="28">
        <v>1106.45</v>
      </c>
      <c r="O188" s="39">
        <v>2904500</v>
      </c>
      <c r="P188" s="40">
        <v>-2.5989268947015427E-2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44833</v>
      </c>
      <c r="E189" s="37">
        <v>797.75</v>
      </c>
      <c r="F189" s="37">
        <v>793.26666666666677</v>
      </c>
      <c r="G189" s="38">
        <v>786.53333333333353</v>
      </c>
      <c r="H189" s="38">
        <v>775.31666666666672</v>
      </c>
      <c r="I189" s="38">
        <v>768.58333333333348</v>
      </c>
      <c r="J189" s="38">
        <v>804.48333333333358</v>
      </c>
      <c r="K189" s="38">
        <v>811.21666666666692</v>
      </c>
      <c r="L189" s="38">
        <v>822.43333333333362</v>
      </c>
      <c r="M189" s="28">
        <v>800</v>
      </c>
      <c r="N189" s="28">
        <v>782.05</v>
      </c>
      <c r="O189" s="39">
        <v>8395200</v>
      </c>
      <c r="P189" s="40">
        <v>-1.1235955056179775E-2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44833</v>
      </c>
      <c r="E190" s="37">
        <v>399.95</v>
      </c>
      <c r="F190" s="37">
        <v>398.36666666666662</v>
      </c>
      <c r="G190" s="38">
        <v>392.13333333333321</v>
      </c>
      <c r="H190" s="38">
        <v>384.31666666666661</v>
      </c>
      <c r="I190" s="38">
        <v>378.0833333333332</v>
      </c>
      <c r="J190" s="38">
        <v>406.18333333333322</v>
      </c>
      <c r="K190" s="38">
        <v>412.41666666666669</v>
      </c>
      <c r="L190" s="38">
        <v>420.23333333333323</v>
      </c>
      <c r="M190" s="28">
        <v>404.6</v>
      </c>
      <c r="N190" s="28">
        <v>390.55</v>
      </c>
      <c r="O190" s="39">
        <v>77521425</v>
      </c>
      <c r="P190" s="40">
        <v>-3.7359216188993681E-3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44833</v>
      </c>
      <c r="E191" s="37">
        <v>217.85</v>
      </c>
      <c r="F191" s="37">
        <v>217.46666666666667</v>
      </c>
      <c r="G191" s="38">
        <v>214.63333333333333</v>
      </c>
      <c r="H191" s="38">
        <v>211.41666666666666</v>
      </c>
      <c r="I191" s="38">
        <v>208.58333333333331</v>
      </c>
      <c r="J191" s="38">
        <v>220.68333333333334</v>
      </c>
      <c r="K191" s="38">
        <v>223.51666666666665</v>
      </c>
      <c r="L191" s="38">
        <v>226.73333333333335</v>
      </c>
      <c r="M191" s="28">
        <v>220.3</v>
      </c>
      <c r="N191" s="28">
        <v>214.25</v>
      </c>
      <c r="O191" s="39">
        <v>110463750</v>
      </c>
      <c r="P191" s="40">
        <v>-1.5224455409796606E-2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44833</v>
      </c>
      <c r="E192" s="37">
        <v>97.85</v>
      </c>
      <c r="F192" s="37">
        <v>98.433333333333337</v>
      </c>
      <c r="G192" s="38">
        <v>95.716666666666669</v>
      </c>
      <c r="H192" s="38">
        <v>93.583333333333329</v>
      </c>
      <c r="I192" s="38">
        <v>90.86666666666666</v>
      </c>
      <c r="J192" s="38">
        <v>100.56666666666668</v>
      </c>
      <c r="K192" s="38">
        <v>103.28333333333335</v>
      </c>
      <c r="L192" s="38">
        <v>105.41666666666669</v>
      </c>
      <c r="M192" s="28">
        <v>101.15</v>
      </c>
      <c r="N192" s="28">
        <v>96.3</v>
      </c>
      <c r="O192" s="39">
        <v>250869000</v>
      </c>
      <c r="P192" s="40">
        <v>-1.1339083828825057E-2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44833</v>
      </c>
      <c r="E193" s="37">
        <v>3019.6</v>
      </c>
      <c r="F193" s="37">
        <v>3009.35</v>
      </c>
      <c r="G193" s="38">
        <v>2992.2</v>
      </c>
      <c r="H193" s="38">
        <v>2964.7999999999997</v>
      </c>
      <c r="I193" s="38">
        <v>2947.6499999999996</v>
      </c>
      <c r="J193" s="38">
        <v>3036.75</v>
      </c>
      <c r="K193" s="38">
        <v>3053.9000000000005</v>
      </c>
      <c r="L193" s="38">
        <v>3081.3</v>
      </c>
      <c r="M193" s="28">
        <v>3026.5</v>
      </c>
      <c r="N193" s="28">
        <v>2981.95</v>
      </c>
      <c r="O193" s="39">
        <v>12998550</v>
      </c>
      <c r="P193" s="40">
        <v>-4.9490170861657178E-3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44833</v>
      </c>
      <c r="E194" s="37">
        <v>1022.2</v>
      </c>
      <c r="F194" s="37">
        <v>1028.5833333333333</v>
      </c>
      <c r="G194" s="38">
        <v>1011.6166666666666</v>
      </c>
      <c r="H194" s="38">
        <v>1001.0333333333333</v>
      </c>
      <c r="I194" s="38">
        <v>984.06666666666661</v>
      </c>
      <c r="J194" s="38">
        <v>1039.1666666666665</v>
      </c>
      <c r="K194" s="38">
        <v>1056.1333333333332</v>
      </c>
      <c r="L194" s="38">
        <v>1066.7166666666665</v>
      </c>
      <c r="M194" s="28">
        <v>1045.55</v>
      </c>
      <c r="N194" s="28">
        <v>1018</v>
      </c>
      <c r="O194" s="39">
        <v>15355200</v>
      </c>
      <c r="P194" s="40">
        <v>-6.3969862111846673E-2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44833</v>
      </c>
      <c r="E195" s="37">
        <v>2604.8000000000002</v>
      </c>
      <c r="F195" s="37">
        <v>2624.1</v>
      </c>
      <c r="G195" s="38">
        <v>2570.85</v>
      </c>
      <c r="H195" s="38">
        <v>2536.9</v>
      </c>
      <c r="I195" s="38">
        <v>2483.65</v>
      </c>
      <c r="J195" s="38">
        <v>2658.0499999999997</v>
      </c>
      <c r="K195" s="38">
        <v>2711.2999999999997</v>
      </c>
      <c r="L195" s="38">
        <v>2745.2499999999995</v>
      </c>
      <c r="M195" s="28">
        <v>2677.35</v>
      </c>
      <c r="N195" s="28">
        <v>2590.15</v>
      </c>
      <c r="O195" s="39">
        <v>4635750</v>
      </c>
      <c r="P195" s="40">
        <v>2.3429091812236111E-2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44833</v>
      </c>
      <c r="E196" s="37">
        <v>1534.15</v>
      </c>
      <c r="F196" s="37">
        <v>1525.8999999999999</v>
      </c>
      <c r="G196" s="38">
        <v>1511.9999999999998</v>
      </c>
      <c r="H196" s="38">
        <v>1489.85</v>
      </c>
      <c r="I196" s="38">
        <v>1475.9499999999998</v>
      </c>
      <c r="J196" s="38">
        <v>1548.0499999999997</v>
      </c>
      <c r="K196" s="38">
        <v>1561.9499999999998</v>
      </c>
      <c r="L196" s="38">
        <v>1584.0999999999997</v>
      </c>
      <c r="M196" s="28">
        <v>1539.8</v>
      </c>
      <c r="N196" s="28">
        <v>1503.75</v>
      </c>
      <c r="O196" s="39">
        <v>1503000</v>
      </c>
      <c r="P196" s="40">
        <v>-2.7813712807244501E-2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44833</v>
      </c>
      <c r="E197" s="37">
        <v>505.75</v>
      </c>
      <c r="F197" s="37">
        <v>502.35000000000008</v>
      </c>
      <c r="G197" s="38">
        <v>495.75000000000017</v>
      </c>
      <c r="H197" s="38">
        <v>485.75000000000011</v>
      </c>
      <c r="I197" s="38">
        <v>479.1500000000002</v>
      </c>
      <c r="J197" s="38">
        <v>512.35000000000014</v>
      </c>
      <c r="K197" s="38">
        <v>518.95000000000005</v>
      </c>
      <c r="L197" s="38">
        <v>528.95000000000005</v>
      </c>
      <c r="M197" s="28">
        <v>508.95</v>
      </c>
      <c r="N197" s="28">
        <v>492.35</v>
      </c>
      <c r="O197" s="39">
        <v>4717500</v>
      </c>
      <c r="P197" s="40">
        <v>2.5432018258884904E-2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44833</v>
      </c>
      <c r="E198" s="37">
        <v>1398.45</v>
      </c>
      <c r="F198" s="37">
        <v>1411.6499999999999</v>
      </c>
      <c r="G198" s="38">
        <v>1380.2999999999997</v>
      </c>
      <c r="H198" s="38">
        <v>1362.1499999999999</v>
      </c>
      <c r="I198" s="38">
        <v>1330.7999999999997</v>
      </c>
      <c r="J198" s="38">
        <v>1429.7999999999997</v>
      </c>
      <c r="K198" s="38">
        <v>1461.1499999999996</v>
      </c>
      <c r="L198" s="38">
        <v>1479.2999999999997</v>
      </c>
      <c r="M198" s="28">
        <v>1443</v>
      </c>
      <c r="N198" s="28">
        <v>1393.5</v>
      </c>
      <c r="O198" s="39">
        <v>4180350</v>
      </c>
      <c r="P198" s="40">
        <v>5.0549067456858989E-3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44833</v>
      </c>
      <c r="E199" s="37">
        <v>1033.1500000000001</v>
      </c>
      <c r="F199" s="37">
        <v>1031.4833333333333</v>
      </c>
      <c r="G199" s="38">
        <v>1020.7166666666667</v>
      </c>
      <c r="H199" s="38">
        <v>1008.2833333333333</v>
      </c>
      <c r="I199" s="38">
        <v>997.51666666666665</v>
      </c>
      <c r="J199" s="38">
        <v>1043.9166666666667</v>
      </c>
      <c r="K199" s="38">
        <v>1054.6833333333336</v>
      </c>
      <c r="L199" s="38">
        <v>1067.1166666666668</v>
      </c>
      <c r="M199" s="28">
        <v>1042.25</v>
      </c>
      <c r="N199" s="28">
        <v>1019.05</v>
      </c>
      <c r="O199" s="39">
        <v>8820000</v>
      </c>
      <c r="P199" s="40">
        <v>4.6511627906976744E-2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44833</v>
      </c>
      <c r="E200" s="37">
        <v>1656.25</v>
      </c>
      <c r="F200" s="37">
        <v>1650.7666666666667</v>
      </c>
      <c r="G200" s="38">
        <v>1636.5333333333333</v>
      </c>
      <c r="H200" s="38">
        <v>1616.8166666666666</v>
      </c>
      <c r="I200" s="38">
        <v>1602.5833333333333</v>
      </c>
      <c r="J200" s="38">
        <v>1670.4833333333333</v>
      </c>
      <c r="K200" s="38">
        <v>1684.7166666666665</v>
      </c>
      <c r="L200" s="38">
        <v>1704.4333333333334</v>
      </c>
      <c r="M200" s="28">
        <v>1665</v>
      </c>
      <c r="N200" s="28">
        <v>1631.05</v>
      </c>
      <c r="O200" s="39">
        <v>1312800</v>
      </c>
      <c r="P200" s="40">
        <v>0.16341722793335697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44833</v>
      </c>
      <c r="E201" s="37">
        <v>6190.05</v>
      </c>
      <c r="F201" s="37">
        <v>6194.4833333333336</v>
      </c>
      <c r="G201" s="38">
        <v>6120.0166666666673</v>
      </c>
      <c r="H201" s="38">
        <v>6049.9833333333336</v>
      </c>
      <c r="I201" s="38">
        <v>5975.5166666666673</v>
      </c>
      <c r="J201" s="38">
        <v>6264.5166666666673</v>
      </c>
      <c r="K201" s="38">
        <v>6338.9833333333345</v>
      </c>
      <c r="L201" s="38">
        <v>6409.0166666666673</v>
      </c>
      <c r="M201" s="28">
        <v>6268.95</v>
      </c>
      <c r="N201" s="28">
        <v>6124.45</v>
      </c>
      <c r="O201" s="39">
        <v>2150500</v>
      </c>
      <c r="P201" s="40">
        <v>-4.5155847615664685E-2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44833</v>
      </c>
      <c r="E202" s="37">
        <v>677.6</v>
      </c>
      <c r="F202" s="37">
        <v>679.58333333333337</v>
      </c>
      <c r="G202" s="38">
        <v>670.31666666666672</v>
      </c>
      <c r="H202" s="38">
        <v>663.0333333333333</v>
      </c>
      <c r="I202" s="38">
        <v>653.76666666666665</v>
      </c>
      <c r="J202" s="38">
        <v>686.86666666666679</v>
      </c>
      <c r="K202" s="38">
        <v>696.13333333333344</v>
      </c>
      <c r="L202" s="38">
        <v>703.41666666666686</v>
      </c>
      <c r="M202" s="28">
        <v>688.85</v>
      </c>
      <c r="N202" s="28">
        <v>672.3</v>
      </c>
      <c r="O202" s="39">
        <v>25508600</v>
      </c>
      <c r="P202" s="40">
        <v>-9.9899091826437941E-3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44833</v>
      </c>
      <c r="E203" s="37">
        <v>263</v>
      </c>
      <c r="F203" s="37">
        <v>263.43333333333334</v>
      </c>
      <c r="G203" s="38">
        <v>259.11666666666667</v>
      </c>
      <c r="H203" s="38">
        <v>255.23333333333335</v>
      </c>
      <c r="I203" s="38">
        <v>250.91666666666669</v>
      </c>
      <c r="J203" s="38">
        <v>267.31666666666666</v>
      </c>
      <c r="K203" s="38">
        <v>271.63333333333338</v>
      </c>
      <c r="L203" s="38">
        <v>275.51666666666665</v>
      </c>
      <c r="M203" s="28">
        <v>267.75</v>
      </c>
      <c r="N203" s="28">
        <v>259.55</v>
      </c>
      <c r="O203" s="39">
        <v>33673750</v>
      </c>
      <c r="P203" s="40">
        <v>6.9092584062643945E-4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44833</v>
      </c>
      <c r="E204" s="37">
        <v>904.3</v>
      </c>
      <c r="F204" s="37">
        <v>899.58333333333337</v>
      </c>
      <c r="G204" s="38">
        <v>890.2166666666667</v>
      </c>
      <c r="H204" s="38">
        <v>876.13333333333333</v>
      </c>
      <c r="I204" s="38">
        <v>866.76666666666665</v>
      </c>
      <c r="J204" s="38">
        <v>913.66666666666674</v>
      </c>
      <c r="K204" s="38">
        <v>923.0333333333333</v>
      </c>
      <c r="L204" s="38">
        <v>937.11666666666679</v>
      </c>
      <c r="M204" s="28">
        <v>908.95</v>
      </c>
      <c r="N204" s="28">
        <v>885.5</v>
      </c>
      <c r="O204" s="39">
        <v>5488000</v>
      </c>
      <c r="P204" s="40">
        <v>-0.18375845913586675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44833</v>
      </c>
      <c r="E205" s="37">
        <v>1622.05</v>
      </c>
      <c r="F205" s="37">
        <v>1627.1833333333332</v>
      </c>
      <c r="G205" s="38">
        <v>1600.9666666666662</v>
      </c>
      <c r="H205" s="38">
        <v>1579.883333333333</v>
      </c>
      <c r="I205" s="38">
        <v>1553.6666666666661</v>
      </c>
      <c r="J205" s="38">
        <v>1648.2666666666664</v>
      </c>
      <c r="K205" s="38">
        <v>1674.4833333333331</v>
      </c>
      <c r="L205" s="38">
        <v>1695.5666666666666</v>
      </c>
      <c r="M205" s="28">
        <v>1653.4</v>
      </c>
      <c r="N205" s="28">
        <v>1606.1</v>
      </c>
      <c r="O205" s="39">
        <v>777350</v>
      </c>
      <c r="P205" s="40">
        <v>-3.560573165436387E-2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44833</v>
      </c>
      <c r="E206" s="37">
        <v>399.35</v>
      </c>
      <c r="F206" s="37">
        <v>397.86666666666662</v>
      </c>
      <c r="G206" s="38">
        <v>394.53333333333325</v>
      </c>
      <c r="H206" s="38">
        <v>389.71666666666664</v>
      </c>
      <c r="I206" s="38">
        <v>386.38333333333327</v>
      </c>
      <c r="J206" s="38">
        <v>402.68333333333322</v>
      </c>
      <c r="K206" s="38">
        <v>406.01666666666659</v>
      </c>
      <c r="L206" s="38">
        <v>410.8333333333332</v>
      </c>
      <c r="M206" s="28">
        <v>401.2</v>
      </c>
      <c r="N206" s="28">
        <v>393.05</v>
      </c>
      <c r="O206" s="39">
        <v>41078000</v>
      </c>
      <c r="P206" s="40">
        <v>-1.6260746701151903E-2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44833</v>
      </c>
      <c r="E207" s="37">
        <v>264.5</v>
      </c>
      <c r="F207" s="37">
        <v>261.83333333333331</v>
      </c>
      <c r="G207" s="38">
        <v>256.91666666666663</v>
      </c>
      <c r="H207" s="38">
        <v>249.33333333333331</v>
      </c>
      <c r="I207" s="38">
        <v>244.41666666666663</v>
      </c>
      <c r="J207" s="38">
        <v>269.41666666666663</v>
      </c>
      <c r="K207" s="38">
        <v>274.33333333333326</v>
      </c>
      <c r="L207" s="38">
        <v>281.91666666666663</v>
      </c>
      <c r="M207" s="28">
        <v>266.75</v>
      </c>
      <c r="N207" s="28">
        <v>254.25</v>
      </c>
      <c r="O207" s="39">
        <v>96954000</v>
      </c>
      <c r="P207" s="40">
        <v>-5.4033485540334852E-2</v>
      </c>
    </row>
    <row r="208" spans="1:16" ht="12.75" customHeight="1">
      <c r="A208" s="28">
        <v>198</v>
      </c>
      <c r="B208" s="29" t="s">
        <v>47</v>
      </c>
      <c r="C208" s="30" t="s">
        <v>825</v>
      </c>
      <c r="D208" s="31">
        <v>44833</v>
      </c>
      <c r="E208" s="37">
        <v>360.4</v>
      </c>
      <c r="F208" s="37">
        <v>358.91666666666669</v>
      </c>
      <c r="G208" s="38">
        <v>355.68333333333339</v>
      </c>
      <c r="H208" s="38">
        <v>350.9666666666667</v>
      </c>
      <c r="I208" s="38">
        <v>347.73333333333341</v>
      </c>
      <c r="J208" s="38">
        <v>363.63333333333338</v>
      </c>
      <c r="K208" s="38">
        <v>366.86666666666662</v>
      </c>
      <c r="L208" s="38">
        <v>371.58333333333337</v>
      </c>
      <c r="M208" s="28">
        <v>362.15</v>
      </c>
      <c r="N208" s="28">
        <v>354.2</v>
      </c>
      <c r="O208" s="39">
        <v>13422600</v>
      </c>
      <c r="P208" s="40">
        <v>-2.681324574339724E-4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70"/>
      <c r="C211" s="249"/>
      <c r="D211" s="271"/>
      <c r="E211" s="250"/>
      <c r="F211" s="250"/>
      <c r="G211" s="272"/>
      <c r="H211" s="272"/>
      <c r="I211" s="272"/>
      <c r="J211" s="272"/>
      <c r="K211" s="272"/>
      <c r="L211" s="272"/>
      <c r="M211" s="249"/>
      <c r="N211" s="249"/>
      <c r="O211" s="273"/>
      <c r="P211" s="274"/>
    </row>
    <row r="212" spans="1:16" ht="12.75" customHeight="1">
      <c r="A212" s="28"/>
      <c r="B212" s="270"/>
      <c r="C212" s="249"/>
      <c r="D212" s="271"/>
      <c r="E212" s="250"/>
      <c r="F212" s="250"/>
      <c r="G212" s="272"/>
      <c r="H212" s="272"/>
      <c r="I212" s="272"/>
      <c r="J212" s="272"/>
      <c r="K212" s="272"/>
      <c r="L212" s="272"/>
      <c r="M212" s="249"/>
      <c r="N212" s="249"/>
      <c r="O212" s="273"/>
      <c r="P212" s="274"/>
    </row>
    <row r="213" spans="1:16" ht="12.75" customHeight="1">
      <c r="A213" s="249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9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42" sqref="B4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2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44832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71" t="s">
        <v>16</v>
      </c>
      <c r="B8" s="473"/>
      <c r="C8" s="477" t="s">
        <v>20</v>
      </c>
      <c r="D8" s="477" t="s">
        <v>21</v>
      </c>
      <c r="E8" s="468" t="s">
        <v>22</v>
      </c>
      <c r="F8" s="469"/>
      <c r="G8" s="470"/>
      <c r="H8" s="468" t="s">
        <v>23</v>
      </c>
      <c r="I8" s="469"/>
      <c r="J8" s="470"/>
      <c r="K8" s="23"/>
      <c r="L8" s="50"/>
      <c r="M8" s="50"/>
      <c r="N8" s="1"/>
      <c r="O8" s="1"/>
    </row>
    <row r="9" spans="1:15" ht="36" customHeight="1">
      <c r="A9" s="475"/>
      <c r="B9" s="476"/>
      <c r="C9" s="476"/>
      <c r="D9" s="47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403" t="s">
        <v>230</v>
      </c>
      <c r="C10" s="403">
        <v>17007.400000000001</v>
      </c>
      <c r="D10" s="403">
        <v>17042.066666666669</v>
      </c>
      <c r="E10" s="403">
        <v>16907.683333333338</v>
      </c>
      <c r="F10" s="403">
        <v>16807.966666666667</v>
      </c>
      <c r="G10" s="403">
        <v>16673.583333333336</v>
      </c>
      <c r="H10" s="403">
        <v>17141.78333333334</v>
      </c>
      <c r="I10" s="403">
        <v>17276.166666666672</v>
      </c>
      <c r="J10" s="403">
        <v>17375.883333333342</v>
      </c>
      <c r="K10" s="403">
        <v>17176.45</v>
      </c>
      <c r="L10" s="403">
        <v>16942.349999999999</v>
      </c>
      <c r="M10" s="404"/>
      <c r="N10" s="1"/>
      <c r="O10" s="1"/>
    </row>
    <row r="11" spans="1:15" ht="12.75" customHeight="1">
      <c r="A11" s="53">
        <v>2</v>
      </c>
      <c r="B11" s="268" t="s">
        <v>231</v>
      </c>
      <c r="C11" s="403">
        <v>38359.15</v>
      </c>
      <c r="D11" s="403">
        <v>38531.516666666663</v>
      </c>
      <c r="E11" s="403">
        <v>38012.533333333326</v>
      </c>
      <c r="F11" s="403">
        <v>37665.916666666664</v>
      </c>
      <c r="G11" s="403">
        <v>37146.933333333327</v>
      </c>
      <c r="H11" s="403">
        <v>38878.133333333324</v>
      </c>
      <c r="I11" s="403">
        <v>39397.116666666661</v>
      </c>
      <c r="J11" s="403">
        <v>39743.733333333323</v>
      </c>
      <c r="K11" s="403">
        <v>39050.5</v>
      </c>
      <c r="L11" s="403">
        <v>38184.9</v>
      </c>
      <c r="M11" s="404"/>
      <c r="N11" s="1"/>
      <c r="O11" s="1"/>
    </row>
    <row r="12" spans="1:15" ht="12.75" customHeight="1">
      <c r="A12" s="53">
        <v>3</v>
      </c>
      <c r="B12" s="268" t="s">
        <v>232</v>
      </c>
      <c r="C12" s="269">
        <v>2537</v>
      </c>
      <c r="D12" s="269">
        <v>2546.4666666666667</v>
      </c>
      <c r="E12" s="269">
        <v>2514.1833333333334</v>
      </c>
      <c r="F12" s="269">
        <v>2491.3666666666668</v>
      </c>
      <c r="G12" s="269">
        <v>2459.0833333333335</v>
      </c>
      <c r="H12" s="269">
        <v>2569.2833333333333</v>
      </c>
      <c r="I12" s="269">
        <v>2601.5666666666671</v>
      </c>
      <c r="J12" s="269">
        <v>2624.3833333333332</v>
      </c>
      <c r="K12" s="269">
        <v>2578.75</v>
      </c>
      <c r="L12" s="269">
        <v>2523.65</v>
      </c>
      <c r="M12" s="404"/>
      <c r="N12" s="1"/>
      <c r="O12" s="1"/>
    </row>
    <row r="13" spans="1:15" ht="12.75" customHeight="1">
      <c r="A13" s="53">
        <v>4</v>
      </c>
      <c r="B13" s="268" t="s">
        <v>233</v>
      </c>
      <c r="C13" s="269">
        <v>4904.45</v>
      </c>
      <c r="D13" s="269">
        <v>4901</v>
      </c>
      <c r="E13" s="269">
        <v>4864.6499999999996</v>
      </c>
      <c r="F13" s="269">
        <v>4824.8499999999995</v>
      </c>
      <c r="G13" s="269">
        <v>4788.4999999999991</v>
      </c>
      <c r="H13" s="269">
        <v>4940.8</v>
      </c>
      <c r="I13" s="269">
        <v>4977.1500000000005</v>
      </c>
      <c r="J13" s="269">
        <v>5016.9500000000007</v>
      </c>
      <c r="K13" s="269">
        <v>4937.3500000000004</v>
      </c>
      <c r="L13" s="269">
        <v>4861.2</v>
      </c>
      <c r="M13" s="404"/>
      <c r="N13" s="1"/>
      <c r="O13" s="1"/>
    </row>
    <row r="14" spans="1:15" ht="12.75" customHeight="1">
      <c r="A14" s="53">
        <v>5</v>
      </c>
      <c r="B14" s="268" t="s">
        <v>234</v>
      </c>
      <c r="C14" s="269">
        <v>27004.15</v>
      </c>
      <c r="D14" s="269">
        <v>26929.133333333331</v>
      </c>
      <c r="E14" s="269">
        <v>26757.166666666664</v>
      </c>
      <c r="F14" s="269">
        <v>26510.183333333334</v>
      </c>
      <c r="G14" s="269">
        <v>26338.216666666667</v>
      </c>
      <c r="H14" s="269">
        <v>27176.116666666661</v>
      </c>
      <c r="I14" s="269">
        <v>27348.083333333328</v>
      </c>
      <c r="J14" s="269">
        <v>27595.066666666658</v>
      </c>
      <c r="K14" s="269">
        <v>27101.1</v>
      </c>
      <c r="L14" s="269">
        <v>26682.15</v>
      </c>
      <c r="M14" s="404"/>
      <c r="N14" s="1"/>
      <c r="O14" s="1"/>
    </row>
    <row r="15" spans="1:15" ht="12.75" customHeight="1">
      <c r="A15" s="53">
        <v>6</v>
      </c>
      <c r="B15" s="268" t="s">
        <v>235</v>
      </c>
      <c r="C15" s="269">
        <v>3949.75</v>
      </c>
      <c r="D15" s="269">
        <v>3956.0333333333328</v>
      </c>
      <c r="E15" s="269">
        <v>3914.1666666666656</v>
      </c>
      <c r="F15" s="269">
        <v>3878.5833333333326</v>
      </c>
      <c r="G15" s="269">
        <v>3836.7166666666653</v>
      </c>
      <c r="H15" s="269">
        <v>3991.6166666666659</v>
      </c>
      <c r="I15" s="269">
        <v>4033.4833333333327</v>
      </c>
      <c r="J15" s="269">
        <v>4069.0666666666662</v>
      </c>
      <c r="K15" s="269">
        <v>3997.9</v>
      </c>
      <c r="L15" s="269">
        <v>3920.45</v>
      </c>
      <c r="M15" s="404"/>
      <c r="N15" s="1"/>
      <c r="O15" s="1"/>
    </row>
    <row r="16" spans="1:15" ht="12.75" customHeight="1">
      <c r="A16" s="53">
        <v>7</v>
      </c>
      <c r="B16" s="268" t="s">
        <v>236</v>
      </c>
      <c r="C16" s="269">
        <v>8182.15</v>
      </c>
      <c r="D16" s="269">
        <v>8179.1333333333323</v>
      </c>
      <c r="E16" s="269">
        <v>8103.4666666666653</v>
      </c>
      <c r="F16" s="269">
        <v>8024.7833333333328</v>
      </c>
      <c r="G16" s="269">
        <v>7949.1166666666659</v>
      </c>
      <c r="H16" s="269">
        <v>8257.8166666666657</v>
      </c>
      <c r="I16" s="269">
        <v>8333.4833333333299</v>
      </c>
      <c r="J16" s="269">
        <v>8412.1666666666642</v>
      </c>
      <c r="K16" s="269">
        <v>8254.7999999999993</v>
      </c>
      <c r="L16" s="269">
        <v>8100.45</v>
      </c>
      <c r="M16" s="404"/>
      <c r="N16" s="1"/>
      <c r="O16" s="1"/>
    </row>
    <row r="17" spans="1:15" ht="12.75" customHeight="1">
      <c r="A17" s="53">
        <v>8</v>
      </c>
      <c r="B17" s="405" t="s">
        <v>288</v>
      </c>
      <c r="C17" s="268">
        <v>3032.75</v>
      </c>
      <c r="D17" s="269">
        <v>3016.9166666666665</v>
      </c>
      <c r="E17" s="269">
        <v>2983.833333333333</v>
      </c>
      <c r="F17" s="269">
        <v>2934.9166666666665</v>
      </c>
      <c r="G17" s="269">
        <v>2901.833333333333</v>
      </c>
      <c r="H17" s="269">
        <v>3065.833333333333</v>
      </c>
      <c r="I17" s="269">
        <v>3098.9166666666661</v>
      </c>
      <c r="J17" s="269">
        <v>3147.833333333333</v>
      </c>
      <c r="K17" s="268">
        <v>3050</v>
      </c>
      <c r="L17" s="268">
        <v>2968</v>
      </c>
      <c r="M17" s="268">
        <v>3.9817399999999998</v>
      </c>
      <c r="N17" s="1"/>
      <c r="O17" s="1"/>
    </row>
    <row r="18" spans="1:15" ht="12.75" customHeight="1">
      <c r="A18" s="53">
        <v>9</v>
      </c>
      <c r="B18" s="405" t="s">
        <v>43</v>
      </c>
      <c r="C18" s="268">
        <v>2373.4499999999998</v>
      </c>
      <c r="D18" s="269">
        <v>2363.75</v>
      </c>
      <c r="E18" s="269">
        <v>2322.8000000000002</v>
      </c>
      <c r="F18" s="269">
        <v>2272.15</v>
      </c>
      <c r="G18" s="269">
        <v>2231.2000000000003</v>
      </c>
      <c r="H18" s="269">
        <v>2414.4</v>
      </c>
      <c r="I18" s="269">
        <v>2455.35</v>
      </c>
      <c r="J18" s="269">
        <v>2506</v>
      </c>
      <c r="K18" s="268">
        <v>2404.6999999999998</v>
      </c>
      <c r="L18" s="268">
        <v>2313.1</v>
      </c>
      <c r="M18" s="268">
        <v>14.83769</v>
      </c>
      <c r="N18" s="1"/>
      <c r="O18" s="1"/>
    </row>
    <row r="19" spans="1:15" ht="12.75" customHeight="1">
      <c r="A19" s="53">
        <v>10</v>
      </c>
      <c r="B19" s="405" t="s">
        <v>59</v>
      </c>
      <c r="C19" s="268">
        <v>606.6</v>
      </c>
      <c r="D19" s="269">
        <v>602.38333333333333</v>
      </c>
      <c r="E19" s="269">
        <v>594.7166666666667</v>
      </c>
      <c r="F19" s="269">
        <v>582.83333333333337</v>
      </c>
      <c r="G19" s="269">
        <v>575.16666666666674</v>
      </c>
      <c r="H19" s="269">
        <v>614.26666666666665</v>
      </c>
      <c r="I19" s="269">
        <v>621.93333333333339</v>
      </c>
      <c r="J19" s="269">
        <v>633.81666666666661</v>
      </c>
      <c r="K19" s="268">
        <v>610.04999999999995</v>
      </c>
      <c r="L19" s="268">
        <v>590.5</v>
      </c>
      <c r="M19" s="268">
        <v>13.730460000000001</v>
      </c>
      <c r="N19" s="1"/>
      <c r="O19" s="1"/>
    </row>
    <row r="20" spans="1:15" ht="12.75" customHeight="1">
      <c r="A20" s="53">
        <v>11</v>
      </c>
      <c r="B20" s="405" t="s">
        <v>237</v>
      </c>
      <c r="C20" s="268">
        <v>18080.849999999999</v>
      </c>
      <c r="D20" s="269">
        <v>17945.283333333333</v>
      </c>
      <c r="E20" s="269">
        <v>17740.566666666666</v>
      </c>
      <c r="F20" s="269">
        <v>17400.283333333333</v>
      </c>
      <c r="G20" s="269">
        <v>17195.566666666666</v>
      </c>
      <c r="H20" s="269">
        <v>18285.566666666666</v>
      </c>
      <c r="I20" s="269">
        <v>18490.283333333333</v>
      </c>
      <c r="J20" s="269">
        <v>18830.566666666666</v>
      </c>
      <c r="K20" s="268">
        <v>18150</v>
      </c>
      <c r="L20" s="268">
        <v>17605</v>
      </c>
      <c r="M20" s="268">
        <v>0.41986000000000001</v>
      </c>
      <c r="N20" s="1"/>
      <c r="O20" s="1"/>
    </row>
    <row r="21" spans="1:15" ht="12.75" customHeight="1">
      <c r="A21" s="53">
        <v>12</v>
      </c>
      <c r="B21" s="405" t="s">
        <v>45</v>
      </c>
      <c r="C21" s="268">
        <v>3559.1</v>
      </c>
      <c r="D21" s="269">
        <v>3558.1666666666665</v>
      </c>
      <c r="E21" s="269">
        <v>3486.7833333333328</v>
      </c>
      <c r="F21" s="269">
        <v>3414.4666666666662</v>
      </c>
      <c r="G21" s="269">
        <v>3343.0833333333326</v>
      </c>
      <c r="H21" s="269">
        <v>3630.4833333333331</v>
      </c>
      <c r="I21" s="269">
        <v>3701.8666666666672</v>
      </c>
      <c r="J21" s="269">
        <v>3774.1833333333334</v>
      </c>
      <c r="K21" s="268">
        <v>3629.55</v>
      </c>
      <c r="L21" s="268">
        <v>3485.85</v>
      </c>
      <c r="M21" s="268">
        <v>35.463320000000003</v>
      </c>
      <c r="N21" s="1"/>
      <c r="O21" s="1"/>
    </row>
    <row r="22" spans="1:15" ht="12.75" customHeight="1">
      <c r="A22" s="53">
        <v>13</v>
      </c>
      <c r="B22" s="405" t="s">
        <v>238</v>
      </c>
      <c r="C22" s="268">
        <v>2146.3000000000002</v>
      </c>
      <c r="D22" s="269">
        <v>2180.8666666666663</v>
      </c>
      <c r="E22" s="269">
        <v>2091.8833333333328</v>
      </c>
      <c r="F22" s="269">
        <v>2037.4666666666662</v>
      </c>
      <c r="G22" s="269">
        <v>1948.4833333333327</v>
      </c>
      <c r="H22" s="269">
        <v>2235.2833333333328</v>
      </c>
      <c r="I22" s="269">
        <v>2324.2666666666664</v>
      </c>
      <c r="J22" s="269">
        <v>2378.6833333333329</v>
      </c>
      <c r="K22" s="268">
        <v>2269.85</v>
      </c>
      <c r="L22" s="268">
        <v>2126.4499999999998</v>
      </c>
      <c r="M22" s="268">
        <v>8.5587199999999992</v>
      </c>
      <c r="N22" s="1"/>
      <c r="O22" s="1"/>
    </row>
    <row r="23" spans="1:15" ht="12.75" customHeight="1">
      <c r="A23" s="53">
        <v>14</v>
      </c>
      <c r="B23" s="405" t="s">
        <v>46</v>
      </c>
      <c r="C23" s="268">
        <v>844.2</v>
      </c>
      <c r="D23" s="269">
        <v>851</v>
      </c>
      <c r="E23" s="269">
        <v>827</v>
      </c>
      <c r="F23" s="269">
        <v>809.8</v>
      </c>
      <c r="G23" s="269">
        <v>785.8</v>
      </c>
      <c r="H23" s="269">
        <v>868.2</v>
      </c>
      <c r="I23" s="269">
        <v>892.2</v>
      </c>
      <c r="J23" s="269">
        <v>909.40000000000009</v>
      </c>
      <c r="K23" s="268">
        <v>875</v>
      </c>
      <c r="L23" s="268">
        <v>833.8</v>
      </c>
      <c r="M23" s="268">
        <v>115.98728</v>
      </c>
      <c r="N23" s="1"/>
      <c r="O23" s="1"/>
    </row>
    <row r="24" spans="1:15" ht="12.75" customHeight="1">
      <c r="A24" s="53">
        <v>15</v>
      </c>
      <c r="B24" s="405" t="s">
        <v>239</v>
      </c>
      <c r="C24" s="268">
        <v>3378.7</v>
      </c>
      <c r="D24" s="269">
        <v>3403.4666666666672</v>
      </c>
      <c r="E24" s="269">
        <v>3307.0333333333342</v>
      </c>
      <c r="F24" s="269">
        <v>3235.3666666666672</v>
      </c>
      <c r="G24" s="269">
        <v>3138.9333333333343</v>
      </c>
      <c r="H24" s="269">
        <v>3475.1333333333341</v>
      </c>
      <c r="I24" s="269">
        <v>3571.5666666666666</v>
      </c>
      <c r="J24" s="269">
        <v>3643.233333333334</v>
      </c>
      <c r="K24" s="268">
        <v>3499.9</v>
      </c>
      <c r="L24" s="268">
        <v>3331.8</v>
      </c>
      <c r="M24" s="268">
        <v>4.8322700000000003</v>
      </c>
      <c r="N24" s="1"/>
      <c r="O24" s="1"/>
    </row>
    <row r="25" spans="1:15" ht="12.75" customHeight="1">
      <c r="A25" s="53">
        <v>16</v>
      </c>
      <c r="B25" s="405" t="s">
        <v>240</v>
      </c>
      <c r="C25" s="268">
        <v>3606.5</v>
      </c>
      <c r="D25" s="269">
        <v>3661.1833333333329</v>
      </c>
      <c r="E25" s="269">
        <v>3527.3166666666657</v>
      </c>
      <c r="F25" s="269">
        <v>3448.1333333333328</v>
      </c>
      <c r="G25" s="269">
        <v>3314.2666666666655</v>
      </c>
      <c r="H25" s="269">
        <v>3740.3666666666659</v>
      </c>
      <c r="I25" s="269">
        <v>3874.2333333333336</v>
      </c>
      <c r="J25" s="269">
        <v>3953.4166666666661</v>
      </c>
      <c r="K25" s="268">
        <v>3795.05</v>
      </c>
      <c r="L25" s="268">
        <v>3582</v>
      </c>
      <c r="M25" s="268">
        <v>4.0015000000000001</v>
      </c>
      <c r="N25" s="1"/>
      <c r="O25" s="1"/>
    </row>
    <row r="26" spans="1:15" ht="12.75" customHeight="1">
      <c r="A26" s="53">
        <v>17</v>
      </c>
      <c r="B26" s="405" t="s">
        <v>241</v>
      </c>
      <c r="C26" s="268">
        <v>108.35</v>
      </c>
      <c r="D26" s="269">
        <v>108.35000000000001</v>
      </c>
      <c r="E26" s="269">
        <v>107.20000000000002</v>
      </c>
      <c r="F26" s="269">
        <v>106.05000000000001</v>
      </c>
      <c r="G26" s="269">
        <v>104.90000000000002</v>
      </c>
      <c r="H26" s="269">
        <v>109.50000000000001</v>
      </c>
      <c r="I26" s="269">
        <v>110.65000000000002</v>
      </c>
      <c r="J26" s="269">
        <v>111.80000000000001</v>
      </c>
      <c r="K26" s="268">
        <v>109.5</v>
      </c>
      <c r="L26" s="268">
        <v>107.2</v>
      </c>
      <c r="M26" s="268">
        <v>20.993569999999998</v>
      </c>
      <c r="N26" s="1"/>
      <c r="O26" s="1"/>
    </row>
    <row r="27" spans="1:15" ht="12.75" customHeight="1">
      <c r="A27" s="53">
        <v>18</v>
      </c>
      <c r="B27" s="405" t="s">
        <v>41</v>
      </c>
      <c r="C27" s="268">
        <v>320.7</v>
      </c>
      <c r="D27" s="269">
        <v>320.61666666666662</v>
      </c>
      <c r="E27" s="269">
        <v>316.53333333333325</v>
      </c>
      <c r="F27" s="269">
        <v>312.36666666666662</v>
      </c>
      <c r="G27" s="269">
        <v>308.28333333333325</v>
      </c>
      <c r="H27" s="269">
        <v>324.78333333333325</v>
      </c>
      <c r="I27" s="269">
        <v>328.86666666666662</v>
      </c>
      <c r="J27" s="269">
        <v>333.03333333333325</v>
      </c>
      <c r="K27" s="268">
        <v>324.7</v>
      </c>
      <c r="L27" s="268">
        <v>316.45</v>
      </c>
      <c r="M27" s="268">
        <v>17.312470000000001</v>
      </c>
      <c r="N27" s="1"/>
      <c r="O27" s="1"/>
    </row>
    <row r="28" spans="1:15" ht="12.75" customHeight="1">
      <c r="A28" s="53">
        <v>19</v>
      </c>
      <c r="B28" s="405" t="s">
        <v>52</v>
      </c>
      <c r="C28" s="268">
        <v>600.15</v>
      </c>
      <c r="D28" s="269">
        <v>596.51666666666654</v>
      </c>
      <c r="E28" s="269">
        <v>591.23333333333312</v>
      </c>
      <c r="F28" s="269">
        <v>582.31666666666661</v>
      </c>
      <c r="G28" s="269">
        <v>577.03333333333319</v>
      </c>
      <c r="H28" s="269">
        <v>605.43333333333305</v>
      </c>
      <c r="I28" s="269">
        <v>610.71666666666658</v>
      </c>
      <c r="J28" s="269">
        <v>619.63333333333298</v>
      </c>
      <c r="K28" s="268">
        <v>601.79999999999995</v>
      </c>
      <c r="L28" s="268">
        <v>587.6</v>
      </c>
      <c r="M28" s="268">
        <v>0.59723999999999999</v>
      </c>
      <c r="N28" s="1"/>
      <c r="O28" s="1"/>
    </row>
    <row r="29" spans="1:15" ht="12.75" customHeight="1">
      <c r="A29" s="53">
        <v>20</v>
      </c>
      <c r="B29" s="405" t="s">
        <v>48</v>
      </c>
      <c r="C29" s="268">
        <v>3297.25</v>
      </c>
      <c r="D29" s="269">
        <v>3310.2166666666667</v>
      </c>
      <c r="E29" s="269">
        <v>3263.6333333333332</v>
      </c>
      <c r="F29" s="269">
        <v>3230.0166666666664</v>
      </c>
      <c r="G29" s="269">
        <v>3183.4333333333329</v>
      </c>
      <c r="H29" s="269">
        <v>3343.8333333333335</v>
      </c>
      <c r="I29" s="269">
        <v>3390.4166666666665</v>
      </c>
      <c r="J29" s="269">
        <v>3424.0333333333338</v>
      </c>
      <c r="K29" s="268">
        <v>3356.8</v>
      </c>
      <c r="L29" s="268">
        <v>3276.6</v>
      </c>
      <c r="M29" s="268">
        <v>0.84358</v>
      </c>
      <c r="N29" s="1"/>
      <c r="O29" s="1"/>
    </row>
    <row r="30" spans="1:15" ht="12.75" customHeight="1">
      <c r="A30" s="53">
        <v>21</v>
      </c>
      <c r="B30" s="405" t="s">
        <v>51</v>
      </c>
      <c r="C30" s="268">
        <v>504.35</v>
      </c>
      <c r="D30" s="269">
        <v>500.7833333333333</v>
      </c>
      <c r="E30" s="269">
        <v>477.56666666666661</v>
      </c>
      <c r="F30" s="269">
        <v>450.7833333333333</v>
      </c>
      <c r="G30" s="269">
        <v>427.56666666666661</v>
      </c>
      <c r="H30" s="269">
        <v>527.56666666666661</v>
      </c>
      <c r="I30" s="269">
        <v>550.7833333333333</v>
      </c>
      <c r="J30" s="269">
        <v>577.56666666666661</v>
      </c>
      <c r="K30" s="268">
        <v>524</v>
      </c>
      <c r="L30" s="268">
        <v>474</v>
      </c>
      <c r="M30" s="268">
        <v>291.31155999999999</v>
      </c>
      <c r="N30" s="1"/>
      <c r="O30" s="1"/>
    </row>
    <row r="31" spans="1:15" ht="12.75" customHeight="1">
      <c r="A31" s="53">
        <v>22</v>
      </c>
      <c r="B31" s="405" t="s">
        <v>53</v>
      </c>
      <c r="C31" s="268">
        <v>4242.95</v>
      </c>
      <c r="D31" s="269">
        <v>4267.3499999999995</v>
      </c>
      <c r="E31" s="269">
        <v>4180.5999999999985</v>
      </c>
      <c r="F31" s="269">
        <v>4118.2499999999991</v>
      </c>
      <c r="G31" s="269">
        <v>4031.4999999999982</v>
      </c>
      <c r="H31" s="269">
        <v>4329.6999999999989</v>
      </c>
      <c r="I31" s="269">
        <v>4416.4500000000007</v>
      </c>
      <c r="J31" s="269">
        <v>4478.7999999999993</v>
      </c>
      <c r="K31" s="268">
        <v>4354.1000000000004</v>
      </c>
      <c r="L31" s="268">
        <v>4205</v>
      </c>
      <c r="M31" s="268">
        <v>6.5130400000000002</v>
      </c>
      <c r="N31" s="1"/>
      <c r="O31" s="1"/>
    </row>
    <row r="32" spans="1:15" ht="12.75" customHeight="1">
      <c r="A32" s="53">
        <v>23</v>
      </c>
      <c r="B32" s="405" t="s">
        <v>54</v>
      </c>
      <c r="C32" s="268">
        <v>273</v>
      </c>
      <c r="D32" s="269">
        <v>273.76666666666665</v>
      </c>
      <c r="E32" s="269">
        <v>269.5333333333333</v>
      </c>
      <c r="F32" s="269">
        <v>266.06666666666666</v>
      </c>
      <c r="G32" s="269">
        <v>261.83333333333331</v>
      </c>
      <c r="H32" s="269">
        <v>277.23333333333329</v>
      </c>
      <c r="I32" s="269">
        <v>281.46666666666664</v>
      </c>
      <c r="J32" s="269">
        <v>284.93333333333328</v>
      </c>
      <c r="K32" s="268">
        <v>278</v>
      </c>
      <c r="L32" s="268">
        <v>270.3</v>
      </c>
      <c r="M32" s="268">
        <v>32.800170000000001</v>
      </c>
      <c r="N32" s="1"/>
      <c r="O32" s="1"/>
    </row>
    <row r="33" spans="1:15" ht="12.75" customHeight="1">
      <c r="A33" s="53">
        <v>24</v>
      </c>
      <c r="B33" s="405" t="s">
        <v>55</v>
      </c>
      <c r="C33" s="268">
        <v>150.9</v>
      </c>
      <c r="D33" s="269">
        <v>151.68333333333334</v>
      </c>
      <c r="E33" s="269">
        <v>148.21666666666667</v>
      </c>
      <c r="F33" s="269">
        <v>145.53333333333333</v>
      </c>
      <c r="G33" s="269">
        <v>142.06666666666666</v>
      </c>
      <c r="H33" s="269">
        <v>154.36666666666667</v>
      </c>
      <c r="I33" s="269">
        <v>157.83333333333337</v>
      </c>
      <c r="J33" s="269">
        <v>160.51666666666668</v>
      </c>
      <c r="K33" s="268">
        <v>155.15</v>
      </c>
      <c r="L33" s="268">
        <v>149</v>
      </c>
      <c r="M33" s="268">
        <v>148.74485999999999</v>
      </c>
      <c r="N33" s="1"/>
      <c r="O33" s="1"/>
    </row>
    <row r="34" spans="1:15" ht="12.75" customHeight="1">
      <c r="A34" s="53">
        <v>25</v>
      </c>
      <c r="B34" s="405" t="s">
        <v>57</v>
      </c>
      <c r="C34" s="268">
        <v>3470.65</v>
      </c>
      <c r="D34" s="269">
        <v>3467.2333333333336</v>
      </c>
      <c r="E34" s="269">
        <v>3434.4666666666672</v>
      </c>
      <c r="F34" s="269">
        <v>3398.2833333333338</v>
      </c>
      <c r="G34" s="269">
        <v>3365.5166666666673</v>
      </c>
      <c r="H34" s="269">
        <v>3503.416666666667</v>
      </c>
      <c r="I34" s="269">
        <v>3536.1833333333334</v>
      </c>
      <c r="J34" s="269">
        <v>3572.3666666666668</v>
      </c>
      <c r="K34" s="268">
        <v>3500</v>
      </c>
      <c r="L34" s="268">
        <v>3431.05</v>
      </c>
      <c r="M34" s="268">
        <v>14.55383</v>
      </c>
      <c r="N34" s="1"/>
      <c r="O34" s="1"/>
    </row>
    <row r="35" spans="1:15" ht="12.75" customHeight="1">
      <c r="A35" s="53">
        <v>26</v>
      </c>
      <c r="B35" s="405" t="s">
        <v>302</v>
      </c>
      <c r="C35" s="268">
        <v>2161.5</v>
      </c>
      <c r="D35" s="269">
        <v>2177.2333333333336</v>
      </c>
      <c r="E35" s="269">
        <v>2115.666666666667</v>
      </c>
      <c r="F35" s="269">
        <v>2069.8333333333335</v>
      </c>
      <c r="G35" s="269">
        <v>2008.2666666666669</v>
      </c>
      <c r="H35" s="269">
        <v>2223.0666666666671</v>
      </c>
      <c r="I35" s="269">
        <v>2284.6333333333337</v>
      </c>
      <c r="J35" s="269">
        <v>2330.4666666666672</v>
      </c>
      <c r="K35" s="268">
        <v>2238.8000000000002</v>
      </c>
      <c r="L35" s="268">
        <v>2131.4</v>
      </c>
      <c r="M35" s="268">
        <v>10.933960000000001</v>
      </c>
      <c r="N35" s="1"/>
      <c r="O35" s="1"/>
    </row>
    <row r="36" spans="1:15" ht="12.75" customHeight="1">
      <c r="A36" s="53">
        <v>27</v>
      </c>
      <c r="B36" s="405" t="s">
        <v>60</v>
      </c>
      <c r="C36" s="268">
        <v>502.9</v>
      </c>
      <c r="D36" s="269">
        <v>501.40000000000003</v>
      </c>
      <c r="E36" s="269">
        <v>495.80000000000007</v>
      </c>
      <c r="F36" s="269">
        <v>488.70000000000005</v>
      </c>
      <c r="G36" s="269">
        <v>483.10000000000008</v>
      </c>
      <c r="H36" s="269">
        <v>508.50000000000006</v>
      </c>
      <c r="I36" s="269">
        <v>514.10000000000014</v>
      </c>
      <c r="J36" s="269">
        <v>521.20000000000005</v>
      </c>
      <c r="K36" s="268">
        <v>507</v>
      </c>
      <c r="L36" s="268">
        <v>494.3</v>
      </c>
      <c r="M36" s="268">
        <v>10.38212</v>
      </c>
      <c r="N36" s="1"/>
      <c r="O36" s="1"/>
    </row>
    <row r="37" spans="1:15" ht="12.75" customHeight="1">
      <c r="A37" s="53">
        <v>28</v>
      </c>
      <c r="B37" s="405" t="s">
        <v>243</v>
      </c>
      <c r="C37" s="268">
        <v>4283.2</v>
      </c>
      <c r="D37" s="269">
        <v>4323.5666666666666</v>
      </c>
      <c r="E37" s="269">
        <v>4229.6333333333332</v>
      </c>
      <c r="F37" s="269">
        <v>4176.0666666666666</v>
      </c>
      <c r="G37" s="269">
        <v>4082.1333333333332</v>
      </c>
      <c r="H37" s="269">
        <v>4377.1333333333332</v>
      </c>
      <c r="I37" s="269">
        <v>4471.0666666666657</v>
      </c>
      <c r="J37" s="269">
        <v>4524.6333333333332</v>
      </c>
      <c r="K37" s="268">
        <v>4417.5</v>
      </c>
      <c r="L37" s="268">
        <v>4270</v>
      </c>
      <c r="M37" s="268">
        <v>2.3746200000000002</v>
      </c>
      <c r="N37" s="1"/>
      <c r="O37" s="1"/>
    </row>
    <row r="38" spans="1:15" ht="12.75" customHeight="1">
      <c r="A38" s="53">
        <v>29</v>
      </c>
      <c r="B38" s="405" t="s">
        <v>61</v>
      </c>
      <c r="C38" s="268">
        <v>737.5</v>
      </c>
      <c r="D38" s="269">
        <v>740.7166666666667</v>
      </c>
      <c r="E38" s="269">
        <v>727.28333333333342</v>
      </c>
      <c r="F38" s="269">
        <v>717.06666666666672</v>
      </c>
      <c r="G38" s="269">
        <v>703.63333333333344</v>
      </c>
      <c r="H38" s="269">
        <v>750.93333333333339</v>
      </c>
      <c r="I38" s="269">
        <v>764.36666666666679</v>
      </c>
      <c r="J38" s="269">
        <v>774.58333333333337</v>
      </c>
      <c r="K38" s="268">
        <v>754.15</v>
      </c>
      <c r="L38" s="268">
        <v>730.5</v>
      </c>
      <c r="M38" s="268">
        <v>113.58306</v>
      </c>
      <c r="N38" s="1"/>
      <c r="O38" s="1"/>
    </row>
    <row r="39" spans="1:15" ht="12.75" customHeight="1">
      <c r="A39" s="53">
        <v>30</v>
      </c>
      <c r="B39" s="405" t="s">
        <v>62</v>
      </c>
      <c r="C39" s="268">
        <v>3541.9</v>
      </c>
      <c r="D39" s="269">
        <v>3548.9833333333336</v>
      </c>
      <c r="E39" s="269">
        <v>3503.0166666666673</v>
      </c>
      <c r="F39" s="269">
        <v>3464.1333333333337</v>
      </c>
      <c r="G39" s="269">
        <v>3418.1666666666674</v>
      </c>
      <c r="H39" s="269">
        <v>3587.8666666666672</v>
      </c>
      <c r="I39" s="269">
        <v>3633.8333333333335</v>
      </c>
      <c r="J39" s="269">
        <v>3672.7166666666672</v>
      </c>
      <c r="K39" s="268">
        <v>3594.95</v>
      </c>
      <c r="L39" s="268">
        <v>3510.1</v>
      </c>
      <c r="M39" s="268">
        <v>3.44198</v>
      </c>
      <c r="N39" s="1"/>
      <c r="O39" s="1"/>
    </row>
    <row r="40" spans="1:15" ht="12.75" customHeight="1">
      <c r="A40" s="53">
        <v>31</v>
      </c>
      <c r="B40" s="405" t="s">
        <v>65</v>
      </c>
      <c r="C40" s="268">
        <v>7242.85</v>
      </c>
      <c r="D40" s="269">
        <v>7277.6166666666659</v>
      </c>
      <c r="E40" s="269">
        <v>7175.2833333333319</v>
      </c>
      <c r="F40" s="269">
        <v>7107.7166666666662</v>
      </c>
      <c r="G40" s="269">
        <v>7005.3833333333323</v>
      </c>
      <c r="H40" s="269">
        <v>7345.1833333333316</v>
      </c>
      <c r="I40" s="269">
        <v>7447.5166666666655</v>
      </c>
      <c r="J40" s="269">
        <v>7515.0833333333312</v>
      </c>
      <c r="K40" s="268">
        <v>7379.95</v>
      </c>
      <c r="L40" s="268">
        <v>7210.05</v>
      </c>
      <c r="M40" s="268">
        <v>11.428290000000001</v>
      </c>
      <c r="N40" s="1"/>
      <c r="O40" s="1"/>
    </row>
    <row r="41" spans="1:15" ht="12.75" customHeight="1">
      <c r="A41" s="53">
        <v>32</v>
      </c>
      <c r="B41" s="405" t="s">
        <v>64</v>
      </c>
      <c r="C41" s="268">
        <v>1679.55</v>
      </c>
      <c r="D41" s="269">
        <v>1686.7666666666667</v>
      </c>
      <c r="E41" s="269">
        <v>1657.7833333333333</v>
      </c>
      <c r="F41" s="269">
        <v>1636.0166666666667</v>
      </c>
      <c r="G41" s="269">
        <v>1607.0333333333333</v>
      </c>
      <c r="H41" s="269">
        <v>1708.5333333333333</v>
      </c>
      <c r="I41" s="269">
        <v>1737.5166666666664</v>
      </c>
      <c r="J41" s="269">
        <v>1759.2833333333333</v>
      </c>
      <c r="K41" s="268">
        <v>1715.75</v>
      </c>
      <c r="L41" s="268">
        <v>1665</v>
      </c>
      <c r="M41" s="268">
        <v>26.243359999999999</v>
      </c>
      <c r="N41" s="1"/>
      <c r="O41" s="1"/>
    </row>
    <row r="42" spans="1:15" ht="12.75" customHeight="1">
      <c r="A42" s="53">
        <v>33</v>
      </c>
      <c r="B42" s="405" t="s">
        <v>244</v>
      </c>
      <c r="C42" s="268">
        <v>6641</v>
      </c>
      <c r="D42" s="269">
        <v>6633.5</v>
      </c>
      <c r="E42" s="269">
        <v>6517.5</v>
      </c>
      <c r="F42" s="269">
        <v>6394</v>
      </c>
      <c r="G42" s="269">
        <v>6278</v>
      </c>
      <c r="H42" s="269">
        <v>6757</v>
      </c>
      <c r="I42" s="269">
        <v>6873</v>
      </c>
      <c r="J42" s="269">
        <v>6996.5</v>
      </c>
      <c r="K42" s="268">
        <v>6749.5</v>
      </c>
      <c r="L42" s="268">
        <v>6510</v>
      </c>
      <c r="M42" s="268">
        <v>1.0633999999999999</v>
      </c>
      <c r="N42" s="1"/>
      <c r="O42" s="1"/>
    </row>
    <row r="43" spans="1:15" ht="12.75" customHeight="1">
      <c r="A43" s="53">
        <v>34</v>
      </c>
      <c r="B43" s="405" t="s">
        <v>66</v>
      </c>
      <c r="C43" s="268">
        <v>1866.7</v>
      </c>
      <c r="D43" s="269">
        <v>1871.5833333333333</v>
      </c>
      <c r="E43" s="269">
        <v>1845.1666666666665</v>
      </c>
      <c r="F43" s="269">
        <v>1823.6333333333332</v>
      </c>
      <c r="G43" s="269">
        <v>1797.2166666666665</v>
      </c>
      <c r="H43" s="269">
        <v>1893.1166666666666</v>
      </c>
      <c r="I43" s="269">
        <v>1919.5333333333331</v>
      </c>
      <c r="J43" s="269">
        <v>1941.0666666666666</v>
      </c>
      <c r="K43" s="268">
        <v>1898</v>
      </c>
      <c r="L43" s="268">
        <v>1850.05</v>
      </c>
      <c r="M43" s="268">
        <v>2.0384000000000002</v>
      </c>
      <c r="N43" s="1"/>
      <c r="O43" s="1"/>
    </row>
    <row r="44" spans="1:15" ht="12.75" customHeight="1">
      <c r="A44" s="53">
        <v>35</v>
      </c>
      <c r="B44" s="405" t="s">
        <v>67</v>
      </c>
      <c r="C44" s="268">
        <v>262.89999999999998</v>
      </c>
      <c r="D44" s="269">
        <v>262.54999999999995</v>
      </c>
      <c r="E44" s="269">
        <v>258.64999999999992</v>
      </c>
      <c r="F44" s="269">
        <v>254.39999999999998</v>
      </c>
      <c r="G44" s="269">
        <v>250.49999999999994</v>
      </c>
      <c r="H44" s="269">
        <v>266.7999999999999</v>
      </c>
      <c r="I44" s="269">
        <v>270.7</v>
      </c>
      <c r="J44" s="269">
        <v>274.94999999999987</v>
      </c>
      <c r="K44" s="268">
        <v>266.45</v>
      </c>
      <c r="L44" s="268">
        <v>258.3</v>
      </c>
      <c r="M44" s="268">
        <v>64.557580000000002</v>
      </c>
      <c r="N44" s="1"/>
      <c r="O44" s="1"/>
    </row>
    <row r="45" spans="1:15" ht="12.75" customHeight="1">
      <c r="A45" s="53">
        <v>36</v>
      </c>
      <c r="B45" s="405" t="s">
        <v>68</v>
      </c>
      <c r="C45" s="268">
        <v>127.75</v>
      </c>
      <c r="D45" s="269">
        <v>128.56666666666666</v>
      </c>
      <c r="E45" s="269">
        <v>125.68333333333334</v>
      </c>
      <c r="F45" s="269">
        <v>123.61666666666667</v>
      </c>
      <c r="G45" s="269">
        <v>120.73333333333335</v>
      </c>
      <c r="H45" s="269">
        <v>130.63333333333333</v>
      </c>
      <c r="I45" s="269">
        <v>133.51666666666665</v>
      </c>
      <c r="J45" s="269">
        <v>135.58333333333331</v>
      </c>
      <c r="K45" s="268">
        <v>131.44999999999999</v>
      </c>
      <c r="L45" s="268">
        <v>126.5</v>
      </c>
      <c r="M45" s="268">
        <v>267.21003999999999</v>
      </c>
      <c r="N45" s="1"/>
      <c r="O45" s="1"/>
    </row>
    <row r="46" spans="1:15" ht="12.75" customHeight="1">
      <c r="A46" s="53">
        <v>37</v>
      </c>
      <c r="B46" s="405" t="s">
        <v>245</v>
      </c>
      <c r="C46" s="268">
        <v>46.75</v>
      </c>
      <c r="D46" s="269">
        <v>47.066666666666663</v>
      </c>
      <c r="E46" s="269">
        <v>45.933333333333323</v>
      </c>
      <c r="F46" s="269">
        <v>45.11666666666666</v>
      </c>
      <c r="G46" s="269">
        <v>43.98333333333332</v>
      </c>
      <c r="H46" s="269">
        <v>47.883333333333326</v>
      </c>
      <c r="I46" s="269">
        <v>49.016666666666666</v>
      </c>
      <c r="J46" s="269">
        <v>49.833333333333329</v>
      </c>
      <c r="K46" s="268">
        <v>48.2</v>
      </c>
      <c r="L46" s="268">
        <v>46.25</v>
      </c>
      <c r="M46" s="268">
        <v>38.896590000000003</v>
      </c>
      <c r="N46" s="1"/>
      <c r="O46" s="1"/>
    </row>
    <row r="47" spans="1:15" ht="12.75" customHeight="1">
      <c r="A47" s="53">
        <v>38</v>
      </c>
      <c r="B47" s="405" t="s">
        <v>69</v>
      </c>
      <c r="C47" s="268">
        <v>1796.65</v>
      </c>
      <c r="D47" s="269">
        <v>1802.3333333333333</v>
      </c>
      <c r="E47" s="269">
        <v>1777.3166666666666</v>
      </c>
      <c r="F47" s="269">
        <v>1757.9833333333333</v>
      </c>
      <c r="G47" s="269">
        <v>1732.9666666666667</v>
      </c>
      <c r="H47" s="269">
        <v>1821.6666666666665</v>
      </c>
      <c r="I47" s="269">
        <v>1846.6833333333334</v>
      </c>
      <c r="J47" s="269">
        <v>1866.0166666666664</v>
      </c>
      <c r="K47" s="268">
        <v>1827.35</v>
      </c>
      <c r="L47" s="268">
        <v>1783</v>
      </c>
      <c r="M47" s="268">
        <v>1.8010600000000001</v>
      </c>
      <c r="N47" s="1"/>
      <c r="O47" s="1"/>
    </row>
    <row r="48" spans="1:15" ht="12.75" customHeight="1">
      <c r="A48" s="53">
        <v>39</v>
      </c>
      <c r="B48" s="405" t="s">
        <v>72</v>
      </c>
      <c r="C48" s="268">
        <v>628.5</v>
      </c>
      <c r="D48" s="269">
        <v>631.80000000000007</v>
      </c>
      <c r="E48" s="269">
        <v>623.05000000000018</v>
      </c>
      <c r="F48" s="269">
        <v>617.60000000000014</v>
      </c>
      <c r="G48" s="269">
        <v>608.85000000000025</v>
      </c>
      <c r="H48" s="269">
        <v>637.25000000000011</v>
      </c>
      <c r="I48" s="269">
        <v>645.99999999999989</v>
      </c>
      <c r="J48" s="269">
        <v>651.45000000000005</v>
      </c>
      <c r="K48" s="268">
        <v>640.54999999999995</v>
      </c>
      <c r="L48" s="268">
        <v>626.35</v>
      </c>
      <c r="M48" s="268">
        <v>8.3502299999999998</v>
      </c>
      <c r="N48" s="1"/>
      <c r="O48" s="1"/>
    </row>
    <row r="49" spans="1:15" ht="12.75" customHeight="1">
      <c r="A49" s="53">
        <v>40</v>
      </c>
      <c r="B49" s="405" t="s">
        <v>71</v>
      </c>
      <c r="C49" s="268">
        <v>99.75</v>
      </c>
      <c r="D49" s="269">
        <v>100.01666666666667</v>
      </c>
      <c r="E49" s="269">
        <v>98.183333333333337</v>
      </c>
      <c r="F49" s="269">
        <v>96.616666666666674</v>
      </c>
      <c r="G49" s="269">
        <v>94.783333333333346</v>
      </c>
      <c r="H49" s="269">
        <v>101.58333333333333</v>
      </c>
      <c r="I49" s="269">
        <v>103.41666666666667</v>
      </c>
      <c r="J49" s="269">
        <v>104.98333333333332</v>
      </c>
      <c r="K49" s="268">
        <v>101.85</v>
      </c>
      <c r="L49" s="268">
        <v>98.45</v>
      </c>
      <c r="M49" s="268">
        <v>287.82718</v>
      </c>
      <c r="N49" s="1"/>
      <c r="O49" s="1"/>
    </row>
    <row r="50" spans="1:15" ht="12.75" customHeight="1">
      <c r="A50" s="53">
        <v>41</v>
      </c>
      <c r="B50" s="405" t="s">
        <v>73</v>
      </c>
      <c r="C50" s="268">
        <v>703.45</v>
      </c>
      <c r="D50" s="269">
        <v>711.7833333333333</v>
      </c>
      <c r="E50" s="269">
        <v>691.66666666666663</v>
      </c>
      <c r="F50" s="269">
        <v>679.88333333333333</v>
      </c>
      <c r="G50" s="269">
        <v>659.76666666666665</v>
      </c>
      <c r="H50" s="269">
        <v>723.56666666666661</v>
      </c>
      <c r="I50" s="269">
        <v>743.68333333333339</v>
      </c>
      <c r="J50" s="269">
        <v>755.46666666666658</v>
      </c>
      <c r="K50" s="268">
        <v>731.9</v>
      </c>
      <c r="L50" s="268">
        <v>700</v>
      </c>
      <c r="M50" s="268">
        <v>34.834879999999998</v>
      </c>
      <c r="N50" s="1"/>
      <c r="O50" s="1"/>
    </row>
    <row r="51" spans="1:15" ht="12.75" customHeight="1">
      <c r="A51" s="53">
        <v>42</v>
      </c>
      <c r="B51" s="405" t="s">
        <v>76</v>
      </c>
      <c r="C51" s="268">
        <v>55.95</v>
      </c>
      <c r="D51" s="269">
        <v>55.65</v>
      </c>
      <c r="E51" s="269">
        <v>55.05</v>
      </c>
      <c r="F51" s="269">
        <v>54.15</v>
      </c>
      <c r="G51" s="269">
        <v>53.55</v>
      </c>
      <c r="H51" s="269">
        <v>56.55</v>
      </c>
      <c r="I51" s="269">
        <v>57.150000000000006</v>
      </c>
      <c r="J51" s="269">
        <v>58.05</v>
      </c>
      <c r="K51" s="268">
        <v>56.25</v>
      </c>
      <c r="L51" s="268">
        <v>54.75</v>
      </c>
      <c r="M51" s="268">
        <v>160.32426000000001</v>
      </c>
      <c r="N51" s="1"/>
      <c r="O51" s="1"/>
    </row>
    <row r="52" spans="1:15" ht="12.75" customHeight="1">
      <c r="A52" s="53">
        <v>43</v>
      </c>
      <c r="B52" s="405" t="s">
        <v>80</v>
      </c>
      <c r="C52" s="268">
        <v>310.64999999999998</v>
      </c>
      <c r="D52" s="269">
        <v>309.31666666666666</v>
      </c>
      <c r="E52" s="269">
        <v>306.63333333333333</v>
      </c>
      <c r="F52" s="269">
        <v>302.61666666666667</v>
      </c>
      <c r="G52" s="269">
        <v>299.93333333333334</v>
      </c>
      <c r="H52" s="269">
        <v>313.33333333333331</v>
      </c>
      <c r="I52" s="269">
        <v>316.01666666666659</v>
      </c>
      <c r="J52" s="269">
        <v>320.0333333333333</v>
      </c>
      <c r="K52" s="268">
        <v>312</v>
      </c>
      <c r="L52" s="268">
        <v>305.3</v>
      </c>
      <c r="M52" s="268">
        <v>31.333359999999999</v>
      </c>
      <c r="N52" s="1"/>
      <c r="O52" s="1"/>
    </row>
    <row r="53" spans="1:15" ht="12.75" customHeight="1">
      <c r="A53" s="53">
        <v>44</v>
      </c>
      <c r="B53" s="405" t="s">
        <v>75</v>
      </c>
      <c r="C53" s="268">
        <v>760.6</v>
      </c>
      <c r="D53" s="269">
        <v>760.93333333333339</v>
      </c>
      <c r="E53" s="269">
        <v>756.86666666666679</v>
      </c>
      <c r="F53" s="269">
        <v>753.13333333333344</v>
      </c>
      <c r="G53" s="269">
        <v>749.06666666666683</v>
      </c>
      <c r="H53" s="269">
        <v>764.66666666666674</v>
      </c>
      <c r="I53" s="269">
        <v>768.73333333333335</v>
      </c>
      <c r="J53" s="269">
        <v>772.4666666666667</v>
      </c>
      <c r="K53" s="268">
        <v>765</v>
      </c>
      <c r="L53" s="268">
        <v>757.2</v>
      </c>
      <c r="M53" s="268">
        <v>59.650260000000003</v>
      </c>
      <c r="N53" s="1"/>
      <c r="O53" s="1"/>
    </row>
    <row r="54" spans="1:15" ht="12.75" customHeight="1">
      <c r="A54" s="53">
        <v>45</v>
      </c>
      <c r="B54" s="405" t="s">
        <v>77</v>
      </c>
      <c r="C54" s="268">
        <v>280.14999999999998</v>
      </c>
      <c r="D54" s="269">
        <v>278.26666666666665</v>
      </c>
      <c r="E54" s="269">
        <v>275.38333333333333</v>
      </c>
      <c r="F54" s="269">
        <v>270.61666666666667</v>
      </c>
      <c r="G54" s="269">
        <v>267.73333333333335</v>
      </c>
      <c r="H54" s="269">
        <v>283.0333333333333</v>
      </c>
      <c r="I54" s="269">
        <v>285.91666666666663</v>
      </c>
      <c r="J54" s="269">
        <v>290.68333333333328</v>
      </c>
      <c r="K54" s="268">
        <v>281.14999999999998</v>
      </c>
      <c r="L54" s="268">
        <v>273.5</v>
      </c>
      <c r="M54" s="268">
        <v>14.112769999999999</v>
      </c>
      <c r="N54" s="1"/>
      <c r="O54" s="1"/>
    </row>
    <row r="55" spans="1:15" ht="12.75" customHeight="1">
      <c r="A55" s="53">
        <v>46</v>
      </c>
      <c r="B55" s="405" t="s">
        <v>78</v>
      </c>
      <c r="C55" s="268">
        <v>15809.25</v>
      </c>
      <c r="D55" s="269">
        <v>15848.75</v>
      </c>
      <c r="E55" s="269">
        <v>15655.5</v>
      </c>
      <c r="F55" s="269">
        <v>15501.75</v>
      </c>
      <c r="G55" s="269">
        <v>15308.5</v>
      </c>
      <c r="H55" s="269">
        <v>16002.5</v>
      </c>
      <c r="I55" s="269">
        <v>16195.75</v>
      </c>
      <c r="J55" s="269">
        <v>16349.5</v>
      </c>
      <c r="K55" s="268">
        <v>16042</v>
      </c>
      <c r="L55" s="268">
        <v>15695</v>
      </c>
      <c r="M55" s="268">
        <v>0.30975999999999998</v>
      </c>
      <c r="N55" s="1"/>
      <c r="O55" s="1"/>
    </row>
    <row r="56" spans="1:15" ht="12.75" customHeight="1">
      <c r="A56" s="53">
        <v>47</v>
      </c>
      <c r="B56" s="405" t="s">
        <v>81</v>
      </c>
      <c r="C56" s="268">
        <v>3824.15</v>
      </c>
      <c r="D56" s="269">
        <v>3837.9833333333336</v>
      </c>
      <c r="E56" s="269">
        <v>3786.166666666667</v>
      </c>
      <c r="F56" s="269">
        <v>3748.1833333333334</v>
      </c>
      <c r="G56" s="269">
        <v>3696.3666666666668</v>
      </c>
      <c r="H56" s="269">
        <v>3875.9666666666672</v>
      </c>
      <c r="I56" s="269">
        <v>3927.7833333333338</v>
      </c>
      <c r="J56" s="269">
        <v>3965.7666666666673</v>
      </c>
      <c r="K56" s="268">
        <v>3889.8</v>
      </c>
      <c r="L56" s="268">
        <v>3800</v>
      </c>
      <c r="M56" s="268">
        <v>5.8475999999999999</v>
      </c>
      <c r="N56" s="1"/>
      <c r="O56" s="1"/>
    </row>
    <row r="57" spans="1:15" ht="12.75" customHeight="1">
      <c r="A57" s="53">
        <v>48</v>
      </c>
      <c r="B57" s="405" t="s">
        <v>82</v>
      </c>
      <c r="C57" s="268">
        <v>214.25</v>
      </c>
      <c r="D57" s="269">
        <v>216.46666666666667</v>
      </c>
      <c r="E57" s="269">
        <v>210.93333333333334</v>
      </c>
      <c r="F57" s="269">
        <v>207.61666666666667</v>
      </c>
      <c r="G57" s="269">
        <v>202.08333333333334</v>
      </c>
      <c r="H57" s="269">
        <v>219.78333333333333</v>
      </c>
      <c r="I57" s="269">
        <v>225.31666666666669</v>
      </c>
      <c r="J57" s="269">
        <v>228.63333333333333</v>
      </c>
      <c r="K57" s="268">
        <v>222</v>
      </c>
      <c r="L57" s="268">
        <v>213.15</v>
      </c>
      <c r="M57" s="268">
        <v>86.908280000000005</v>
      </c>
      <c r="N57" s="1"/>
      <c r="O57" s="1"/>
    </row>
    <row r="58" spans="1:15" ht="12.75" customHeight="1">
      <c r="A58" s="53">
        <v>49</v>
      </c>
      <c r="B58" s="405" t="s">
        <v>83</v>
      </c>
      <c r="C58" s="268">
        <v>720.65</v>
      </c>
      <c r="D58" s="269">
        <v>717.11666666666667</v>
      </c>
      <c r="E58" s="269">
        <v>710.2833333333333</v>
      </c>
      <c r="F58" s="269">
        <v>699.91666666666663</v>
      </c>
      <c r="G58" s="269">
        <v>693.08333333333326</v>
      </c>
      <c r="H58" s="269">
        <v>727.48333333333335</v>
      </c>
      <c r="I58" s="269">
        <v>734.31666666666661</v>
      </c>
      <c r="J58" s="269">
        <v>744.68333333333339</v>
      </c>
      <c r="K58" s="268">
        <v>723.95</v>
      </c>
      <c r="L58" s="268">
        <v>706.75</v>
      </c>
      <c r="M58" s="268">
        <v>15.652089999999999</v>
      </c>
      <c r="N58" s="1"/>
      <c r="O58" s="1"/>
    </row>
    <row r="59" spans="1:15" ht="12.75" customHeight="1">
      <c r="A59" s="53">
        <v>50</v>
      </c>
      <c r="B59" s="405" t="s">
        <v>84</v>
      </c>
      <c r="C59" s="268">
        <v>1098.7</v>
      </c>
      <c r="D59" s="269">
        <v>1090.8666666666668</v>
      </c>
      <c r="E59" s="269">
        <v>1076.8333333333335</v>
      </c>
      <c r="F59" s="269">
        <v>1054.9666666666667</v>
      </c>
      <c r="G59" s="269">
        <v>1040.9333333333334</v>
      </c>
      <c r="H59" s="269">
        <v>1112.7333333333336</v>
      </c>
      <c r="I59" s="269">
        <v>1126.7666666666669</v>
      </c>
      <c r="J59" s="269">
        <v>1148.6333333333337</v>
      </c>
      <c r="K59" s="268">
        <v>1104.9000000000001</v>
      </c>
      <c r="L59" s="268">
        <v>1069</v>
      </c>
      <c r="M59" s="268">
        <v>23.430409999999998</v>
      </c>
      <c r="N59" s="1"/>
      <c r="O59" s="1"/>
    </row>
    <row r="60" spans="1:15" ht="12.75" customHeight="1">
      <c r="A60" s="53">
        <v>51</v>
      </c>
      <c r="B60" s="405" t="s">
        <v>830</v>
      </c>
      <c r="C60" s="268">
        <v>1732.85</v>
      </c>
      <c r="D60" s="269">
        <v>1749.75</v>
      </c>
      <c r="E60" s="269">
        <v>1709.65</v>
      </c>
      <c r="F60" s="269">
        <v>1686.45</v>
      </c>
      <c r="G60" s="269">
        <v>1646.3500000000001</v>
      </c>
      <c r="H60" s="269">
        <v>1772.95</v>
      </c>
      <c r="I60" s="269">
        <v>1813.05</v>
      </c>
      <c r="J60" s="269">
        <v>1836.25</v>
      </c>
      <c r="K60" s="268">
        <v>1789.85</v>
      </c>
      <c r="L60" s="268">
        <v>1726.55</v>
      </c>
      <c r="M60" s="268">
        <v>0.58740000000000003</v>
      </c>
      <c r="N60" s="1"/>
      <c r="O60" s="1"/>
    </row>
    <row r="61" spans="1:15" ht="12.75" customHeight="1">
      <c r="A61" s="53">
        <v>52</v>
      </c>
      <c r="B61" s="405" t="s">
        <v>85</v>
      </c>
      <c r="C61" s="268">
        <v>213.9</v>
      </c>
      <c r="D61" s="269">
        <v>215.45000000000002</v>
      </c>
      <c r="E61" s="269">
        <v>211.20000000000005</v>
      </c>
      <c r="F61" s="269">
        <v>208.50000000000003</v>
      </c>
      <c r="G61" s="269">
        <v>204.25000000000006</v>
      </c>
      <c r="H61" s="269">
        <v>218.15000000000003</v>
      </c>
      <c r="I61" s="269">
        <v>222.39999999999998</v>
      </c>
      <c r="J61" s="269">
        <v>225.10000000000002</v>
      </c>
      <c r="K61" s="268">
        <v>219.7</v>
      </c>
      <c r="L61" s="268">
        <v>212.75</v>
      </c>
      <c r="M61" s="268">
        <v>57.950479999999999</v>
      </c>
      <c r="N61" s="1"/>
      <c r="O61" s="1"/>
    </row>
    <row r="62" spans="1:15" ht="12.75" customHeight="1">
      <c r="A62" s="53">
        <v>53</v>
      </c>
      <c r="B62" s="405" t="s">
        <v>87</v>
      </c>
      <c r="C62" s="268">
        <v>3462.25</v>
      </c>
      <c r="D62" s="269">
        <v>3435.75</v>
      </c>
      <c r="E62" s="269">
        <v>3386.5</v>
      </c>
      <c r="F62" s="269">
        <v>3310.75</v>
      </c>
      <c r="G62" s="269">
        <v>3261.5</v>
      </c>
      <c r="H62" s="269">
        <v>3511.5</v>
      </c>
      <c r="I62" s="269">
        <v>3560.75</v>
      </c>
      <c r="J62" s="269">
        <v>3636.5</v>
      </c>
      <c r="K62" s="268">
        <v>3485</v>
      </c>
      <c r="L62" s="268">
        <v>3360</v>
      </c>
      <c r="M62" s="268">
        <v>3.3986000000000001</v>
      </c>
      <c r="N62" s="1"/>
      <c r="O62" s="1"/>
    </row>
    <row r="63" spans="1:15" ht="12.75" customHeight="1">
      <c r="A63" s="53">
        <v>54</v>
      </c>
      <c r="B63" s="405" t="s">
        <v>88</v>
      </c>
      <c r="C63" s="268">
        <v>1575.1</v>
      </c>
      <c r="D63" s="269">
        <v>1574.5</v>
      </c>
      <c r="E63" s="269">
        <v>1564.6</v>
      </c>
      <c r="F63" s="269">
        <v>1554.1</v>
      </c>
      <c r="G63" s="269">
        <v>1544.1999999999998</v>
      </c>
      <c r="H63" s="269">
        <v>1585</v>
      </c>
      <c r="I63" s="269">
        <v>1594.9</v>
      </c>
      <c r="J63" s="269">
        <v>1605.4</v>
      </c>
      <c r="K63" s="268">
        <v>1584.4</v>
      </c>
      <c r="L63" s="268">
        <v>1564</v>
      </c>
      <c r="M63" s="268">
        <v>1.33534</v>
      </c>
      <c r="N63" s="1"/>
      <c r="O63" s="1"/>
    </row>
    <row r="64" spans="1:15" ht="12.75" customHeight="1">
      <c r="A64" s="53">
        <v>55</v>
      </c>
      <c r="B64" s="405" t="s">
        <v>89</v>
      </c>
      <c r="C64" s="268">
        <v>685.6</v>
      </c>
      <c r="D64" s="269">
        <v>688.15</v>
      </c>
      <c r="E64" s="269">
        <v>671.44999999999993</v>
      </c>
      <c r="F64" s="269">
        <v>657.3</v>
      </c>
      <c r="G64" s="269">
        <v>640.59999999999991</v>
      </c>
      <c r="H64" s="269">
        <v>702.3</v>
      </c>
      <c r="I64" s="269">
        <v>719</v>
      </c>
      <c r="J64" s="269">
        <v>733.15</v>
      </c>
      <c r="K64" s="268">
        <v>704.85</v>
      </c>
      <c r="L64" s="268">
        <v>674</v>
      </c>
      <c r="M64" s="268">
        <v>29.667149999999999</v>
      </c>
      <c r="N64" s="1"/>
      <c r="O64" s="1"/>
    </row>
    <row r="65" spans="1:15" ht="12.75" customHeight="1">
      <c r="A65" s="53">
        <v>56</v>
      </c>
      <c r="B65" s="405" t="s">
        <v>90</v>
      </c>
      <c r="C65" s="268">
        <v>985.6</v>
      </c>
      <c r="D65" s="269">
        <v>983.40000000000009</v>
      </c>
      <c r="E65" s="269">
        <v>972.10000000000014</v>
      </c>
      <c r="F65" s="269">
        <v>958.6</v>
      </c>
      <c r="G65" s="269">
        <v>947.30000000000007</v>
      </c>
      <c r="H65" s="269">
        <v>996.9000000000002</v>
      </c>
      <c r="I65" s="269">
        <v>1008.2000000000002</v>
      </c>
      <c r="J65" s="269">
        <v>1021.7000000000003</v>
      </c>
      <c r="K65" s="268">
        <v>994.7</v>
      </c>
      <c r="L65" s="268">
        <v>969.9</v>
      </c>
      <c r="M65" s="268">
        <v>5.3201099999999997</v>
      </c>
      <c r="N65" s="1"/>
      <c r="O65" s="1"/>
    </row>
    <row r="66" spans="1:15" ht="12.75" customHeight="1">
      <c r="A66" s="53">
        <v>57</v>
      </c>
      <c r="B66" s="405" t="s">
        <v>249</v>
      </c>
      <c r="C66" s="268">
        <v>404.65</v>
      </c>
      <c r="D66" s="269">
        <v>403.05</v>
      </c>
      <c r="E66" s="269">
        <v>398.95000000000005</v>
      </c>
      <c r="F66" s="269">
        <v>393.25000000000006</v>
      </c>
      <c r="G66" s="269">
        <v>389.15000000000009</v>
      </c>
      <c r="H66" s="269">
        <v>408.75</v>
      </c>
      <c r="I66" s="269">
        <v>412.85</v>
      </c>
      <c r="J66" s="269">
        <v>418.54999999999995</v>
      </c>
      <c r="K66" s="268">
        <v>407.15</v>
      </c>
      <c r="L66" s="268">
        <v>397.35</v>
      </c>
      <c r="M66" s="268">
        <v>9.4106799999999993</v>
      </c>
      <c r="N66" s="1"/>
      <c r="O66" s="1"/>
    </row>
    <row r="67" spans="1:15" ht="12.75" customHeight="1">
      <c r="A67" s="53">
        <v>58</v>
      </c>
      <c r="B67" s="405" t="s">
        <v>92</v>
      </c>
      <c r="C67" s="268">
        <v>1189.45</v>
      </c>
      <c r="D67" s="269">
        <v>1188.3833333333334</v>
      </c>
      <c r="E67" s="269">
        <v>1172.916666666667</v>
      </c>
      <c r="F67" s="269">
        <v>1156.3833333333334</v>
      </c>
      <c r="G67" s="269">
        <v>1140.916666666667</v>
      </c>
      <c r="H67" s="269">
        <v>1204.916666666667</v>
      </c>
      <c r="I67" s="269">
        <v>1220.3833333333337</v>
      </c>
      <c r="J67" s="269">
        <v>1236.916666666667</v>
      </c>
      <c r="K67" s="268">
        <v>1203.8499999999999</v>
      </c>
      <c r="L67" s="268">
        <v>1171.8499999999999</v>
      </c>
      <c r="M67" s="268">
        <v>4.2456100000000001</v>
      </c>
      <c r="N67" s="1"/>
      <c r="O67" s="1"/>
    </row>
    <row r="68" spans="1:15" ht="12.75" customHeight="1">
      <c r="A68" s="53">
        <v>59</v>
      </c>
      <c r="B68" s="405" t="s">
        <v>97</v>
      </c>
      <c r="C68" s="268">
        <v>350.75</v>
      </c>
      <c r="D68" s="269">
        <v>350.58333333333331</v>
      </c>
      <c r="E68" s="269">
        <v>344.26666666666665</v>
      </c>
      <c r="F68" s="269">
        <v>337.78333333333336</v>
      </c>
      <c r="G68" s="269">
        <v>331.4666666666667</v>
      </c>
      <c r="H68" s="269">
        <v>357.06666666666661</v>
      </c>
      <c r="I68" s="269">
        <v>363.38333333333333</v>
      </c>
      <c r="J68" s="269">
        <v>369.86666666666656</v>
      </c>
      <c r="K68" s="268">
        <v>356.9</v>
      </c>
      <c r="L68" s="268">
        <v>344.1</v>
      </c>
      <c r="M68" s="268">
        <v>59.314709999999998</v>
      </c>
      <c r="N68" s="1"/>
      <c r="O68" s="1"/>
    </row>
    <row r="69" spans="1:15" ht="12.75" customHeight="1">
      <c r="A69" s="53">
        <v>60</v>
      </c>
      <c r="B69" s="405" t="s">
        <v>93</v>
      </c>
      <c r="C69" s="268">
        <v>560.5</v>
      </c>
      <c r="D69" s="269">
        <v>561</v>
      </c>
      <c r="E69" s="269">
        <v>556.54999999999995</v>
      </c>
      <c r="F69" s="269">
        <v>552.59999999999991</v>
      </c>
      <c r="G69" s="269">
        <v>548.14999999999986</v>
      </c>
      <c r="H69" s="269">
        <v>564.95000000000005</v>
      </c>
      <c r="I69" s="269">
        <v>569.40000000000009</v>
      </c>
      <c r="J69" s="269">
        <v>573.35000000000014</v>
      </c>
      <c r="K69" s="268">
        <v>565.45000000000005</v>
      </c>
      <c r="L69" s="268">
        <v>557.04999999999995</v>
      </c>
      <c r="M69" s="268">
        <v>17.34629</v>
      </c>
      <c r="N69" s="1"/>
      <c r="O69" s="1"/>
    </row>
    <row r="70" spans="1:15" ht="12.75" customHeight="1">
      <c r="A70" s="53">
        <v>61</v>
      </c>
      <c r="B70" s="405" t="s">
        <v>250</v>
      </c>
      <c r="C70" s="268">
        <v>1526.9</v>
      </c>
      <c r="D70" s="269">
        <v>1542.5833333333333</v>
      </c>
      <c r="E70" s="269">
        <v>1505.1666666666665</v>
      </c>
      <c r="F70" s="269">
        <v>1483.4333333333332</v>
      </c>
      <c r="G70" s="269">
        <v>1446.0166666666664</v>
      </c>
      <c r="H70" s="269">
        <v>1564.3166666666666</v>
      </c>
      <c r="I70" s="269">
        <v>1601.7333333333331</v>
      </c>
      <c r="J70" s="269">
        <v>1623.4666666666667</v>
      </c>
      <c r="K70" s="268">
        <v>1580</v>
      </c>
      <c r="L70" s="268">
        <v>1520.85</v>
      </c>
      <c r="M70" s="268">
        <v>1.54735</v>
      </c>
      <c r="N70" s="1"/>
      <c r="O70" s="1"/>
    </row>
    <row r="71" spans="1:15" ht="12.75" customHeight="1">
      <c r="A71" s="53">
        <v>62</v>
      </c>
      <c r="B71" s="405" t="s">
        <v>94</v>
      </c>
      <c r="C71" s="268">
        <v>2054.6999999999998</v>
      </c>
      <c r="D71" s="269">
        <v>2064.2999999999997</v>
      </c>
      <c r="E71" s="269">
        <v>2013.3999999999996</v>
      </c>
      <c r="F71" s="269">
        <v>1972.1</v>
      </c>
      <c r="G71" s="269">
        <v>1921.1999999999998</v>
      </c>
      <c r="H71" s="269">
        <v>2105.5999999999995</v>
      </c>
      <c r="I71" s="269">
        <v>2156.5</v>
      </c>
      <c r="J71" s="269">
        <v>2197.7999999999993</v>
      </c>
      <c r="K71" s="268">
        <v>2115.1999999999998</v>
      </c>
      <c r="L71" s="268">
        <v>2023</v>
      </c>
      <c r="M71" s="268">
        <v>12.50578</v>
      </c>
      <c r="N71" s="1"/>
      <c r="O71" s="1"/>
    </row>
    <row r="72" spans="1:15" ht="12.75" customHeight="1">
      <c r="A72" s="53">
        <v>63</v>
      </c>
      <c r="B72" s="405" t="s">
        <v>95</v>
      </c>
      <c r="C72" s="268">
        <v>3680.2</v>
      </c>
      <c r="D72" s="269">
        <v>3675.1</v>
      </c>
      <c r="E72" s="269">
        <v>3638.2</v>
      </c>
      <c r="F72" s="269">
        <v>3596.2</v>
      </c>
      <c r="G72" s="269">
        <v>3559.2999999999997</v>
      </c>
      <c r="H72" s="269">
        <v>3717.1</v>
      </c>
      <c r="I72" s="269">
        <v>3754.0000000000005</v>
      </c>
      <c r="J72" s="269">
        <v>3796</v>
      </c>
      <c r="K72" s="268">
        <v>3712</v>
      </c>
      <c r="L72" s="268">
        <v>3633.1</v>
      </c>
      <c r="M72" s="268">
        <v>4.0234399999999999</v>
      </c>
      <c r="N72" s="1"/>
      <c r="O72" s="1"/>
    </row>
    <row r="73" spans="1:15" ht="12.75" customHeight="1">
      <c r="A73" s="53">
        <v>64</v>
      </c>
      <c r="B73" s="405" t="s">
        <v>252</v>
      </c>
      <c r="C73" s="268">
        <v>4207.2</v>
      </c>
      <c r="D73" s="269">
        <v>4198.7333333333336</v>
      </c>
      <c r="E73" s="269">
        <v>4148.4666666666672</v>
      </c>
      <c r="F73" s="269">
        <v>4089.7333333333336</v>
      </c>
      <c r="G73" s="269">
        <v>4039.4666666666672</v>
      </c>
      <c r="H73" s="269">
        <v>4257.4666666666672</v>
      </c>
      <c r="I73" s="269">
        <v>4307.7333333333336</v>
      </c>
      <c r="J73" s="269">
        <v>4366.4666666666672</v>
      </c>
      <c r="K73" s="268">
        <v>4249</v>
      </c>
      <c r="L73" s="268">
        <v>4140</v>
      </c>
      <c r="M73" s="268">
        <v>2.0493000000000001</v>
      </c>
      <c r="N73" s="1"/>
      <c r="O73" s="1"/>
    </row>
    <row r="74" spans="1:15" ht="12.75" customHeight="1">
      <c r="A74" s="53">
        <v>65</v>
      </c>
      <c r="B74" s="405" t="s">
        <v>143</v>
      </c>
      <c r="C74" s="268">
        <v>2649.15</v>
      </c>
      <c r="D74" s="269">
        <v>2617.5166666666664</v>
      </c>
      <c r="E74" s="269">
        <v>2575.0333333333328</v>
      </c>
      <c r="F74" s="269">
        <v>2500.9166666666665</v>
      </c>
      <c r="G74" s="269">
        <v>2458.4333333333329</v>
      </c>
      <c r="H74" s="269">
        <v>2691.6333333333328</v>
      </c>
      <c r="I74" s="269">
        <v>2734.1166666666663</v>
      </c>
      <c r="J74" s="269">
        <v>2808.2333333333327</v>
      </c>
      <c r="K74" s="268">
        <v>2660</v>
      </c>
      <c r="L74" s="268">
        <v>2543.4</v>
      </c>
      <c r="M74" s="268">
        <v>5.05952</v>
      </c>
      <c r="N74" s="1"/>
      <c r="O74" s="1"/>
    </row>
    <row r="75" spans="1:15" ht="12.75" customHeight="1">
      <c r="A75" s="53">
        <v>66</v>
      </c>
      <c r="B75" s="405" t="s">
        <v>98</v>
      </c>
      <c r="C75" s="268">
        <v>4181.6000000000004</v>
      </c>
      <c r="D75" s="269">
        <v>4168.9666666666672</v>
      </c>
      <c r="E75" s="269">
        <v>4137.9333333333343</v>
      </c>
      <c r="F75" s="269">
        <v>4094.2666666666673</v>
      </c>
      <c r="G75" s="269">
        <v>4063.2333333333345</v>
      </c>
      <c r="H75" s="269">
        <v>4212.6333333333341</v>
      </c>
      <c r="I75" s="269">
        <v>4243.666666666667</v>
      </c>
      <c r="J75" s="269">
        <v>4287.3333333333339</v>
      </c>
      <c r="K75" s="268">
        <v>4200</v>
      </c>
      <c r="L75" s="268">
        <v>4125.3</v>
      </c>
      <c r="M75" s="268">
        <v>2.9708899999999998</v>
      </c>
      <c r="N75" s="1"/>
      <c r="O75" s="1"/>
    </row>
    <row r="76" spans="1:15" ht="12.75" customHeight="1">
      <c r="A76" s="53">
        <v>67</v>
      </c>
      <c r="B76" s="405" t="s">
        <v>99</v>
      </c>
      <c r="C76" s="268">
        <v>3570.55</v>
      </c>
      <c r="D76" s="269">
        <v>3557.6166666666668</v>
      </c>
      <c r="E76" s="269">
        <v>3500.2333333333336</v>
      </c>
      <c r="F76" s="269">
        <v>3429.916666666667</v>
      </c>
      <c r="G76" s="269">
        <v>3372.5333333333338</v>
      </c>
      <c r="H76" s="269">
        <v>3627.9333333333334</v>
      </c>
      <c r="I76" s="269">
        <v>3685.3166666666666</v>
      </c>
      <c r="J76" s="269">
        <v>3755.6333333333332</v>
      </c>
      <c r="K76" s="268">
        <v>3615</v>
      </c>
      <c r="L76" s="268">
        <v>3487.3</v>
      </c>
      <c r="M76" s="268">
        <v>6.51919</v>
      </c>
      <c r="N76" s="1"/>
      <c r="O76" s="1"/>
    </row>
    <row r="77" spans="1:15" ht="12.75" customHeight="1">
      <c r="A77" s="53">
        <v>68</v>
      </c>
      <c r="B77" s="405" t="s">
        <v>253</v>
      </c>
      <c r="C77" s="268">
        <v>499.95</v>
      </c>
      <c r="D77" s="269">
        <v>505.3</v>
      </c>
      <c r="E77" s="269">
        <v>490.65</v>
      </c>
      <c r="F77" s="269">
        <v>481.34999999999997</v>
      </c>
      <c r="G77" s="269">
        <v>466.69999999999993</v>
      </c>
      <c r="H77" s="269">
        <v>514.6</v>
      </c>
      <c r="I77" s="269">
        <v>529.25</v>
      </c>
      <c r="J77" s="269">
        <v>538.55000000000007</v>
      </c>
      <c r="K77" s="268">
        <v>519.95000000000005</v>
      </c>
      <c r="L77" s="268">
        <v>496</v>
      </c>
      <c r="M77" s="268">
        <v>4.2796000000000003</v>
      </c>
      <c r="N77" s="1"/>
      <c r="O77" s="1"/>
    </row>
    <row r="78" spans="1:15" ht="12.75" customHeight="1">
      <c r="A78" s="53">
        <v>69</v>
      </c>
      <c r="B78" s="405" t="s">
        <v>100</v>
      </c>
      <c r="C78" s="268">
        <v>2026.9</v>
      </c>
      <c r="D78" s="269">
        <v>2009.4166666666667</v>
      </c>
      <c r="E78" s="269">
        <v>1972.3333333333335</v>
      </c>
      <c r="F78" s="269">
        <v>1917.7666666666667</v>
      </c>
      <c r="G78" s="269">
        <v>1880.6833333333334</v>
      </c>
      <c r="H78" s="269">
        <v>2063.9833333333336</v>
      </c>
      <c r="I78" s="269">
        <v>2101.0666666666671</v>
      </c>
      <c r="J78" s="269">
        <v>2155.6333333333337</v>
      </c>
      <c r="K78" s="268">
        <v>2046.5</v>
      </c>
      <c r="L78" s="268">
        <v>1954.85</v>
      </c>
      <c r="M78" s="268">
        <v>4.7868199999999996</v>
      </c>
      <c r="N78" s="1"/>
      <c r="O78" s="1"/>
    </row>
    <row r="79" spans="1:15" ht="12.75" customHeight="1">
      <c r="A79" s="53">
        <v>70</v>
      </c>
      <c r="B79" s="405" t="s">
        <v>101</v>
      </c>
      <c r="C79" s="268">
        <v>157.4</v>
      </c>
      <c r="D79" s="269">
        <v>156.29999999999998</v>
      </c>
      <c r="E79" s="269">
        <v>154.09999999999997</v>
      </c>
      <c r="F79" s="269">
        <v>150.79999999999998</v>
      </c>
      <c r="G79" s="269">
        <v>148.59999999999997</v>
      </c>
      <c r="H79" s="269">
        <v>159.59999999999997</v>
      </c>
      <c r="I79" s="269">
        <v>161.79999999999995</v>
      </c>
      <c r="J79" s="269">
        <v>165.09999999999997</v>
      </c>
      <c r="K79" s="268">
        <v>158.5</v>
      </c>
      <c r="L79" s="268">
        <v>153</v>
      </c>
      <c r="M79" s="268">
        <v>37.459780000000002</v>
      </c>
      <c r="N79" s="1"/>
      <c r="O79" s="1"/>
    </row>
    <row r="80" spans="1:15" ht="12.75" customHeight="1">
      <c r="A80" s="53">
        <v>71</v>
      </c>
      <c r="B80" s="405" t="s">
        <v>831</v>
      </c>
      <c r="C80" s="268">
        <v>1289</v>
      </c>
      <c r="D80" s="269">
        <v>1279.8</v>
      </c>
      <c r="E80" s="269">
        <v>1254.5999999999999</v>
      </c>
      <c r="F80" s="269">
        <v>1220.2</v>
      </c>
      <c r="G80" s="269">
        <v>1195</v>
      </c>
      <c r="H80" s="269">
        <v>1314.1999999999998</v>
      </c>
      <c r="I80" s="269">
        <v>1339.4</v>
      </c>
      <c r="J80" s="269">
        <v>1373.7999999999997</v>
      </c>
      <c r="K80" s="268">
        <v>1305</v>
      </c>
      <c r="L80" s="268">
        <v>1245.4000000000001</v>
      </c>
      <c r="M80" s="268">
        <v>4.3560699999999999</v>
      </c>
      <c r="N80" s="1"/>
      <c r="O80" s="1"/>
    </row>
    <row r="81" spans="1:15" ht="12.75" customHeight="1">
      <c r="A81" s="53">
        <v>72</v>
      </c>
      <c r="B81" s="405" t="s">
        <v>102</v>
      </c>
      <c r="C81" s="268">
        <v>114.4</v>
      </c>
      <c r="D81" s="269">
        <v>113.43333333333332</v>
      </c>
      <c r="E81" s="269">
        <v>111.56666666666665</v>
      </c>
      <c r="F81" s="269">
        <v>108.73333333333332</v>
      </c>
      <c r="G81" s="269">
        <v>106.86666666666665</v>
      </c>
      <c r="H81" s="269">
        <v>116.26666666666665</v>
      </c>
      <c r="I81" s="269">
        <v>118.13333333333333</v>
      </c>
      <c r="J81" s="269">
        <v>120.96666666666665</v>
      </c>
      <c r="K81" s="268">
        <v>115.3</v>
      </c>
      <c r="L81" s="268">
        <v>110.6</v>
      </c>
      <c r="M81" s="268">
        <v>169.66246000000001</v>
      </c>
      <c r="N81" s="1"/>
      <c r="O81" s="1"/>
    </row>
    <row r="82" spans="1:15" ht="12.75" customHeight="1">
      <c r="A82" s="53">
        <v>73</v>
      </c>
      <c r="B82" s="405" t="s">
        <v>255</v>
      </c>
      <c r="C82" s="268">
        <v>258.89999999999998</v>
      </c>
      <c r="D82" s="269">
        <v>259.8</v>
      </c>
      <c r="E82" s="269">
        <v>256.05</v>
      </c>
      <c r="F82" s="269">
        <v>253.2</v>
      </c>
      <c r="G82" s="269">
        <v>249.45</v>
      </c>
      <c r="H82" s="269">
        <v>262.65000000000003</v>
      </c>
      <c r="I82" s="269">
        <v>266.40000000000003</v>
      </c>
      <c r="J82" s="269">
        <v>269.25000000000006</v>
      </c>
      <c r="K82" s="268">
        <v>263.55</v>
      </c>
      <c r="L82" s="268">
        <v>256.95</v>
      </c>
      <c r="M82" s="268">
        <v>14.6975</v>
      </c>
      <c r="N82" s="1"/>
      <c r="O82" s="1"/>
    </row>
    <row r="83" spans="1:15" ht="12.75" customHeight="1">
      <c r="A83" s="53">
        <v>74</v>
      </c>
      <c r="B83" s="405" t="s">
        <v>103</v>
      </c>
      <c r="C83" s="268">
        <v>86.25</v>
      </c>
      <c r="D83" s="269">
        <v>85.466666666666654</v>
      </c>
      <c r="E83" s="269">
        <v>84.433333333333309</v>
      </c>
      <c r="F83" s="269">
        <v>82.61666666666666</v>
      </c>
      <c r="G83" s="269">
        <v>81.583333333333314</v>
      </c>
      <c r="H83" s="269">
        <v>87.283333333333303</v>
      </c>
      <c r="I83" s="269">
        <v>88.316666666666634</v>
      </c>
      <c r="J83" s="269">
        <v>90.133333333333297</v>
      </c>
      <c r="K83" s="268">
        <v>86.5</v>
      </c>
      <c r="L83" s="268">
        <v>83.65</v>
      </c>
      <c r="M83" s="268">
        <v>107.52213</v>
      </c>
      <c r="N83" s="1"/>
      <c r="O83" s="1"/>
    </row>
    <row r="84" spans="1:15" ht="12.75" customHeight="1">
      <c r="A84" s="53">
        <v>75</v>
      </c>
      <c r="B84" s="405" t="s">
        <v>256</v>
      </c>
      <c r="C84" s="268">
        <v>2060.4499999999998</v>
      </c>
      <c r="D84" s="269">
        <v>2065</v>
      </c>
      <c r="E84" s="269">
        <v>2045.1</v>
      </c>
      <c r="F84" s="269">
        <v>2029.75</v>
      </c>
      <c r="G84" s="269">
        <v>2009.85</v>
      </c>
      <c r="H84" s="269">
        <v>2080.35</v>
      </c>
      <c r="I84" s="269">
        <v>2100.2499999999995</v>
      </c>
      <c r="J84" s="269">
        <v>2115.6</v>
      </c>
      <c r="K84" s="268">
        <v>2084.9</v>
      </c>
      <c r="L84" s="268">
        <v>2049.65</v>
      </c>
      <c r="M84" s="268">
        <v>2.9119299999999999</v>
      </c>
      <c r="N84" s="1"/>
      <c r="O84" s="1"/>
    </row>
    <row r="85" spans="1:15" ht="12.75" customHeight="1">
      <c r="A85" s="53">
        <v>76</v>
      </c>
      <c r="B85" s="405" t="s">
        <v>104</v>
      </c>
      <c r="C85" s="268">
        <v>374.5</v>
      </c>
      <c r="D85" s="269">
        <v>371.7166666666667</v>
      </c>
      <c r="E85" s="269">
        <v>366.43333333333339</v>
      </c>
      <c r="F85" s="269">
        <v>358.36666666666667</v>
      </c>
      <c r="G85" s="269">
        <v>353.08333333333337</v>
      </c>
      <c r="H85" s="269">
        <v>379.78333333333342</v>
      </c>
      <c r="I85" s="269">
        <v>385.06666666666672</v>
      </c>
      <c r="J85" s="269">
        <v>393.13333333333344</v>
      </c>
      <c r="K85" s="268">
        <v>377</v>
      </c>
      <c r="L85" s="268">
        <v>363.65</v>
      </c>
      <c r="M85" s="268">
        <v>7.0393699999999999</v>
      </c>
      <c r="N85" s="1"/>
      <c r="O85" s="1"/>
    </row>
    <row r="86" spans="1:15" ht="12.75" customHeight="1">
      <c r="A86" s="53">
        <v>77</v>
      </c>
      <c r="B86" s="405" t="s">
        <v>107</v>
      </c>
      <c r="C86" s="268">
        <v>883.25</v>
      </c>
      <c r="D86" s="269">
        <v>876.81666666666661</v>
      </c>
      <c r="E86" s="269">
        <v>865.63333333333321</v>
      </c>
      <c r="F86" s="269">
        <v>848.01666666666665</v>
      </c>
      <c r="G86" s="269">
        <v>836.83333333333326</v>
      </c>
      <c r="H86" s="269">
        <v>894.43333333333317</v>
      </c>
      <c r="I86" s="269">
        <v>905.61666666666656</v>
      </c>
      <c r="J86" s="269">
        <v>923.23333333333312</v>
      </c>
      <c r="K86" s="268">
        <v>888</v>
      </c>
      <c r="L86" s="268">
        <v>859.2</v>
      </c>
      <c r="M86" s="268">
        <v>26.486640000000001</v>
      </c>
      <c r="N86" s="1"/>
      <c r="O86" s="1"/>
    </row>
    <row r="87" spans="1:15" ht="12.75" customHeight="1">
      <c r="A87" s="53">
        <v>78</v>
      </c>
      <c r="B87" s="405" t="s">
        <v>108</v>
      </c>
      <c r="C87" s="268">
        <v>1154.5999999999999</v>
      </c>
      <c r="D87" s="269">
        <v>1153.1499999999999</v>
      </c>
      <c r="E87" s="269">
        <v>1132.4499999999998</v>
      </c>
      <c r="F87" s="269">
        <v>1110.3</v>
      </c>
      <c r="G87" s="269">
        <v>1089.5999999999999</v>
      </c>
      <c r="H87" s="269">
        <v>1175.2999999999997</v>
      </c>
      <c r="I87" s="269">
        <v>1196</v>
      </c>
      <c r="J87" s="269">
        <v>1218.1499999999996</v>
      </c>
      <c r="K87" s="268">
        <v>1173.8499999999999</v>
      </c>
      <c r="L87" s="268">
        <v>1131</v>
      </c>
      <c r="M87" s="268">
        <v>10.7182</v>
      </c>
      <c r="N87" s="1"/>
      <c r="O87" s="1"/>
    </row>
    <row r="88" spans="1:15" ht="12.75" customHeight="1">
      <c r="A88" s="53">
        <v>79</v>
      </c>
      <c r="B88" s="405" t="s">
        <v>110</v>
      </c>
      <c r="C88" s="268">
        <v>1682.5</v>
      </c>
      <c r="D88" s="269">
        <v>1674.4666666666665</v>
      </c>
      <c r="E88" s="269">
        <v>1651.9833333333329</v>
      </c>
      <c r="F88" s="269">
        <v>1621.4666666666665</v>
      </c>
      <c r="G88" s="269">
        <v>1598.9833333333329</v>
      </c>
      <c r="H88" s="269">
        <v>1704.9833333333329</v>
      </c>
      <c r="I88" s="269">
        <v>1727.4666666666665</v>
      </c>
      <c r="J88" s="269">
        <v>1757.9833333333329</v>
      </c>
      <c r="K88" s="268">
        <v>1696.95</v>
      </c>
      <c r="L88" s="268">
        <v>1643.95</v>
      </c>
      <c r="M88" s="268">
        <v>5.6926899999999998</v>
      </c>
      <c r="N88" s="1"/>
      <c r="O88" s="1"/>
    </row>
    <row r="89" spans="1:15" ht="12.75" customHeight="1">
      <c r="A89" s="53">
        <v>80</v>
      </c>
      <c r="B89" s="405" t="s">
        <v>111</v>
      </c>
      <c r="C89" s="268">
        <v>516.65</v>
      </c>
      <c r="D89" s="269">
        <v>508.84999999999997</v>
      </c>
      <c r="E89" s="269">
        <v>497.79999999999995</v>
      </c>
      <c r="F89" s="269">
        <v>478.95</v>
      </c>
      <c r="G89" s="269">
        <v>467.9</v>
      </c>
      <c r="H89" s="269">
        <v>527.69999999999993</v>
      </c>
      <c r="I89" s="269">
        <v>538.75</v>
      </c>
      <c r="J89" s="269">
        <v>557.59999999999991</v>
      </c>
      <c r="K89" s="268">
        <v>519.9</v>
      </c>
      <c r="L89" s="268">
        <v>490</v>
      </c>
      <c r="M89" s="268">
        <v>27.120519999999999</v>
      </c>
      <c r="N89" s="1"/>
      <c r="O89" s="1"/>
    </row>
    <row r="90" spans="1:15" ht="12.75" customHeight="1">
      <c r="A90" s="53">
        <v>81</v>
      </c>
      <c r="B90" s="405" t="s">
        <v>259</v>
      </c>
      <c r="C90" s="268">
        <v>230.2</v>
      </c>
      <c r="D90" s="269">
        <v>229.06666666666663</v>
      </c>
      <c r="E90" s="269">
        <v>225.28333333333327</v>
      </c>
      <c r="F90" s="269">
        <v>220.36666666666665</v>
      </c>
      <c r="G90" s="269">
        <v>216.58333333333329</v>
      </c>
      <c r="H90" s="269">
        <v>233.98333333333326</v>
      </c>
      <c r="I90" s="269">
        <v>237.76666666666662</v>
      </c>
      <c r="J90" s="269">
        <v>242.68333333333325</v>
      </c>
      <c r="K90" s="268">
        <v>232.85</v>
      </c>
      <c r="L90" s="268">
        <v>224.15</v>
      </c>
      <c r="M90" s="268">
        <v>10.665050000000001</v>
      </c>
      <c r="N90" s="1"/>
      <c r="O90" s="1"/>
    </row>
    <row r="91" spans="1:15" ht="12.75" customHeight="1">
      <c r="A91" s="53">
        <v>82</v>
      </c>
      <c r="B91" s="405" t="s">
        <v>113</v>
      </c>
      <c r="C91" s="268">
        <v>918.75</v>
      </c>
      <c r="D91" s="269">
        <v>915.93333333333339</v>
      </c>
      <c r="E91" s="269">
        <v>910.41666666666674</v>
      </c>
      <c r="F91" s="269">
        <v>902.08333333333337</v>
      </c>
      <c r="G91" s="269">
        <v>896.56666666666672</v>
      </c>
      <c r="H91" s="269">
        <v>924.26666666666677</v>
      </c>
      <c r="I91" s="269">
        <v>929.78333333333342</v>
      </c>
      <c r="J91" s="269">
        <v>938.11666666666679</v>
      </c>
      <c r="K91" s="268">
        <v>921.45</v>
      </c>
      <c r="L91" s="268">
        <v>907.6</v>
      </c>
      <c r="M91" s="268">
        <v>35.45337</v>
      </c>
      <c r="N91" s="1"/>
      <c r="O91" s="1"/>
    </row>
    <row r="92" spans="1:15" ht="12.75" customHeight="1">
      <c r="A92" s="53">
        <v>83</v>
      </c>
      <c r="B92" s="405" t="s">
        <v>115</v>
      </c>
      <c r="C92" s="268">
        <v>1861.95</v>
      </c>
      <c r="D92" s="269">
        <v>1852.0833333333333</v>
      </c>
      <c r="E92" s="269">
        <v>1830.8666666666666</v>
      </c>
      <c r="F92" s="269">
        <v>1799.7833333333333</v>
      </c>
      <c r="G92" s="269">
        <v>1778.5666666666666</v>
      </c>
      <c r="H92" s="269">
        <v>1883.1666666666665</v>
      </c>
      <c r="I92" s="269">
        <v>1904.3833333333332</v>
      </c>
      <c r="J92" s="269">
        <v>1935.4666666666665</v>
      </c>
      <c r="K92" s="268">
        <v>1873.3</v>
      </c>
      <c r="L92" s="268">
        <v>1821</v>
      </c>
      <c r="M92" s="268">
        <v>2.4268700000000001</v>
      </c>
      <c r="N92" s="1"/>
      <c r="O92" s="1"/>
    </row>
    <row r="93" spans="1:15" ht="12.75" customHeight="1">
      <c r="A93" s="53">
        <v>84</v>
      </c>
      <c r="B93" s="405" t="s">
        <v>116</v>
      </c>
      <c r="C93" s="268">
        <v>1413.85</v>
      </c>
      <c r="D93" s="269">
        <v>1420.2833333333335</v>
      </c>
      <c r="E93" s="269">
        <v>1400.5666666666671</v>
      </c>
      <c r="F93" s="269">
        <v>1387.2833333333335</v>
      </c>
      <c r="G93" s="269">
        <v>1367.5666666666671</v>
      </c>
      <c r="H93" s="269">
        <v>1433.5666666666671</v>
      </c>
      <c r="I93" s="269">
        <v>1453.2833333333338</v>
      </c>
      <c r="J93" s="269">
        <v>1466.5666666666671</v>
      </c>
      <c r="K93" s="268">
        <v>1440</v>
      </c>
      <c r="L93" s="268">
        <v>1407</v>
      </c>
      <c r="M93" s="268">
        <v>63.198500000000003</v>
      </c>
      <c r="N93" s="1"/>
      <c r="O93" s="1"/>
    </row>
    <row r="94" spans="1:15" ht="12.75" customHeight="1">
      <c r="A94" s="53">
        <v>85</v>
      </c>
      <c r="B94" s="405" t="s">
        <v>117</v>
      </c>
      <c r="C94" s="268">
        <v>520.85</v>
      </c>
      <c r="D94" s="269">
        <v>521</v>
      </c>
      <c r="E94" s="269">
        <v>515.1</v>
      </c>
      <c r="F94" s="269">
        <v>509.35</v>
      </c>
      <c r="G94" s="269">
        <v>503.45000000000005</v>
      </c>
      <c r="H94" s="269">
        <v>526.75</v>
      </c>
      <c r="I94" s="269">
        <v>532.65000000000009</v>
      </c>
      <c r="J94" s="269">
        <v>538.4</v>
      </c>
      <c r="K94" s="268">
        <v>526.9</v>
      </c>
      <c r="L94" s="268">
        <v>515.25</v>
      </c>
      <c r="M94" s="268">
        <v>29.943719999999999</v>
      </c>
      <c r="N94" s="1"/>
      <c r="O94" s="1"/>
    </row>
    <row r="95" spans="1:15" ht="12.75" customHeight="1">
      <c r="A95" s="53">
        <v>86</v>
      </c>
      <c r="B95" s="405" t="s">
        <v>112</v>
      </c>
      <c r="C95" s="268">
        <v>1313.9</v>
      </c>
      <c r="D95" s="269">
        <v>1307.5833333333333</v>
      </c>
      <c r="E95" s="269">
        <v>1286.3166666666666</v>
      </c>
      <c r="F95" s="269">
        <v>1258.7333333333333</v>
      </c>
      <c r="G95" s="269">
        <v>1237.4666666666667</v>
      </c>
      <c r="H95" s="269">
        <v>1335.1666666666665</v>
      </c>
      <c r="I95" s="269">
        <v>1356.4333333333334</v>
      </c>
      <c r="J95" s="269">
        <v>1384.0166666666664</v>
      </c>
      <c r="K95" s="268">
        <v>1328.85</v>
      </c>
      <c r="L95" s="268">
        <v>1280</v>
      </c>
      <c r="M95" s="268">
        <v>4.5586500000000001</v>
      </c>
      <c r="N95" s="1"/>
      <c r="O95" s="1"/>
    </row>
    <row r="96" spans="1:15" ht="12.75" customHeight="1">
      <c r="A96" s="53">
        <v>87</v>
      </c>
      <c r="B96" s="405" t="s">
        <v>118</v>
      </c>
      <c r="C96" s="268">
        <v>2638.25</v>
      </c>
      <c r="D96" s="269">
        <v>2667.75</v>
      </c>
      <c r="E96" s="269">
        <v>2600.5</v>
      </c>
      <c r="F96" s="269">
        <v>2562.75</v>
      </c>
      <c r="G96" s="269">
        <v>2495.5</v>
      </c>
      <c r="H96" s="269">
        <v>2705.5</v>
      </c>
      <c r="I96" s="269">
        <v>2772.75</v>
      </c>
      <c r="J96" s="269">
        <v>2810.5</v>
      </c>
      <c r="K96" s="268">
        <v>2735</v>
      </c>
      <c r="L96" s="268">
        <v>2630</v>
      </c>
      <c r="M96" s="268">
        <v>7.4004000000000003</v>
      </c>
      <c r="N96" s="1"/>
      <c r="O96" s="1"/>
    </row>
    <row r="97" spans="1:15" ht="12.75" customHeight="1">
      <c r="A97" s="53">
        <v>88</v>
      </c>
      <c r="B97" s="405" t="s">
        <v>120</v>
      </c>
      <c r="C97" s="268">
        <v>373.6</v>
      </c>
      <c r="D97" s="269">
        <v>372.88333333333338</v>
      </c>
      <c r="E97" s="269">
        <v>365.81666666666678</v>
      </c>
      <c r="F97" s="269">
        <v>358.03333333333342</v>
      </c>
      <c r="G97" s="269">
        <v>350.96666666666681</v>
      </c>
      <c r="H97" s="269">
        <v>380.66666666666674</v>
      </c>
      <c r="I97" s="269">
        <v>387.73333333333335</v>
      </c>
      <c r="J97" s="269">
        <v>395.51666666666671</v>
      </c>
      <c r="K97" s="268">
        <v>379.95</v>
      </c>
      <c r="L97" s="268">
        <v>365.1</v>
      </c>
      <c r="M97" s="268">
        <v>149.34966</v>
      </c>
      <c r="N97" s="1"/>
      <c r="O97" s="1"/>
    </row>
    <row r="98" spans="1:15" ht="12.75" customHeight="1">
      <c r="A98" s="53">
        <v>89</v>
      </c>
      <c r="B98" s="405" t="s">
        <v>260</v>
      </c>
      <c r="C98" s="268">
        <v>2282.35</v>
      </c>
      <c r="D98" s="269">
        <v>2306.5833333333335</v>
      </c>
      <c r="E98" s="269">
        <v>2248.7666666666669</v>
      </c>
      <c r="F98" s="269">
        <v>2215.1833333333334</v>
      </c>
      <c r="G98" s="269">
        <v>2157.3666666666668</v>
      </c>
      <c r="H98" s="269">
        <v>2340.166666666667</v>
      </c>
      <c r="I98" s="269">
        <v>2397.9833333333336</v>
      </c>
      <c r="J98" s="269">
        <v>2431.5666666666671</v>
      </c>
      <c r="K98" s="268">
        <v>2364.4</v>
      </c>
      <c r="L98" s="268">
        <v>2273</v>
      </c>
      <c r="M98" s="268">
        <v>9.4970499999999998</v>
      </c>
      <c r="N98" s="1"/>
      <c r="O98" s="1"/>
    </row>
    <row r="99" spans="1:15" ht="12.75" customHeight="1">
      <c r="A99" s="53">
        <v>90</v>
      </c>
      <c r="B99" s="405" t="s">
        <v>121</v>
      </c>
      <c r="C99" s="268">
        <v>221.9</v>
      </c>
      <c r="D99" s="269">
        <v>221.68333333333331</v>
      </c>
      <c r="E99" s="269">
        <v>219.41666666666663</v>
      </c>
      <c r="F99" s="269">
        <v>216.93333333333331</v>
      </c>
      <c r="G99" s="269">
        <v>214.66666666666663</v>
      </c>
      <c r="H99" s="269">
        <v>224.16666666666663</v>
      </c>
      <c r="I99" s="269">
        <v>226.43333333333334</v>
      </c>
      <c r="J99" s="269">
        <v>228.91666666666663</v>
      </c>
      <c r="K99" s="268">
        <v>223.95</v>
      </c>
      <c r="L99" s="268">
        <v>219.2</v>
      </c>
      <c r="M99" s="268">
        <v>32.52966</v>
      </c>
      <c r="N99" s="1"/>
      <c r="O99" s="1"/>
    </row>
    <row r="100" spans="1:15" ht="12.75" customHeight="1">
      <c r="A100" s="53">
        <v>91</v>
      </c>
      <c r="B100" s="405" t="s">
        <v>122</v>
      </c>
      <c r="C100" s="268">
        <v>2679.25</v>
      </c>
      <c r="D100" s="269">
        <v>2682.1333333333332</v>
      </c>
      <c r="E100" s="269">
        <v>2650.5166666666664</v>
      </c>
      <c r="F100" s="269">
        <v>2621.7833333333333</v>
      </c>
      <c r="G100" s="269">
        <v>2590.1666666666665</v>
      </c>
      <c r="H100" s="269">
        <v>2710.8666666666663</v>
      </c>
      <c r="I100" s="269">
        <v>2742.4833333333331</v>
      </c>
      <c r="J100" s="269">
        <v>2771.2166666666662</v>
      </c>
      <c r="K100" s="268">
        <v>2713.75</v>
      </c>
      <c r="L100" s="268">
        <v>2653.4</v>
      </c>
      <c r="M100" s="268">
        <v>18.985009999999999</v>
      </c>
      <c r="N100" s="1"/>
      <c r="O100" s="1"/>
    </row>
    <row r="101" spans="1:15" ht="12.75" customHeight="1">
      <c r="A101" s="53">
        <v>92</v>
      </c>
      <c r="B101" s="405" t="s">
        <v>261</v>
      </c>
      <c r="C101" s="268">
        <v>274</v>
      </c>
      <c r="D101" s="269">
        <v>274.03333333333336</v>
      </c>
      <c r="E101" s="269">
        <v>271.9666666666667</v>
      </c>
      <c r="F101" s="269">
        <v>269.93333333333334</v>
      </c>
      <c r="G101" s="269">
        <v>267.86666666666667</v>
      </c>
      <c r="H101" s="269">
        <v>276.06666666666672</v>
      </c>
      <c r="I101" s="269">
        <v>278.13333333333344</v>
      </c>
      <c r="J101" s="269">
        <v>280.16666666666674</v>
      </c>
      <c r="K101" s="268">
        <v>276.10000000000002</v>
      </c>
      <c r="L101" s="268">
        <v>272</v>
      </c>
      <c r="M101" s="268">
        <v>2.17422</v>
      </c>
      <c r="N101" s="1"/>
      <c r="O101" s="1"/>
    </row>
    <row r="102" spans="1:15" ht="12.75" customHeight="1">
      <c r="A102" s="53">
        <v>93</v>
      </c>
      <c r="B102" s="405" t="s">
        <v>380</v>
      </c>
      <c r="C102" s="268">
        <v>39524.35</v>
      </c>
      <c r="D102" s="269">
        <v>39672.933333333327</v>
      </c>
      <c r="E102" s="269">
        <v>39009.416666666657</v>
      </c>
      <c r="F102" s="269">
        <v>38494.48333333333</v>
      </c>
      <c r="G102" s="269">
        <v>37830.96666666666</v>
      </c>
      <c r="H102" s="269">
        <v>40187.866666666654</v>
      </c>
      <c r="I102" s="269">
        <v>40851.383333333331</v>
      </c>
      <c r="J102" s="269">
        <v>41366.316666666651</v>
      </c>
      <c r="K102" s="268">
        <v>40336.449999999997</v>
      </c>
      <c r="L102" s="268">
        <v>39158</v>
      </c>
      <c r="M102" s="268">
        <v>3.2149999999999998E-2</v>
      </c>
      <c r="N102" s="1"/>
      <c r="O102" s="1"/>
    </row>
    <row r="103" spans="1:15" ht="12.75" customHeight="1">
      <c r="A103" s="53">
        <v>94</v>
      </c>
      <c r="B103" s="405" t="s">
        <v>114</v>
      </c>
      <c r="C103" s="268">
        <v>2289.15</v>
      </c>
      <c r="D103" s="269">
        <v>2298.0166666666669</v>
      </c>
      <c r="E103" s="269">
        <v>2272.1333333333337</v>
      </c>
      <c r="F103" s="269">
        <v>2255.1166666666668</v>
      </c>
      <c r="G103" s="269">
        <v>2229.2333333333336</v>
      </c>
      <c r="H103" s="269">
        <v>2315.0333333333338</v>
      </c>
      <c r="I103" s="269">
        <v>2340.916666666667</v>
      </c>
      <c r="J103" s="269">
        <v>2357.9333333333338</v>
      </c>
      <c r="K103" s="268">
        <v>2323.9</v>
      </c>
      <c r="L103" s="268">
        <v>2281</v>
      </c>
      <c r="M103" s="268">
        <v>34.371580000000002</v>
      </c>
      <c r="N103" s="1"/>
      <c r="O103" s="1"/>
    </row>
    <row r="104" spans="1:15" ht="12.75" customHeight="1">
      <c r="A104" s="53">
        <v>95</v>
      </c>
      <c r="B104" s="405" t="s">
        <v>124</v>
      </c>
      <c r="C104" s="268">
        <v>852.55</v>
      </c>
      <c r="D104" s="269">
        <v>858.66666666666663</v>
      </c>
      <c r="E104" s="269">
        <v>842.48333333333323</v>
      </c>
      <c r="F104" s="269">
        <v>832.41666666666663</v>
      </c>
      <c r="G104" s="269">
        <v>816.23333333333323</v>
      </c>
      <c r="H104" s="269">
        <v>868.73333333333323</v>
      </c>
      <c r="I104" s="269">
        <v>884.91666666666663</v>
      </c>
      <c r="J104" s="269">
        <v>894.98333333333323</v>
      </c>
      <c r="K104" s="268">
        <v>874.85</v>
      </c>
      <c r="L104" s="268">
        <v>848.6</v>
      </c>
      <c r="M104" s="268">
        <v>124.93809</v>
      </c>
      <c r="N104" s="1"/>
      <c r="O104" s="1"/>
    </row>
    <row r="105" spans="1:15" ht="12.75" customHeight="1">
      <c r="A105" s="53">
        <v>96</v>
      </c>
      <c r="B105" s="405" t="s">
        <v>125</v>
      </c>
      <c r="C105" s="268">
        <v>1158.4000000000001</v>
      </c>
      <c r="D105" s="269">
        <v>1156.9166666666667</v>
      </c>
      <c r="E105" s="269">
        <v>1148.8333333333335</v>
      </c>
      <c r="F105" s="269">
        <v>1139.2666666666667</v>
      </c>
      <c r="G105" s="269">
        <v>1131.1833333333334</v>
      </c>
      <c r="H105" s="269">
        <v>1166.4833333333336</v>
      </c>
      <c r="I105" s="269">
        <v>1174.5666666666671</v>
      </c>
      <c r="J105" s="269">
        <v>1184.1333333333337</v>
      </c>
      <c r="K105" s="268">
        <v>1165</v>
      </c>
      <c r="L105" s="268">
        <v>1147.3499999999999</v>
      </c>
      <c r="M105" s="268">
        <v>5.2878600000000002</v>
      </c>
      <c r="N105" s="1"/>
      <c r="O105" s="1"/>
    </row>
    <row r="106" spans="1:15" ht="12.75" customHeight="1">
      <c r="A106" s="53">
        <v>97</v>
      </c>
      <c r="B106" s="405" t="s">
        <v>126</v>
      </c>
      <c r="C106" s="268">
        <v>532.5</v>
      </c>
      <c r="D106" s="269">
        <v>532.06666666666672</v>
      </c>
      <c r="E106" s="269">
        <v>526.48333333333346</v>
      </c>
      <c r="F106" s="269">
        <v>520.4666666666667</v>
      </c>
      <c r="G106" s="269">
        <v>514.88333333333344</v>
      </c>
      <c r="H106" s="269">
        <v>538.08333333333348</v>
      </c>
      <c r="I106" s="269">
        <v>543.66666666666674</v>
      </c>
      <c r="J106" s="269">
        <v>549.68333333333351</v>
      </c>
      <c r="K106" s="268">
        <v>537.65</v>
      </c>
      <c r="L106" s="268">
        <v>526.04999999999995</v>
      </c>
      <c r="M106" s="268">
        <v>8.1077100000000009</v>
      </c>
      <c r="N106" s="1"/>
      <c r="O106" s="1"/>
    </row>
    <row r="107" spans="1:15" ht="12.75" customHeight="1">
      <c r="A107" s="53">
        <v>98</v>
      </c>
      <c r="B107" s="405" t="s">
        <v>262</v>
      </c>
      <c r="C107" s="268">
        <v>513.04999999999995</v>
      </c>
      <c r="D107" s="269">
        <v>523.56666666666661</v>
      </c>
      <c r="E107" s="269">
        <v>497.13333333333321</v>
      </c>
      <c r="F107" s="269">
        <v>481.21666666666658</v>
      </c>
      <c r="G107" s="269">
        <v>454.78333333333319</v>
      </c>
      <c r="H107" s="269">
        <v>539.48333333333323</v>
      </c>
      <c r="I107" s="269">
        <v>565.91666666666663</v>
      </c>
      <c r="J107" s="269">
        <v>581.83333333333326</v>
      </c>
      <c r="K107" s="268">
        <v>550</v>
      </c>
      <c r="L107" s="268">
        <v>507.65</v>
      </c>
      <c r="M107" s="268">
        <v>2.1238999999999999</v>
      </c>
      <c r="N107" s="1"/>
      <c r="O107" s="1"/>
    </row>
    <row r="108" spans="1:15" ht="12.75" customHeight="1">
      <c r="A108" s="53">
        <v>99</v>
      </c>
      <c r="B108" s="405" t="s">
        <v>383</v>
      </c>
      <c r="C108" s="268">
        <v>40.450000000000003</v>
      </c>
      <c r="D108" s="269">
        <v>40.56666666666667</v>
      </c>
      <c r="E108" s="269">
        <v>40.083333333333343</v>
      </c>
      <c r="F108" s="269">
        <v>39.716666666666676</v>
      </c>
      <c r="G108" s="269">
        <v>39.233333333333348</v>
      </c>
      <c r="H108" s="269">
        <v>40.933333333333337</v>
      </c>
      <c r="I108" s="269">
        <v>41.416666666666671</v>
      </c>
      <c r="J108" s="269">
        <v>41.783333333333331</v>
      </c>
      <c r="K108" s="268">
        <v>41.05</v>
      </c>
      <c r="L108" s="268">
        <v>40.200000000000003</v>
      </c>
      <c r="M108" s="268">
        <v>58.108849999999997</v>
      </c>
      <c r="N108" s="1"/>
      <c r="O108" s="1"/>
    </row>
    <row r="109" spans="1:15" ht="12.75" customHeight="1">
      <c r="A109" s="53">
        <v>100</v>
      </c>
      <c r="B109" s="405" t="s">
        <v>128</v>
      </c>
      <c r="C109" s="268">
        <v>47.45</v>
      </c>
      <c r="D109" s="269">
        <v>47.666666666666664</v>
      </c>
      <c r="E109" s="269">
        <v>46.833333333333329</v>
      </c>
      <c r="F109" s="269">
        <v>46.216666666666661</v>
      </c>
      <c r="G109" s="269">
        <v>45.383333333333326</v>
      </c>
      <c r="H109" s="269">
        <v>48.283333333333331</v>
      </c>
      <c r="I109" s="269">
        <v>49.11666666666666</v>
      </c>
      <c r="J109" s="269">
        <v>49.733333333333334</v>
      </c>
      <c r="K109" s="268">
        <v>48.5</v>
      </c>
      <c r="L109" s="268">
        <v>47.05</v>
      </c>
      <c r="M109" s="268">
        <v>274.24993999999998</v>
      </c>
      <c r="N109" s="1"/>
      <c r="O109" s="1"/>
    </row>
    <row r="110" spans="1:15" ht="12.75" customHeight="1">
      <c r="A110" s="53">
        <v>101</v>
      </c>
      <c r="B110" s="405" t="s">
        <v>137</v>
      </c>
      <c r="C110" s="268">
        <v>334.85</v>
      </c>
      <c r="D110" s="269">
        <v>336.13333333333338</v>
      </c>
      <c r="E110" s="269">
        <v>332.71666666666675</v>
      </c>
      <c r="F110" s="269">
        <v>330.58333333333337</v>
      </c>
      <c r="G110" s="269">
        <v>327.16666666666674</v>
      </c>
      <c r="H110" s="269">
        <v>338.26666666666677</v>
      </c>
      <c r="I110" s="269">
        <v>341.68333333333339</v>
      </c>
      <c r="J110" s="269">
        <v>343.81666666666678</v>
      </c>
      <c r="K110" s="268">
        <v>339.55</v>
      </c>
      <c r="L110" s="268">
        <v>334</v>
      </c>
      <c r="M110" s="268">
        <v>99.910520000000005</v>
      </c>
      <c r="N110" s="1"/>
      <c r="O110" s="1"/>
    </row>
    <row r="111" spans="1:15" ht="12.75" customHeight="1">
      <c r="A111" s="53">
        <v>102</v>
      </c>
      <c r="B111" s="405" t="s">
        <v>263</v>
      </c>
      <c r="C111" s="268">
        <v>4408.8</v>
      </c>
      <c r="D111" s="269">
        <v>4380.25</v>
      </c>
      <c r="E111" s="269">
        <v>4330.6000000000004</v>
      </c>
      <c r="F111" s="269">
        <v>4252.4000000000005</v>
      </c>
      <c r="G111" s="269">
        <v>4202.7500000000009</v>
      </c>
      <c r="H111" s="269">
        <v>4458.45</v>
      </c>
      <c r="I111" s="269">
        <v>4508.0999999999995</v>
      </c>
      <c r="J111" s="269">
        <v>4586.2999999999993</v>
      </c>
      <c r="K111" s="268">
        <v>4429.8999999999996</v>
      </c>
      <c r="L111" s="268">
        <v>4302.05</v>
      </c>
      <c r="M111" s="268">
        <v>1.24498</v>
      </c>
      <c r="N111" s="1"/>
      <c r="O111" s="1"/>
    </row>
    <row r="112" spans="1:15" ht="12.75" customHeight="1">
      <c r="A112" s="53">
        <v>103</v>
      </c>
      <c r="B112" s="405" t="s">
        <v>393</v>
      </c>
      <c r="C112" s="268">
        <v>188.25</v>
      </c>
      <c r="D112" s="269">
        <v>187.94999999999996</v>
      </c>
      <c r="E112" s="269">
        <v>185.99999999999991</v>
      </c>
      <c r="F112" s="269">
        <v>183.74999999999994</v>
      </c>
      <c r="G112" s="269">
        <v>181.7999999999999</v>
      </c>
      <c r="H112" s="269">
        <v>190.19999999999993</v>
      </c>
      <c r="I112" s="269">
        <v>192.14999999999998</v>
      </c>
      <c r="J112" s="269">
        <v>194.39999999999995</v>
      </c>
      <c r="K112" s="268">
        <v>189.9</v>
      </c>
      <c r="L112" s="268">
        <v>185.7</v>
      </c>
      <c r="M112" s="268">
        <v>8.9389299999999992</v>
      </c>
      <c r="N112" s="1"/>
      <c r="O112" s="1"/>
    </row>
    <row r="113" spans="1:15" ht="12.75" customHeight="1">
      <c r="A113" s="53">
        <v>104</v>
      </c>
      <c r="B113" s="405" t="s">
        <v>394</v>
      </c>
      <c r="C113" s="268">
        <v>141.69999999999999</v>
      </c>
      <c r="D113" s="269">
        <v>142.63333333333333</v>
      </c>
      <c r="E113" s="269">
        <v>139.76666666666665</v>
      </c>
      <c r="F113" s="269">
        <v>137.83333333333331</v>
      </c>
      <c r="G113" s="269">
        <v>134.96666666666664</v>
      </c>
      <c r="H113" s="269">
        <v>144.56666666666666</v>
      </c>
      <c r="I113" s="269">
        <v>147.43333333333334</v>
      </c>
      <c r="J113" s="269">
        <v>149.36666666666667</v>
      </c>
      <c r="K113" s="268">
        <v>145.5</v>
      </c>
      <c r="L113" s="268">
        <v>140.69999999999999</v>
      </c>
      <c r="M113" s="268">
        <v>60.065300000000001</v>
      </c>
      <c r="N113" s="1"/>
      <c r="O113" s="1"/>
    </row>
    <row r="114" spans="1:15" ht="12.75" customHeight="1">
      <c r="A114" s="53">
        <v>105</v>
      </c>
      <c r="B114" s="405" t="s">
        <v>130</v>
      </c>
      <c r="C114" s="268">
        <v>327.5</v>
      </c>
      <c r="D114" s="269">
        <v>323.86666666666662</v>
      </c>
      <c r="E114" s="269">
        <v>317.33333333333326</v>
      </c>
      <c r="F114" s="269">
        <v>307.16666666666663</v>
      </c>
      <c r="G114" s="269">
        <v>300.63333333333327</v>
      </c>
      <c r="H114" s="269">
        <v>334.03333333333325</v>
      </c>
      <c r="I114" s="269">
        <v>340.56666666666666</v>
      </c>
      <c r="J114" s="269">
        <v>350.73333333333323</v>
      </c>
      <c r="K114" s="268">
        <v>330.4</v>
      </c>
      <c r="L114" s="268">
        <v>313.7</v>
      </c>
      <c r="M114" s="268">
        <v>84.222679999999997</v>
      </c>
      <c r="N114" s="1"/>
      <c r="O114" s="1"/>
    </row>
    <row r="115" spans="1:15" ht="12.75" customHeight="1">
      <c r="A115" s="53">
        <v>106</v>
      </c>
      <c r="B115" s="405" t="s">
        <v>135</v>
      </c>
      <c r="C115" s="268">
        <v>66.75</v>
      </c>
      <c r="D115" s="269">
        <v>66.649999999999991</v>
      </c>
      <c r="E115" s="269">
        <v>66.199999999999989</v>
      </c>
      <c r="F115" s="269">
        <v>65.649999999999991</v>
      </c>
      <c r="G115" s="269">
        <v>65.199999999999989</v>
      </c>
      <c r="H115" s="269">
        <v>67.199999999999989</v>
      </c>
      <c r="I115" s="269">
        <v>67.650000000000006</v>
      </c>
      <c r="J115" s="269">
        <v>68.199999999999989</v>
      </c>
      <c r="K115" s="268">
        <v>67.099999999999994</v>
      </c>
      <c r="L115" s="268">
        <v>66.099999999999994</v>
      </c>
      <c r="M115" s="268">
        <v>141.4007</v>
      </c>
      <c r="N115" s="1"/>
      <c r="O115" s="1"/>
    </row>
    <row r="116" spans="1:15" ht="12.75" customHeight="1">
      <c r="A116" s="53">
        <v>107</v>
      </c>
      <c r="B116" s="405" t="s">
        <v>136</v>
      </c>
      <c r="C116" s="268">
        <v>676.65</v>
      </c>
      <c r="D116" s="269">
        <v>674.13333333333333</v>
      </c>
      <c r="E116" s="269">
        <v>666.56666666666661</v>
      </c>
      <c r="F116" s="269">
        <v>656.48333333333323</v>
      </c>
      <c r="G116" s="269">
        <v>648.91666666666652</v>
      </c>
      <c r="H116" s="269">
        <v>684.2166666666667</v>
      </c>
      <c r="I116" s="269">
        <v>691.78333333333353</v>
      </c>
      <c r="J116" s="269">
        <v>701.86666666666679</v>
      </c>
      <c r="K116" s="268">
        <v>681.7</v>
      </c>
      <c r="L116" s="268">
        <v>664.05</v>
      </c>
      <c r="M116" s="268">
        <v>28.086300000000001</v>
      </c>
      <c r="N116" s="1"/>
      <c r="O116" s="1"/>
    </row>
    <row r="117" spans="1:15" ht="12.75" customHeight="1">
      <c r="A117" s="53">
        <v>108</v>
      </c>
      <c r="B117" s="405" t="s">
        <v>129</v>
      </c>
      <c r="C117" s="268">
        <v>422.95</v>
      </c>
      <c r="D117" s="269">
        <v>415.31666666666666</v>
      </c>
      <c r="E117" s="269">
        <v>405.63333333333333</v>
      </c>
      <c r="F117" s="269">
        <v>388.31666666666666</v>
      </c>
      <c r="G117" s="269">
        <v>378.63333333333333</v>
      </c>
      <c r="H117" s="269">
        <v>432.63333333333333</v>
      </c>
      <c r="I117" s="269">
        <v>442.31666666666661</v>
      </c>
      <c r="J117" s="269">
        <v>459.63333333333333</v>
      </c>
      <c r="K117" s="268">
        <v>425</v>
      </c>
      <c r="L117" s="268">
        <v>398</v>
      </c>
      <c r="M117" s="268">
        <v>65.400959999999998</v>
      </c>
      <c r="N117" s="1"/>
      <c r="O117" s="1"/>
    </row>
    <row r="118" spans="1:15" ht="12.75" customHeight="1">
      <c r="A118" s="53">
        <v>109</v>
      </c>
      <c r="B118" s="405" t="s">
        <v>133</v>
      </c>
      <c r="C118" s="268">
        <v>189.05</v>
      </c>
      <c r="D118" s="269">
        <v>189.78333333333333</v>
      </c>
      <c r="E118" s="269">
        <v>186.66666666666666</v>
      </c>
      <c r="F118" s="269">
        <v>184.28333333333333</v>
      </c>
      <c r="G118" s="269">
        <v>181.16666666666666</v>
      </c>
      <c r="H118" s="269">
        <v>192.16666666666666</v>
      </c>
      <c r="I118" s="269">
        <v>195.28333333333333</v>
      </c>
      <c r="J118" s="269">
        <v>197.66666666666666</v>
      </c>
      <c r="K118" s="268">
        <v>192.9</v>
      </c>
      <c r="L118" s="268">
        <v>187.4</v>
      </c>
      <c r="M118" s="268">
        <v>27.343830000000001</v>
      </c>
      <c r="N118" s="1"/>
      <c r="O118" s="1"/>
    </row>
    <row r="119" spans="1:15" ht="12.75" customHeight="1">
      <c r="A119" s="53">
        <v>110</v>
      </c>
      <c r="B119" s="405" t="s">
        <v>132</v>
      </c>
      <c r="C119" s="268">
        <v>1165.0999999999999</v>
      </c>
      <c r="D119" s="269">
        <v>1161.2333333333333</v>
      </c>
      <c r="E119" s="269">
        <v>1144.4666666666667</v>
      </c>
      <c r="F119" s="269">
        <v>1123.8333333333333</v>
      </c>
      <c r="G119" s="269">
        <v>1107.0666666666666</v>
      </c>
      <c r="H119" s="269">
        <v>1181.8666666666668</v>
      </c>
      <c r="I119" s="269">
        <v>1198.6333333333337</v>
      </c>
      <c r="J119" s="269">
        <v>1219.2666666666669</v>
      </c>
      <c r="K119" s="268">
        <v>1178</v>
      </c>
      <c r="L119" s="268">
        <v>1140.5999999999999</v>
      </c>
      <c r="M119" s="268">
        <v>44.935270000000003</v>
      </c>
      <c r="N119" s="1"/>
      <c r="O119" s="1"/>
    </row>
    <row r="120" spans="1:15" ht="12.75" customHeight="1">
      <c r="A120" s="53">
        <v>111</v>
      </c>
      <c r="B120" s="405" t="s">
        <v>164</v>
      </c>
      <c r="C120" s="268">
        <v>3877.15</v>
      </c>
      <c r="D120" s="269">
        <v>3832.6</v>
      </c>
      <c r="E120" s="269">
        <v>3759.5499999999997</v>
      </c>
      <c r="F120" s="269">
        <v>3641.95</v>
      </c>
      <c r="G120" s="269">
        <v>3568.8999999999996</v>
      </c>
      <c r="H120" s="269">
        <v>3950.2</v>
      </c>
      <c r="I120" s="269">
        <v>4023.25</v>
      </c>
      <c r="J120" s="269">
        <v>4140.8500000000004</v>
      </c>
      <c r="K120" s="268">
        <v>3905.65</v>
      </c>
      <c r="L120" s="268">
        <v>3715</v>
      </c>
      <c r="M120" s="268">
        <v>6.07531</v>
      </c>
      <c r="N120" s="1"/>
      <c r="O120" s="1"/>
    </row>
    <row r="121" spans="1:15" ht="12.75" customHeight="1">
      <c r="A121" s="53">
        <v>112</v>
      </c>
      <c r="B121" s="405" t="s">
        <v>134</v>
      </c>
      <c r="C121" s="268">
        <v>1393.55</v>
      </c>
      <c r="D121" s="269">
        <v>1392.6833333333334</v>
      </c>
      <c r="E121" s="269">
        <v>1378.8666666666668</v>
      </c>
      <c r="F121" s="269">
        <v>1364.1833333333334</v>
      </c>
      <c r="G121" s="269">
        <v>1350.3666666666668</v>
      </c>
      <c r="H121" s="269">
        <v>1407.3666666666668</v>
      </c>
      <c r="I121" s="269">
        <v>1421.1833333333334</v>
      </c>
      <c r="J121" s="269">
        <v>1435.8666666666668</v>
      </c>
      <c r="K121" s="268">
        <v>1406.5</v>
      </c>
      <c r="L121" s="268">
        <v>1378</v>
      </c>
      <c r="M121" s="268">
        <v>85.612539999999996</v>
      </c>
      <c r="N121" s="1"/>
      <c r="O121" s="1"/>
    </row>
    <row r="122" spans="1:15" ht="12.75" customHeight="1">
      <c r="A122" s="53">
        <v>113</v>
      </c>
      <c r="B122" s="405" t="s">
        <v>131</v>
      </c>
      <c r="C122" s="268">
        <v>1845.15</v>
      </c>
      <c r="D122" s="269">
        <v>1843.3166666666666</v>
      </c>
      <c r="E122" s="269">
        <v>1817.8333333333333</v>
      </c>
      <c r="F122" s="269">
        <v>1790.5166666666667</v>
      </c>
      <c r="G122" s="269">
        <v>1765.0333333333333</v>
      </c>
      <c r="H122" s="269">
        <v>1870.6333333333332</v>
      </c>
      <c r="I122" s="269">
        <v>1896.1166666666668</v>
      </c>
      <c r="J122" s="269">
        <v>1923.4333333333332</v>
      </c>
      <c r="K122" s="268">
        <v>1868.8</v>
      </c>
      <c r="L122" s="268">
        <v>1816</v>
      </c>
      <c r="M122" s="268">
        <v>4.7379600000000002</v>
      </c>
      <c r="N122" s="1"/>
      <c r="O122" s="1"/>
    </row>
    <row r="123" spans="1:15" ht="12.75" customHeight="1">
      <c r="A123" s="53">
        <v>114</v>
      </c>
      <c r="B123" s="405" t="s">
        <v>264</v>
      </c>
      <c r="C123" s="268">
        <v>904.95</v>
      </c>
      <c r="D123" s="269">
        <v>898.2166666666667</v>
      </c>
      <c r="E123" s="269">
        <v>889.73333333333335</v>
      </c>
      <c r="F123" s="269">
        <v>874.51666666666665</v>
      </c>
      <c r="G123" s="269">
        <v>866.0333333333333</v>
      </c>
      <c r="H123" s="269">
        <v>913.43333333333339</v>
      </c>
      <c r="I123" s="269">
        <v>921.91666666666674</v>
      </c>
      <c r="J123" s="269">
        <v>937.13333333333344</v>
      </c>
      <c r="K123" s="268">
        <v>906.7</v>
      </c>
      <c r="L123" s="268">
        <v>883</v>
      </c>
      <c r="M123" s="268">
        <v>3.2880600000000002</v>
      </c>
      <c r="N123" s="1"/>
      <c r="O123" s="1"/>
    </row>
    <row r="124" spans="1:15" ht="12.75" customHeight="1">
      <c r="A124" s="53">
        <v>115</v>
      </c>
      <c r="B124" s="405" t="s">
        <v>265</v>
      </c>
      <c r="C124" s="268">
        <v>299.25</v>
      </c>
      <c r="D124" s="269">
        <v>301.4666666666667</v>
      </c>
      <c r="E124" s="269">
        <v>294.33333333333337</v>
      </c>
      <c r="F124" s="269">
        <v>289.41666666666669</v>
      </c>
      <c r="G124" s="269">
        <v>282.28333333333336</v>
      </c>
      <c r="H124" s="269">
        <v>306.38333333333338</v>
      </c>
      <c r="I124" s="269">
        <v>313.51666666666671</v>
      </c>
      <c r="J124" s="269">
        <v>318.43333333333339</v>
      </c>
      <c r="K124" s="268">
        <v>308.60000000000002</v>
      </c>
      <c r="L124" s="268">
        <v>296.55</v>
      </c>
      <c r="M124" s="268">
        <v>11.12025</v>
      </c>
      <c r="N124" s="1"/>
      <c r="O124" s="1"/>
    </row>
    <row r="125" spans="1:15" ht="12.75" customHeight="1">
      <c r="A125" s="53">
        <v>116</v>
      </c>
      <c r="B125" s="405" t="s">
        <v>139</v>
      </c>
      <c r="C125" s="268">
        <v>637</v>
      </c>
      <c r="D125" s="269">
        <v>640.31666666666672</v>
      </c>
      <c r="E125" s="269">
        <v>629.68333333333339</v>
      </c>
      <c r="F125" s="269">
        <v>622.36666666666667</v>
      </c>
      <c r="G125" s="269">
        <v>611.73333333333335</v>
      </c>
      <c r="H125" s="269">
        <v>647.63333333333344</v>
      </c>
      <c r="I125" s="269">
        <v>658.26666666666688</v>
      </c>
      <c r="J125" s="269">
        <v>665.58333333333348</v>
      </c>
      <c r="K125" s="268">
        <v>650.95000000000005</v>
      </c>
      <c r="L125" s="268">
        <v>633</v>
      </c>
      <c r="M125" s="268">
        <v>25.12782</v>
      </c>
      <c r="N125" s="1"/>
      <c r="O125" s="1"/>
    </row>
    <row r="126" spans="1:15" ht="12.75" customHeight="1">
      <c r="A126" s="53">
        <v>117</v>
      </c>
      <c r="B126" s="405" t="s">
        <v>138</v>
      </c>
      <c r="C126" s="268">
        <v>398.6</v>
      </c>
      <c r="D126" s="269">
        <v>396.85000000000008</v>
      </c>
      <c r="E126" s="269">
        <v>387.85000000000014</v>
      </c>
      <c r="F126" s="269">
        <v>377.10000000000008</v>
      </c>
      <c r="G126" s="269">
        <v>368.10000000000014</v>
      </c>
      <c r="H126" s="269">
        <v>407.60000000000014</v>
      </c>
      <c r="I126" s="269">
        <v>416.6</v>
      </c>
      <c r="J126" s="269">
        <v>427.35000000000014</v>
      </c>
      <c r="K126" s="268">
        <v>405.85</v>
      </c>
      <c r="L126" s="268">
        <v>386.1</v>
      </c>
      <c r="M126" s="268">
        <v>31.9558</v>
      </c>
      <c r="N126" s="1"/>
      <c r="O126" s="1"/>
    </row>
    <row r="127" spans="1:15" ht="12.75" customHeight="1">
      <c r="A127" s="53">
        <v>118</v>
      </c>
      <c r="B127" s="405" t="s">
        <v>140</v>
      </c>
      <c r="C127" s="268">
        <v>607.25</v>
      </c>
      <c r="D127" s="269">
        <v>605.44999999999993</v>
      </c>
      <c r="E127" s="269">
        <v>595.89999999999986</v>
      </c>
      <c r="F127" s="269">
        <v>584.54999999999995</v>
      </c>
      <c r="G127" s="269">
        <v>574.99999999999989</v>
      </c>
      <c r="H127" s="269">
        <v>616.79999999999984</v>
      </c>
      <c r="I127" s="269">
        <v>626.3499999999998</v>
      </c>
      <c r="J127" s="269">
        <v>637.69999999999982</v>
      </c>
      <c r="K127" s="268">
        <v>615</v>
      </c>
      <c r="L127" s="268">
        <v>594.1</v>
      </c>
      <c r="M127" s="268">
        <v>32.930210000000002</v>
      </c>
      <c r="N127" s="1"/>
      <c r="O127" s="1"/>
    </row>
    <row r="128" spans="1:15" ht="12.75" customHeight="1">
      <c r="A128" s="53">
        <v>119</v>
      </c>
      <c r="B128" s="405" t="s">
        <v>141</v>
      </c>
      <c r="C128" s="268">
        <v>1799.3</v>
      </c>
      <c r="D128" s="269">
        <v>1808.7333333333333</v>
      </c>
      <c r="E128" s="269">
        <v>1782.6166666666668</v>
      </c>
      <c r="F128" s="269">
        <v>1765.9333333333334</v>
      </c>
      <c r="G128" s="269">
        <v>1739.8166666666668</v>
      </c>
      <c r="H128" s="269">
        <v>1825.4166666666667</v>
      </c>
      <c r="I128" s="269">
        <v>1851.5333333333331</v>
      </c>
      <c r="J128" s="269">
        <v>1868.2166666666667</v>
      </c>
      <c r="K128" s="268">
        <v>1834.85</v>
      </c>
      <c r="L128" s="268">
        <v>1792.05</v>
      </c>
      <c r="M128" s="268">
        <v>27.401440000000001</v>
      </c>
      <c r="N128" s="1"/>
      <c r="O128" s="1"/>
    </row>
    <row r="129" spans="1:15" ht="12.75" customHeight="1">
      <c r="A129" s="53">
        <v>120</v>
      </c>
      <c r="B129" s="405" t="s">
        <v>142</v>
      </c>
      <c r="C129" s="268">
        <v>73.400000000000006</v>
      </c>
      <c r="D129" s="269">
        <v>73.466666666666669</v>
      </c>
      <c r="E129" s="269">
        <v>72.433333333333337</v>
      </c>
      <c r="F129" s="269">
        <v>71.466666666666669</v>
      </c>
      <c r="G129" s="269">
        <v>70.433333333333337</v>
      </c>
      <c r="H129" s="269">
        <v>74.433333333333337</v>
      </c>
      <c r="I129" s="269">
        <v>75.466666666666669</v>
      </c>
      <c r="J129" s="269">
        <v>76.433333333333337</v>
      </c>
      <c r="K129" s="268">
        <v>74.5</v>
      </c>
      <c r="L129" s="268">
        <v>72.5</v>
      </c>
      <c r="M129" s="268">
        <v>62.988280000000003</v>
      </c>
      <c r="N129" s="1"/>
      <c r="O129" s="1"/>
    </row>
    <row r="130" spans="1:15" ht="12.75" customHeight="1">
      <c r="A130" s="53">
        <v>121</v>
      </c>
      <c r="B130" s="405" t="s">
        <v>147</v>
      </c>
      <c r="C130" s="268">
        <v>3502.55</v>
      </c>
      <c r="D130" s="269">
        <v>3496.5166666666664</v>
      </c>
      <c r="E130" s="269">
        <v>3446.0333333333328</v>
      </c>
      <c r="F130" s="269">
        <v>3389.5166666666664</v>
      </c>
      <c r="G130" s="269">
        <v>3339.0333333333328</v>
      </c>
      <c r="H130" s="269">
        <v>3553.0333333333328</v>
      </c>
      <c r="I130" s="269">
        <v>3603.5166666666664</v>
      </c>
      <c r="J130" s="269">
        <v>3660.0333333333328</v>
      </c>
      <c r="K130" s="268">
        <v>3547</v>
      </c>
      <c r="L130" s="268">
        <v>3440</v>
      </c>
      <c r="M130" s="268">
        <v>3.6057600000000001</v>
      </c>
      <c r="N130" s="1"/>
      <c r="O130" s="1"/>
    </row>
    <row r="131" spans="1:15" ht="12.75" customHeight="1">
      <c r="A131" s="53">
        <v>122</v>
      </c>
      <c r="B131" s="405" t="s">
        <v>144</v>
      </c>
      <c r="C131" s="268">
        <v>396.95</v>
      </c>
      <c r="D131" s="269">
        <v>396.2833333333333</v>
      </c>
      <c r="E131" s="269">
        <v>391.81666666666661</v>
      </c>
      <c r="F131" s="269">
        <v>386.68333333333328</v>
      </c>
      <c r="G131" s="269">
        <v>382.21666666666658</v>
      </c>
      <c r="H131" s="269">
        <v>401.41666666666663</v>
      </c>
      <c r="I131" s="269">
        <v>405.88333333333333</v>
      </c>
      <c r="J131" s="269">
        <v>411.01666666666665</v>
      </c>
      <c r="K131" s="268">
        <v>400.75</v>
      </c>
      <c r="L131" s="268">
        <v>391.15</v>
      </c>
      <c r="M131" s="268">
        <v>27.782820000000001</v>
      </c>
      <c r="N131" s="1"/>
      <c r="O131" s="1"/>
    </row>
    <row r="132" spans="1:15" ht="12.75" customHeight="1">
      <c r="A132" s="53">
        <v>123</v>
      </c>
      <c r="B132" s="405" t="s">
        <v>146</v>
      </c>
      <c r="C132" s="268">
        <v>4513.05</v>
      </c>
      <c r="D132" s="269">
        <v>4477.3499999999995</v>
      </c>
      <c r="E132" s="269">
        <v>4412.6999999999989</v>
      </c>
      <c r="F132" s="269">
        <v>4312.3499999999995</v>
      </c>
      <c r="G132" s="269">
        <v>4247.6999999999989</v>
      </c>
      <c r="H132" s="269">
        <v>4577.6999999999989</v>
      </c>
      <c r="I132" s="269">
        <v>4642.3499999999985</v>
      </c>
      <c r="J132" s="269">
        <v>4742.6999999999989</v>
      </c>
      <c r="K132" s="268">
        <v>4542</v>
      </c>
      <c r="L132" s="268">
        <v>4377</v>
      </c>
      <c r="M132" s="268">
        <v>3.5398800000000001</v>
      </c>
      <c r="N132" s="1"/>
      <c r="O132" s="1"/>
    </row>
    <row r="133" spans="1:15" ht="12.75" customHeight="1">
      <c r="A133" s="53">
        <v>124</v>
      </c>
      <c r="B133" s="405" t="s">
        <v>145</v>
      </c>
      <c r="C133" s="268">
        <v>1841.2</v>
      </c>
      <c r="D133" s="269">
        <v>1845.8999999999999</v>
      </c>
      <c r="E133" s="269">
        <v>1827.7999999999997</v>
      </c>
      <c r="F133" s="269">
        <v>1814.3999999999999</v>
      </c>
      <c r="G133" s="269">
        <v>1796.2999999999997</v>
      </c>
      <c r="H133" s="269">
        <v>1859.2999999999997</v>
      </c>
      <c r="I133" s="269">
        <v>1877.3999999999996</v>
      </c>
      <c r="J133" s="269">
        <v>1890.7999999999997</v>
      </c>
      <c r="K133" s="268">
        <v>1864</v>
      </c>
      <c r="L133" s="268">
        <v>1832.5</v>
      </c>
      <c r="M133" s="268">
        <v>14.43698</v>
      </c>
      <c r="N133" s="1"/>
      <c r="O133" s="1"/>
    </row>
    <row r="134" spans="1:15" ht="12.75" customHeight="1">
      <c r="A134" s="53">
        <v>125</v>
      </c>
      <c r="B134" s="405" t="s">
        <v>266</v>
      </c>
      <c r="C134" s="268">
        <v>508.6</v>
      </c>
      <c r="D134" s="269">
        <v>503.51666666666665</v>
      </c>
      <c r="E134" s="269">
        <v>495.0333333333333</v>
      </c>
      <c r="F134" s="269">
        <v>481.46666666666664</v>
      </c>
      <c r="G134" s="269">
        <v>472.98333333333329</v>
      </c>
      <c r="H134" s="269">
        <v>517.08333333333326</v>
      </c>
      <c r="I134" s="269">
        <v>525.56666666666661</v>
      </c>
      <c r="J134" s="269">
        <v>539.13333333333333</v>
      </c>
      <c r="K134" s="268">
        <v>512</v>
      </c>
      <c r="L134" s="268">
        <v>489.95</v>
      </c>
      <c r="M134" s="268">
        <v>14.23541</v>
      </c>
      <c r="N134" s="1"/>
      <c r="O134" s="1"/>
    </row>
    <row r="135" spans="1:15" ht="12.75" customHeight="1">
      <c r="A135" s="53">
        <v>126</v>
      </c>
      <c r="B135" s="405" t="s">
        <v>148</v>
      </c>
      <c r="C135" s="268">
        <v>656.35</v>
      </c>
      <c r="D135" s="269">
        <v>653.86666666666667</v>
      </c>
      <c r="E135" s="269">
        <v>646.68333333333339</v>
      </c>
      <c r="F135" s="269">
        <v>637.01666666666677</v>
      </c>
      <c r="G135" s="269">
        <v>629.83333333333348</v>
      </c>
      <c r="H135" s="269">
        <v>663.5333333333333</v>
      </c>
      <c r="I135" s="269">
        <v>670.71666666666647</v>
      </c>
      <c r="J135" s="269">
        <v>680.38333333333321</v>
      </c>
      <c r="K135" s="268">
        <v>661.05</v>
      </c>
      <c r="L135" s="268">
        <v>644.20000000000005</v>
      </c>
      <c r="M135" s="268">
        <v>7.9963499999999996</v>
      </c>
      <c r="N135" s="1"/>
      <c r="O135" s="1"/>
    </row>
    <row r="136" spans="1:15" ht="12.75" customHeight="1">
      <c r="A136" s="53">
        <v>127</v>
      </c>
      <c r="B136" s="405" t="s">
        <v>160</v>
      </c>
      <c r="C136" s="268">
        <v>79831.05</v>
      </c>
      <c r="D136" s="269">
        <v>80242.45</v>
      </c>
      <c r="E136" s="269">
        <v>79038.599999999991</v>
      </c>
      <c r="F136" s="269">
        <v>78246.149999999994</v>
      </c>
      <c r="G136" s="269">
        <v>77042.299999999988</v>
      </c>
      <c r="H136" s="269">
        <v>81034.899999999994</v>
      </c>
      <c r="I136" s="269">
        <v>82238.75</v>
      </c>
      <c r="J136" s="269">
        <v>83031.199999999997</v>
      </c>
      <c r="K136" s="268">
        <v>81446.3</v>
      </c>
      <c r="L136" s="268">
        <v>79450</v>
      </c>
      <c r="M136" s="268">
        <v>0.18318999999999999</v>
      </c>
      <c r="N136" s="1"/>
      <c r="O136" s="1"/>
    </row>
    <row r="137" spans="1:15" ht="12.75" customHeight="1">
      <c r="A137" s="53">
        <v>128</v>
      </c>
      <c r="B137" s="405" t="s">
        <v>150</v>
      </c>
      <c r="C137" s="268">
        <v>183</v>
      </c>
      <c r="D137" s="269">
        <v>182.48333333333335</v>
      </c>
      <c r="E137" s="269">
        <v>179.56666666666669</v>
      </c>
      <c r="F137" s="269">
        <v>176.13333333333335</v>
      </c>
      <c r="G137" s="269">
        <v>173.2166666666667</v>
      </c>
      <c r="H137" s="269">
        <v>185.91666666666669</v>
      </c>
      <c r="I137" s="269">
        <v>188.83333333333331</v>
      </c>
      <c r="J137" s="269">
        <v>192.26666666666668</v>
      </c>
      <c r="K137" s="268">
        <v>185.4</v>
      </c>
      <c r="L137" s="268">
        <v>179.05</v>
      </c>
      <c r="M137" s="268">
        <v>124.32281999999999</v>
      </c>
      <c r="N137" s="1"/>
      <c r="O137" s="1"/>
    </row>
    <row r="138" spans="1:15" ht="12.75" customHeight="1">
      <c r="A138" s="53">
        <v>129</v>
      </c>
      <c r="B138" s="405" t="s">
        <v>149</v>
      </c>
      <c r="C138" s="268">
        <v>1235.75</v>
      </c>
      <c r="D138" s="269">
        <v>1236.6166666666668</v>
      </c>
      <c r="E138" s="269">
        <v>1220.3333333333335</v>
      </c>
      <c r="F138" s="269">
        <v>1204.9166666666667</v>
      </c>
      <c r="G138" s="269">
        <v>1188.6333333333334</v>
      </c>
      <c r="H138" s="269">
        <v>1252.0333333333335</v>
      </c>
      <c r="I138" s="269">
        <v>1268.3166666666668</v>
      </c>
      <c r="J138" s="269">
        <v>1283.7333333333336</v>
      </c>
      <c r="K138" s="268">
        <v>1252.9000000000001</v>
      </c>
      <c r="L138" s="268">
        <v>1221.2</v>
      </c>
      <c r="M138" s="268">
        <v>35.882170000000002</v>
      </c>
      <c r="N138" s="1"/>
      <c r="O138" s="1"/>
    </row>
    <row r="139" spans="1:15" ht="12.75" customHeight="1">
      <c r="A139" s="53">
        <v>130</v>
      </c>
      <c r="B139" s="405" t="s">
        <v>151</v>
      </c>
      <c r="C139" s="268">
        <v>93.85</v>
      </c>
      <c r="D139" s="269">
        <v>93.5</v>
      </c>
      <c r="E139" s="269">
        <v>92.05</v>
      </c>
      <c r="F139" s="269">
        <v>90.25</v>
      </c>
      <c r="G139" s="269">
        <v>88.8</v>
      </c>
      <c r="H139" s="269">
        <v>95.3</v>
      </c>
      <c r="I139" s="269">
        <v>96.749999999999986</v>
      </c>
      <c r="J139" s="269">
        <v>98.55</v>
      </c>
      <c r="K139" s="268">
        <v>94.95</v>
      </c>
      <c r="L139" s="268">
        <v>91.7</v>
      </c>
      <c r="M139" s="268">
        <v>51.533790000000003</v>
      </c>
      <c r="N139" s="1"/>
      <c r="O139" s="1"/>
    </row>
    <row r="140" spans="1:15" ht="12.75" customHeight="1">
      <c r="A140" s="53">
        <v>131</v>
      </c>
      <c r="B140" s="405" t="s">
        <v>152</v>
      </c>
      <c r="C140" s="268">
        <v>536.45000000000005</v>
      </c>
      <c r="D140" s="269">
        <v>533.51666666666677</v>
      </c>
      <c r="E140" s="269">
        <v>525.68333333333351</v>
      </c>
      <c r="F140" s="269">
        <v>514.91666666666674</v>
      </c>
      <c r="G140" s="269">
        <v>507.08333333333348</v>
      </c>
      <c r="H140" s="269">
        <v>544.28333333333353</v>
      </c>
      <c r="I140" s="269">
        <v>552.11666666666679</v>
      </c>
      <c r="J140" s="269">
        <v>562.88333333333355</v>
      </c>
      <c r="K140" s="268">
        <v>541.35</v>
      </c>
      <c r="L140" s="268">
        <v>522.75</v>
      </c>
      <c r="M140" s="268">
        <v>22.772099999999998</v>
      </c>
      <c r="N140" s="1"/>
      <c r="O140" s="1"/>
    </row>
    <row r="141" spans="1:15" ht="12.75" customHeight="1">
      <c r="A141" s="53">
        <v>132</v>
      </c>
      <c r="B141" s="405" t="s">
        <v>153</v>
      </c>
      <c r="C141" s="268">
        <v>8774.0499999999993</v>
      </c>
      <c r="D141" s="269">
        <v>8784.5</v>
      </c>
      <c r="E141" s="269">
        <v>8660.0499999999993</v>
      </c>
      <c r="F141" s="269">
        <v>8546.0499999999993</v>
      </c>
      <c r="G141" s="269">
        <v>8421.5999999999985</v>
      </c>
      <c r="H141" s="269">
        <v>8898.5</v>
      </c>
      <c r="I141" s="269">
        <v>9022.9500000000007</v>
      </c>
      <c r="J141" s="269">
        <v>9136.9500000000007</v>
      </c>
      <c r="K141" s="268">
        <v>8908.9500000000007</v>
      </c>
      <c r="L141" s="268">
        <v>8670.5</v>
      </c>
      <c r="M141" s="268">
        <v>6.8628499999999999</v>
      </c>
      <c r="N141" s="1"/>
      <c r="O141" s="1"/>
    </row>
    <row r="142" spans="1:15" ht="12.75" customHeight="1">
      <c r="A142" s="53">
        <v>133</v>
      </c>
      <c r="B142" s="405" t="s">
        <v>156</v>
      </c>
      <c r="C142" s="268">
        <v>768.6</v>
      </c>
      <c r="D142" s="269">
        <v>769.28333333333342</v>
      </c>
      <c r="E142" s="269">
        <v>754.86666666666679</v>
      </c>
      <c r="F142" s="269">
        <v>741.13333333333333</v>
      </c>
      <c r="G142" s="269">
        <v>726.7166666666667</v>
      </c>
      <c r="H142" s="269">
        <v>783.01666666666688</v>
      </c>
      <c r="I142" s="269">
        <v>797.43333333333362</v>
      </c>
      <c r="J142" s="269">
        <v>811.16666666666697</v>
      </c>
      <c r="K142" s="268">
        <v>783.7</v>
      </c>
      <c r="L142" s="268">
        <v>755.55</v>
      </c>
      <c r="M142" s="268">
        <v>5.1177400000000004</v>
      </c>
      <c r="N142" s="1"/>
      <c r="O142" s="1"/>
    </row>
    <row r="143" spans="1:15" ht="12.75" customHeight="1">
      <c r="A143" s="53">
        <v>134</v>
      </c>
      <c r="B143" s="405" t="s">
        <v>429</v>
      </c>
      <c r="C143" s="268">
        <v>413.65</v>
      </c>
      <c r="D143" s="269">
        <v>413.43333333333334</v>
      </c>
      <c r="E143" s="269">
        <v>404.51666666666665</v>
      </c>
      <c r="F143" s="269">
        <v>395.38333333333333</v>
      </c>
      <c r="G143" s="269">
        <v>386.46666666666664</v>
      </c>
      <c r="H143" s="269">
        <v>422.56666666666666</v>
      </c>
      <c r="I143" s="269">
        <v>431.48333333333329</v>
      </c>
      <c r="J143" s="269">
        <v>440.61666666666667</v>
      </c>
      <c r="K143" s="268">
        <v>422.35</v>
      </c>
      <c r="L143" s="268">
        <v>404.3</v>
      </c>
      <c r="M143" s="268">
        <v>16.983550000000001</v>
      </c>
      <c r="N143" s="1"/>
      <c r="O143" s="1"/>
    </row>
    <row r="144" spans="1:15" ht="12.75" customHeight="1">
      <c r="A144" s="53">
        <v>135</v>
      </c>
      <c r="B144" s="405" t="s">
        <v>155</v>
      </c>
      <c r="C144" s="268">
        <v>1487.1</v>
      </c>
      <c r="D144" s="269">
        <v>1487.7833333333331</v>
      </c>
      <c r="E144" s="269">
        <v>1448.7666666666662</v>
      </c>
      <c r="F144" s="269">
        <v>1410.4333333333332</v>
      </c>
      <c r="G144" s="269">
        <v>1371.4166666666663</v>
      </c>
      <c r="H144" s="269">
        <v>1526.1166666666661</v>
      </c>
      <c r="I144" s="269">
        <v>1565.133333333333</v>
      </c>
      <c r="J144" s="269">
        <v>1603.466666666666</v>
      </c>
      <c r="K144" s="268">
        <v>1526.8</v>
      </c>
      <c r="L144" s="268">
        <v>1449.45</v>
      </c>
      <c r="M144" s="268">
        <v>5.6920799999999998</v>
      </c>
      <c r="N144" s="1"/>
      <c r="O144" s="1"/>
    </row>
    <row r="145" spans="1:15" ht="12.75" customHeight="1">
      <c r="A145" s="53">
        <v>136</v>
      </c>
      <c r="B145" s="405" t="s">
        <v>158</v>
      </c>
      <c r="C145" s="268">
        <v>3248</v>
      </c>
      <c r="D145" s="269">
        <v>3210.0500000000006</v>
      </c>
      <c r="E145" s="269">
        <v>3155.7500000000014</v>
      </c>
      <c r="F145" s="269">
        <v>3063.5000000000009</v>
      </c>
      <c r="G145" s="269">
        <v>3009.2000000000016</v>
      </c>
      <c r="H145" s="269">
        <v>3302.3000000000011</v>
      </c>
      <c r="I145" s="269">
        <v>3356.6000000000004</v>
      </c>
      <c r="J145" s="269">
        <v>3448.8500000000008</v>
      </c>
      <c r="K145" s="268">
        <v>3264.35</v>
      </c>
      <c r="L145" s="268">
        <v>3117.8</v>
      </c>
      <c r="M145" s="268">
        <v>8.4530899999999995</v>
      </c>
      <c r="N145" s="1"/>
      <c r="O145" s="1"/>
    </row>
    <row r="146" spans="1:15" ht="12.75" customHeight="1">
      <c r="A146" s="53">
        <v>137</v>
      </c>
      <c r="B146" s="405" t="s">
        <v>159</v>
      </c>
      <c r="C146" s="268">
        <v>2052.75</v>
      </c>
      <c r="D146" s="269">
        <v>2051.6333333333337</v>
      </c>
      <c r="E146" s="269">
        <v>2019.1666666666674</v>
      </c>
      <c r="F146" s="269">
        <v>1985.5833333333337</v>
      </c>
      <c r="G146" s="269">
        <v>1953.1166666666675</v>
      </c>
      <c r="H146" s="269">
        <v>2085.2166666666672</v>
      </c>
      <c r="I146" s="269">
        <v>2117.6833333333334</v>
      </c>
      <c r="J146" s="269">
        <v>2151.2666666666673</v>
      </c>
      <c r="K146" s="268">
        <v>2084.1</v>
      </c>
      <c r="L146" s="268">
        <v>2018.05</v>
      </c>
      <c r="M146" s="268">
        <v>5.2032299999999996</v>
      </c>
      <c r="N146" s="1"/>
      <c r="O146" s="1"/>
    </row>
    <row r="147" spans="1:15" ht="12.75" customHeight="1">
      <c r="A147" s="53">
        <v>138</v>
      </c>
      <c r="B147" s="405" t="s">
        <v>161</v>
      </c>
      <c r="C147" s="268">
        <v>1012.05</v>
      </c>
      <c r="D147" s="269">
        <v>1002.3833333333333</v>
      </c>
      <c r="E147" s="269">
        <v>970.76666666666665</v>
      </c>
      <c r="F147" s="269">
        <v>929.48333333333335</v>
      </c>
      <c r="G147" s="269">
        <v>897.86666666666667</v>
      </c>
      <c r="H147" s="269">
        <v>1043.6666666666665</v>
      </c>
      <c r="I147" s="269">
        <v>1075.2833333333333</v>
      </c>
      <c r="J147" s="269">
        <v>1116.5666666666666</v>
      </c>
      <c r="K147" s="268">
        <v>1034</v>
      </c>
      <c r="L147" s="268">
        <v>961.1</v>
      </c>
      <c r="M147" s="268">
        <v>23.558299999999999</v>
      </c>
      <c r="N147" s="1"/>
      <c r="O147" s="1"/>
    </row>
    <row r="148" spans="1:15" ht="12.75" customHeight="1">
      <c r="A148" s="53">
        <v>139</v>
      </c>
      <c r="B148" s="405" t="s">
        <v>167</v>
      </c>
      <c r="C148" s="268">
        <v>124.25</v>
      </c>
      <c r="D148" s="269">
        <v>123.66666666666667</v>
      </c>
      <c r="E148" s="269">
        <v>122.48333333333335</v>
      </c>
      <c r="F148" s="269">
        <v>120.71666666666668</v>
      </c>
      <c r="G148" s="269">
        <v>119.53333333333336</v>
      </c>
      <c r="H148" s="269">
        <v>125.43333333333334</v>
      </c>
      <c r="I148" s="269">
        <v>126.61666666666665</v>
      </c>
      <c r="J148" s="269">
        <v>128.38333333333333</v>
      </c>
      <c r="K148" s="268">
        <v>124.85</v>
      </c>
      <c r="L148" s="268">
        <v>121.9</v>
      </c>
      <c r="M148" s="268">
        <v>52.509689999999999</v>
      </c>
      <c r="N148" s="1"/>
      <c r="O148" s="1"/>
    </row>
    <row r="149" spans="1:15" ht="12.75" customHeight="1">
      <c r="A149" s="53">
        <v>140</v>
      </c>
      <c r="B149" s="405" t="s">
        <v>169</v>
      </c>
      <c r="C149" s="268">
        <v>159</v>
      </c>
      <c r="D149" s="269">
        <v>159.38333333333333</v>
      </c>
      <c r="E149" s="269">
        <v>157.11666666666665</v>
      </c>
      <c r="F149" s="269">
        <v>155.23333333333332</v>
      </c>
      <c r="G149" s="269">
        <v>152.96666666666664</v>
      </c>
      <c r="H149" s="269">
        <v>161.26666666666665</v>
      </c>
      <c r="I149" s="269">
        <v>163.5333333333333</v>
      </c>
      <c r="J149" s="269">
        <v>165.41666666666666</v>
      </c>
      <c r="K149" s="268">
        <v>161.65</v>
      </c>
      <c r="L149" s="268">
        <v>157.5</v>
      </c>
      <c r="M149" s="268">
        <v>83.677999999999997</v>
      </c>
      <c r="N149" s="1"/>
      <c r="O149" s="1"/>
    </row>
    <row r="150" spans="1:15" ht="12.75" customHeight="1">
      <c r="A150" s="53">
        <v>141</v>
      </c>
      <c r="B150" s="405" t="s">
        <v>163</v>
      </c>
      <c r="C150" s="268">
        <v>68.95</v>
      </c>
      <c r="D150" s="269">
        <v>68.816666666666677</v>
      </c>
      <c r="E150" s="269">
        <v>67.733333333333348</v>
      </c>
      <c r="F150" s="269">
        <v>66.516666666666666</v>
      </c>
      <c r="G150" s="269">
        <v>65.433333333333337</v>
      </c>
      <c r="H150" s="269">
        <v>70.03333333333336</v>
      </c>
      <c r="I150" s="269">
        <v>71.116666666666703</v>
      </c>
      <c r="J150" s="269">
        <v>72.333333333333371</v>
      </c>
      <c r="K150" s="268">
        <v>69.900000000000006</v>
      </c>
      <c r="L150" s="268">
        <v>67.599999999999994</v>
      </c>
      <c r="M150" s="268">
        <v>127.41786999999999</v>
      </c>
      <c r="N150" s="1"/>
      <c r="O150" s="1"/>
    </row>
    <row r="151" spans="1:15" ht="12.75" customHeight="1">
      <c r="A151" s="53">
        <v>142</v>
      </c>
      <c r="B151" s="405" t="s">
        <v>165</v>
      </c>
      <c r="C151" s="268">
        <v>4442.5</v>
      </c>
      <c r="D151" s="269">
        <v>4420.55</v>
      </c>
      <c r="E151" s="269">
        <v>4355.75</v>
      </c>
      <c r="F151" s="269">
        <v>4269</v>
      </c>
      <c r="G151" s="269">
        <v>4204.2</v>
      </c>
      <c r="H151" s="269">
        <v>4507.3</v>
      </c>
      <c r="I151" s="269">
        <v>4572.1000000000013</v>
      </c>
      <c r="J151" s="269">
        <v>4658.8500000000004</v>
      </c>
      <c r="K151" s="268">
        <v>4485.3500000000004</v>
      </c>
      <c r="L151" s="268">
        <v>4333.8</v>
      </c>
      <c r="M151" s="268">
        <v>1.2061500000000001</v>
      </c>
      <c r="N151" s="1"/>
      <c r="O151" s="1"/>
    </row>
    <row r="152" spans="1:15" ht="12.75" customHeight="1">
      <c r="A152" s="53">
        <v>143</v>
      </c>
      <c r="B152" s="405" t="s">
        <v>166</v>
      </c>
      <c r="C152" s="268">
        <v>18672.650000000001</v>
      </c>
      <c r="D152" s="269">
        <v>18671.116666666669</v>
      </c>
      <c r="E152" s="269">
        <v>18547.233333333337</v>
      </c>
      <c r="F152" s="269">
        <v>18421.816666666669</v>
      </c>
      <c r="G152" s="269">
        <v>18297.933333333338</v>
      </c>
      <c r="H152" s="269">
        <v>18796.533333333336</v>
      </c>
      <c r="I152" s="269">
        <v>18920.416666666668</v>
      </c>
      <c r="J152" s="269">
        <v>19045.833333333336</v>
      </c>
      <c r="K152" s="268">
        <v>18795</v>
      </c>
      <c r="L152" s="268">
        <v>18545.7</v>
      </c>
      <c r="M152" s="268">
        <v>0.69313999999999998</v>
      </c>
      <c r="N152" s="1"/>
      <c r="O152" s="1"/>
    </row>
    <row r="153" spans="1:15" ht="12.75" customHeight="1">
      <c r="A153" s="53">
        <v>144</v>
      </c>
      <c r="B153" s="405" t="s">
        <v>162</v>
      </c>
      <c r="C153" s="268">
        <v>265</v>
      </c>
      <c r="D153" s="269">
        <v>267.8</v>
      </c>
      <c r="E153" s="269">
        <v>260.20000000000005</v>
      </c>
      <c r="F153" s="269">
        <v>255.40000000000003</v>
      </c>
      <c r="G153" s="269">
        <v>247.80000000000007</v>
      </c>
      <c r="H153" s="269">
        <v>272.60000000000002</v>
      </c>
      <c r="I153" s="269">
        <v>280.20000000000005</v>
      </c>
      <c r="J153" s="269">
        <v>285</v>
      </c>
      <c r="K153" s="268">
        <v>275.39999999999998</v>
      </c>
      <c r="L153" s="268">
        <v>263</v>
      </c>
      <c r="M153" s="268">
        <v>3.5043299999999999</v>
      </c>
      <c r="N153" s="1"/>
      <c r="O153" s="1"/>
    </row>
    <row r="154" spans="1:15" ht="12.75" customHeight="1">
      <c r="A154" s="53">
        <v>145</v>
      </c>
      <c r="B154" s="405" t="s">
        <v>268</v>
      </c>
      <c r="C154" s="268">
        <v>917.3</v>
      </c>
      <c r="D154" s="269">
        <v>912.05000000000007</v>
      </c>
      <c r="E154" s="269">
        <v>900.25000000000011</v>
      </c>
      <c r="F154" s="269">
        <v>883.2</v>
      </c>
      <c r="G154" s="269">
        <v>871.40000000000009</v>
      </c>
      <c r="H154" s="269">
        <v>929.10000000000014</v>
      </c>
      <c r="I154" s="269">
        <v>940.90000000000009</v>
      </c>
      <c r="J154" s="269">
        <v>957.95000000000016</v>
      </c>
      <c r="K154" s="268">
        <v>923.85</v>
      </c>
      <c r="L154" s="268">
        <v>895</v>
      </c>
      <c r="M154" s="268">
        <v>8.6174999999999997</v>
      </c>
      <c r="N154" s="1"/>
      <c r="O154" s="1"/>
    </row>
    <row r="155" spans="1:15" ht="12.75" customHeight="1">
      <c r="A155" s="53">
        <v>146</v>
      </c>
      <c r="B155" s="405" t="s">
        <v>170</v>
      </c>
      <c r="C155" s="268">
        <v>124.45</v>
      </c>
      <c r="D155" s="269">
        <v>125.40000000000002</v>
      </c>
      <c r="E155" s="269">
        <v>122.90000000000003</v>
      </c>
      <c r="F155" s="269">
        <v>121.35000000000001</v>
      </c>
      <c r="G155" s="269">
        <v>118.85000000000002</v>
      </c>
      <c r="H155" s="269">
        <v>126.95000000000005</v>
      </c>
      <c r="I155" s="269">
        <v>129.45000000000002</v>
      </c>
      <c r="J155" s="269">
        <v>131.00000000000006</v>
      </c>
      <c r="K155" s="268">
        <v>127.9</v>
      </c>
      <c r="L155" s="268">
        <v>123.85</v>
      </c>
      <c r="M155" s="268">
        <v>144.65123</v>
      </c>
      <c r="N155" s="1"/>
      <c r="O155" s="1"/>
    </row>
    <row r="156" spans="1:15" ht="12.75" customHeight="1">
      <c r="A156" s="53">
        <v>147</v>
      </c>
      <c r="B156" s="405" t="s">
        <v>269</v>
      </c>
      <c r="C156" s="268">
        <v>175.15</v>
      </c>
      <c r="D156" s="269">
        <v>176.43333333333331</v>
      </c>
      <c r="E156" s="269">
        <v>171.96666666666661</v>
      </c>
      <c r="F156" s="269">
        <v>168.7833333333333</v>
      </c>
      <c r="G156" s="269">
        <v>164.31666666666661</v>
      </c>
      <c r="H156" s="269">
        <v>179.61666666666662</v>
      </c>
      <c r="I156" s="269">
        <v>184.08333333333331</v>
      </c>
      <c r="J156" s="269">
        <v>187.26666666666662</v>
      </c>
      <c r="K156" s="268">
        <v>180.9</v>
      </c>
      <c r="L156" s="268">
        <v>173.25</v>
      </c>
      <c r="M156" s="268">
        <v>16.79419</v>
      </c>
      <c r="N156" s="1"/>
      <c r="O156" s="1"/>
    </row>
    <row r="157" spans="1:15" ht="12.75" customHeight="1">
      <c r="A157" s="53">
        <v>148</v>
      </c>
      <c r="B157" s="405" t="s">
        <v>832</v>
      </c>
      <c r="C157" s="268">
        <v>660</v>
      </c>
      <c r="D157" s="269">
        <v>662.69999999999993</v>
      </c>
      <c r="E157" s="269">
        <v>654.29999999999984</v>
      </c>
      <c r="F157" s="269">
        <v>648.59999999999991</v>
      </c>
      <c r="G157" s="269">
        <v>640.19999999999982</v>
      </c>
      <c r="H157" s="269">
        <v>668.39999999999986</v>
      </c>
      <c r="I157" s="269">
        <v>676.8</v>
      </c>
      <c r="J157" s="269">
        <v>682.49999999999989</v>
      </c>
      <c r="K157" s="268">
        <v>671.1</v>
      </c>
      <c r="L157" s="268">
        <v>657</v>
      </c>
      <c r="M157" s="268">
        <v>5.1297800000000002</v>
      </c>
      <c r="N157" s="1"/>
      <c r="O157" s="1"/>
    </row>
    <row r="158" spans="1:15" ht="12.75" customHeight="1">
      <c r="A158" s="53">
        <v>149</v>
      </c>
      <c r="B158" s="405" t="s">
        <v>442</v>
      </c>
      <c r="C158" s="268">
        <v>2997.1</v>
      </c>
      <c r="D158" s="269">
        <v>2993.1166666666668</v>
      </c>
      <c r="E158" s="269">
        <v>2966.2333333333336</v>
      </c>
      <c r="F158" s="269">
        <v>2935.3666666666668</v>
      </c>
      <c r="G158" s="269">
        <v>2908.4833333333336</v>
      </c>
      <c r="H158" s="269">
        <v>3023.9833333333336</v>
      </c>
      <c r="I158" s="269">
        <v>3050.8666666666668</v>
      </c>
      <c r="J158" s="269">
        <v>3081.7333333333336</v>
      </c>
      <c r="K158" s="268">
        <v>3020</v>
      </c>
      <c r="L158" s="268">
        <v>2962.25</v>
      </c>
      <c r="M158" s="268">
        <v>0.71021999999999996</v>
      </c>
      <c r="N158" s="1"/>
      <c r="O158" s="1"/>
    </row>
    <row r="159" spans="1:15" ht="12.75" customHeight="1">
      <c r="A159" s="53">
        <v>150</v>
      </c>
      <c r="B159" s="405" t="s">
        <v>833</v>
      </c>
      <c r="C159" s="268">
        <v>477.65</v>
      </c>
      <c r="D159" s="269">
        <v>477.18333333333334</v>
      </c>
      <c r="E159" s="269">
        <v>466.4666666666667</v>
      </c>
      <c r="F159" s="269">
        <v>455.28333333333336</v>
      </c>
      <c r="G159" s="269">
        <v>444.56666666666672</v>
      </c>
      <c r="H159" s="269">
        <v>488.36666666666667</v>
      </c>
      <c r="I159" s="269">
        <v>499.08333333333326</v>
      </c>
      <c r="J159" s="269">
        <v>510.26666666666665</v>
      </c>
      <c r="K159" s="268">
        <v>487.9</v>
      </c>
      <c r="L159" s="268">
        <v>466</v>
      </c>
      <c r="M159" s="268">
        <v>7.6333000000000002</v>
      </c>
      <c r="N159" s="1"/>
      <c r="O159" s="1"/>
    </row>
    <row r="160" spans="1:15" ht="12.75" customHeight="1">
      <c r="A160" s="53">
        <v>151</v>
      </c>
      <c r="B160" s="405" t="s">
        <v>177</v>
      </c>
      <c r="C160" s="268">
        <v>3022.5</v>
      </c>
      <c r="D160" s="269">
        <v>3019.1166666666668</v>
      </c>
      <c r="E160" s="269">
        <v>2988.2333333333336</v>
      </c>
      <c r="F160" s="269">
        <v>2953.9666666666667</v>
      </c>
      <c r="G160" s="269">
        <v>2923.0833333333335</v>
      </c>
      <c r="H160" s="269">
        <v>3053.3833333333337</v>
      </c>
      <c r="I160" s="269">
        <v>3084.2666666666669</v>
      </c>
      <c r="J160" s="269">
        <v>3118.5333333333338</v>
      </c>
      <c r="K160" s="268">
        <v>3050</v>
      </c>
      <c r="L160" s="268">
        <v>2984.85</v>
      </c>
      <c r="M160" s="268">
        <v>1.4117299999999999</v>
      </c>
      <c r="N160" s="1"/>
      <c r="O160" s="1"/>
    </row>
    <row r="161" spans="1:15" ht="12.75" customHeight="1">
      <c r="A161" s="53">
        <v>152</v>
      </c>
      <c r="B161" s="405" t="s">
        <v>171</v>
      </c>
      <c r="C161" s="268">
        <v>49760.2</v>
      </c>
      <c r="D161" s="269">
        <v>50076.533333333326</v>
      </c>
      <c r="E161" s="269">
        <v>48884.716666666653</v>
      </c>
      <c r="F161" s="269">
        <v>48009.23333333333</v>
      </c>
      <c r="G161" s="269">
        <v>46817.416666666657</v>
      </c>
      <c r="H161" s="269">
        <v>50952.016666666648</v>
      </c>
      <c r="I161" s="269">
        <v>52143.833333333328</v>
      </c>
      <c r="J161" s="269">
        <v>53019.316666666644</v>
      </c>
      <c r="K161" s="268">
        <v>51268.35</v>
      </c>
      <c r="L161" s="268">
        <v>49201.05</v>
      </c>
      <c r="M161" s="268">
        <v>0.26201000000000002</v>
      </c>
      <c r="N161" s="1"/>
      <c r="O161" s="1"/>
    </row>
    <row r="162" spans="1:15" ht="12.75" customHeight="1">
      <c r="A162" s="53">
        <v>153</v>
      </c>
      <c r="B162" s="405" t="s">
        <v>447</v>
      </c>
      <c r="C162" s="268">
        <v>3175.7</v>
      </c>
      <c r="D162" s="269">
        <v>3178.6</v>
      </c>
      <c r="E162" s="269">
        <v>3132.2</v>
      </c>
      <c r="F162" s="269">
        <v>3088.7</v>
      </c>
      <c r="G162" s="269">
        <v>3042.2999999999997</v>
      </c>
      <c r="H162" s="269">
        <v>3222.1</v>
      </c>
      <c r="I162" s="269">
        <v>3268.5000000000005</v>
      </c>
      <c r="J162" s="269">
        <v>3312</v>
      </c>
      <c r="K162" s="268">
        <v>3225</v>
      </c>
      <c r="L162" s="268">
        <v>3135.1</v>
      </c>
      <c r="M162" s="268">
        <v>2.4160699999999999</v>
      </c>
      <c r="N162" s="1"/>
      <c r="O162" s="1"/>
    </row>
    <row r="163" spans="1:15" ht="12.75" customHeight="1">
      <c r="A163" s="53">
        <v>154</v>
      </c>
      <c r="B163" s="405" t="s">
        <v>173</v>
      </c>
      <c r="C163" s="268">
        <v>200.55</v>
      </c>
      <c r="D163" s="269">
        <v>201.61666666666667</v>
      </c>
      <c r="E163" s="269">
        <v>198.58333333333334</v>
      </c>
      <c r="F163" s="269">
        <v>196.61666666666667</v>
      </c>
      <c r="G163" s="269">
        <v>193.58333333333334</v>
      </c>
      <c r="H163" s="269">
        <v>203.58333333333334</v>
      </c>
      <c r="I163" s="269">
        <v>206.61666666666665</v>
      </c>
      <c r="J163" s="269">
        <v>208.58333333333334</v>
      </c>
      <c r="K163" s="268">
        <v>204.65</v>
      </c>
      <c r="L163" s="268">
        <v>199.65</v>
      </c>
      <c r="M163" s="268">
        <v>13.152340000000001</v>
      </c>
      <c r="N163" s="1"/>
      <c r="O163" s="1"/>
    </row>
    <row r="164" spans="1:15" ht="12.75" customHeight="1">
      <c r="A164" s="53">
        <v>155</v>
      </c>
      <c r="B164" s="405" t="s">
        <v>176</v>
      </c>
      <c r="C164" s="268">
        <v>2804.3</v>
      </c>
      <c r="D164" s="269">
        <v>2812.6833333333329</v>
      </c>
      <c r="E164" s="269">
        <v>2781.6166666666659</v>
      </c>
      <c r="F164" s="269">
        <v>2758.9333333333329</v>
      </c>
      <c r="G164" s="269">
        <v>2727.8666666666659</v>
      </c>
      <c r="H164" s="269">
        <v>2835.3666666666659</v>
      </c>
      <c r="I164" s="269">
        <v>2866.4333333333325</v>
      </c>
      <c r="J164" s="269">
        <v>2889.1166666666659</v>
      </c>
      <c r="K164" s="268">
        <v>2843.75</v>
      </c>
      <c r="L164" s="268">
        <v>2790</v>
      </c>
      <c r="M164" s="268">
        <v>5.5554899999999998</v>
      </c>
      <c r="N164" s="1"/>
      <c r="O164" s="1"/>
    </row>
    <row r="165" spans="1:15" ht="12.75" customHeight="1">
      <c r="A165" s="53">
        <v>156</v>
      </c>
      <c r="B165" s="405" t="s">
        <v>172</v>
      </c>
      <c r="C165" s="268">
        <v>876.5</v>
      </c>
      <c r="D165" s="269">
        <v>887.1</v>
      </c>
      <c r="E165" s="269">
        <v>864.40000000000009</v>
      </c>
      <c r="F165" s="269">
        <v>852.30000000000007</v>
      </c>
      <c r="G165" s="269">
        <v>829.60000000000014</v>
      </c>
      <c r="H165" s="269">
        <v>899.2</v>
      </c>
      <c r="I165" s="269">
        <v>921.90000000000009</v>
      </c>
      <c r="J165" s="269">
        <v>934</v>
      </c>
      <c r="K165" s="268">
        <v>909.8</v>
      </c>
      <c r="L165" s="268">
        <v>875</v>
      </c>
      <c r="M165" s="268">
        <v>10.687099999999999</v>
      </c>
      <c r="N165" s="1"/>
      <c r="O165" s="1"/>
    </row>
    <row r="166" spans="1:15" ht="12.75" customHeight="1">
      <c r="A166" s="53">
        <v>157</v>
      </c>
      <c r="B166" s="405" t="s">
        <v>270</v>
      </c>
      <c r="C166" s="268">
        <v>2500.6999999999998</v>
      </c>
      <c r="D166" s="269">
        <v>2497.5666666666666</v>
      </c>
      <c r="E166" s="269">
        <v>2473.1333333333332</v>
      </c>
      <c r="F166" s="269">
        <v>2445.5666666666666</v>
      </c>
      <c r="G166" s="269">
        <v>2421.1333333333332</v>
      </c>
      <c r="H166" s="269">
        <v>2525.1333333333332</v>
      </c>
      <c r="I166" s="269">
        <v>2549.5666666666666</v>
      </c>
      <c r="J166" s="269">
        <v>2577.1333333333332</v>
      </c>
      <c r="K166" s="268">
        <v>2522</v>
      </c>
      <c r="L166" s="268">
        <v>2470</v>
      </c>
      <c r="M166" s="268">
        <v>1.72204</v>
      </c>
      <c r="N166" s="1"/>
      <c r="O166" s="1"/>
    </row>
    <row r="167" spans="1:15" ht="12.75" customHeight="1">
      <c r="A167" s="53">
        <v>158</v>
      </c>
      <c r="B167" s="405" t="s">
        <v>174</v>
      </c>
      <c r="C167" s="268">
        <v>106.5</v>
      </c>
      <c r="D167" s="269">
        <v>106.43333333333334</v>
      </c>
      <c r="E167" s="269">
        <v>105.61666666666667</v>
      </c>
      <c r="F167" s="269">
        <v>104.73333333333333</v>
      </c>
      <c r="G167" s="269">
        <v>103.91666666666667</v>
      </c>
      <c r="H167" s="269">
        <v>107.31666666666668</v>
      </c>
      <c r="I167" s="269">
        <v>108.13333333333334</v>
      </c>
      <c r="J167" s="269">
        <v>109.01666666666668</v>
      </c>
      <c r="K167" s="268">
        <v>107.25</v>
      </c>
      <c r="L167" s="268">
        <v>105.55</v>
      </c>
      <c r="M167" s="268">
        <v>44.245429999999999</v>
      </c>
      <c r="N167" s="1"/>
      <c r="O167" s="1"/>
    </row>
    <row r="168" spans="1:15" ht="12.75" customHeight="1">
      <c r="A168" s="53">
        <v>159</v>
      </c>
      <c r="B168" s="405" t="s">
        <v>179</v>
      </c>
      <c r="C168" s="268">
        <v>204.85</v>
      </c>
      <c r="D168" s="269">
        <v>204.66666666666666</v>
      </c>
      <c r="E168" s="269">
        <v>201.43333333333331</v>
      </c>
      <c r="F168" s="269">
        <v>198.01666666666665</v>
      </c>
      <c r="G168" s="269">
        <v>194.7833333333333</v>
      </c>
      <c r="H168" s="269">
        <v>208.08333333333331</v>
      </c>
      <c r="I168" s="269">
        <v>211.31666666666666</v>
      </c>
      <c r="J168" s="269">
        <v>214.73333333333332</v>
      </c>
      <c r="K168" s="268">
        <v>207.9</v>
      </c>
      <c r="L168" s="268">
        <v>201.25</v>
      </c>
      <c r="M168" s="268">
        <v>405.95321999999999</v>
      </c>
      <c r="N168" s="1"/>
      <c r="O168" s="1"/>
    </row>
    <row r="169" spans="1:15" ht="12.75" customHeight="1">
      <c r="A169" s="53">
        <v>160</v>
      </c>
      <c r="B169" s="405" t="s">
        <v>271</v>
      </c>
      <c r="C169" s="268">
        <v>432.15</v>
      </c>
      <c r="D169" s="269">
        <v>433.58333333333331</v>
      </c>
      <c r="E169" s="269">
        <v>423.56666666666661</v>
      </c>
      <c r="F169" s="269">
        <v>414.98333333333329</v>
      </c>
      <c r="G169" s="269">
        <v>404.96666666666658</v>
      </c>
      <c r="H169" s="269">
        <v>442.16666666666663</v>
      </c>
      <c r="I169" s="269">
        <v>452.18333333333339</v>
      </c>
      <c r="J169" s="269">
        <v>460.76666666666665</v>
      </c>
      <c r="K169" s="268">
        <v>443.6</v>
      </c>
      <c r="L169" s="268">
        <v>425</v>
      </c>
      <c r="M169" s="268">
        <v>3.8695400000000002</v>
      </c>
      <c r="N169" s="1"/>
      <c r="O169" s="1"/>
    </row>
    <row r="170" spans="1:15" ht="12.75" customHeight="1">
      <c r="A170" s="53">
        <v>161</v>
      </c>
      <c r="B170" s="405" t="s">
        <v>272</v>
      </c>
      <c r="C170" s="268">
        <v>14390.55</v>
      </c>
      <c r="D170" s="269">
        <v>14393.85</v>
      </c>
      <c r="E170" s="269">
        <v>14147.7</v>
      </c>
      <c r="F170" s="269">
        <v>13904.85</v>
      </c>
      <c r="G170" s="269">
        <v>13658.7</v>
      </c>
      <c r="H170" s="269">
        <v>14636.7</v>
      </c>
      <c r="I170" s="269">
        <v>14882.849999999999</v>
      </c>
      <c r="J170" s="269">
        <v>15125.7</v>
      </c>
      <c r="K170" s="268">
        <v>14640</v>
      </c>
      <c r="L170" s="268">
        <v>14151</v>
      </c>
      <c r="M170" s="268">
        <v>0.23319000000000001</v>
      </c>
      <c r="N170" s="1"/>
      <c r="O170" s="1"/>
    </row>
    <row r="171" spans="1:15" ht="12.75" customHeight="1">
      <c r="A171" s="53">
        <v>162</v>
      </c>
      <c r="B171" s="405" t="s">
        <v>178</v>
      </c>
      <c r="C171" s="268">
        <v>36.700000000000003</v>
      </c>
      <c r="D171" s="269">
        <v>36.616666666666667</v>
      </c>
      <c r="E171" s="269">
        <v>36.183333333333337</v>
      </c>
      <c r="F171" s="269">
        <v>35.666666666666671</v>
      </c>
      <c r="G171" s="269">
        <v>35.233333333333341</v>
      </c>
      <c r="H171" s="269">
        <v>37.133333333333333</v>
      </c>
      <c r="I171" s="269">
        <v>37.566666666666656</v>
      </c>
      <c r="J171" s="269">
        <v>38.083333333333329</v>
      </c>
      <c r="K171" s="268">
        <v>37.049999999999997</v>
      </c>
      <c r="L171" s="268">
        <v>36.1</v>
      </c>
      <c r="M171" s="268">
        <v>412.97271000000001</v>
      </c>
      <c r="N171" s="1"/>
      <c r="O171" s="1"/>
    </row>
    <row r="172" spans="1:15" ht="12.75" customHeight="1">
      <c r="A172" s="53">
        <v>163</v>
      </c>
      <c r="B172" s="405" t="s">
        <v>184</v>
      </c>
      <c r="C172" s="268">
        <v>96.85</v>
      </c>
      <c r="D172" s="269">
        <v>97.516666666666666</v>
      </c>
      <c r="E172" s="269">
        <v>95.833333333333329</v>
      </c>
      <c r="F172" s="269">
        <v>94.816666666666663</v>
      </c>
      <c r="G172" s="269">
        <v>93.133333333333326</v>
      </c>
      <c r="H172" s="269">
        <v>98.533333333333331</v>
      </c>
      <c r="I172" s="269">
        <v>100.21666666666667</v>
      </c>
      <c r="J172" s="269">
        <v>101.23333333333333</v>
      </c>
      <c r="K172" s="268">
        <v>99.2</v>
      </c>
      <c r="L172" s="268">
        <v>96.5</v>
      </c>
      <c r="M172" s="268">
        <v>93.304959999999994</v>
      </c>
      <c r="N172" s="1"/>
      <c r="O172" s="1"/>
    </row>
    <row r="173" spans="1:15" ht="12.75" customHeight="1">
      <c r="A173" s="53">
        <v>164</v>
      </c>
      <c r="B173" s="405" t="s">
        <v>185</v>
      </c>
      <c r="C173" s="268">
        <v>2396.25</v>
      </c>
      <c r="D173" s="269">
        <v>2394.1166666666668</v>
      </c>
      <c r="E173" s="269">
        <v>2362.2333333333336</v>
      </c>
      <c r="F173" s="269">
        <v>2328.2166666666667</v>
      </c>
      <c r="G173" s="269">
        <v>2296.3333333333335</v>
      </c>
      <c r="H173" s="269">
        <v>2428.1333333333337</v>
      </c>
      <c r="I173" s="269">
        <v>2460.0166666666669</v>
      </c>
      <c r="J173" s="269">
        <v>2494.0333333333338</v>
      </c>
      <c r="K173" s="268">
        <v>2426</v>
      </c>
      <c r="L173" s="268">
        <v>2360.1</v>
      </c>
      <c r="M173" s="268">
        <v>74.554479999999998</v>
      </c>
      <c r="N173" s="1"/>
      <c r="O173" s="1"/>
    </row>
    <row r="174" spans="1:15" ht="12.75" customHeight="1">
      <c r="A174" s="53">
        <v>165</v>
      </c>
      <c r="B174" s="405" t="s">
        <v>273</v>
      </c>
      <c r="C174" s="268">
        <v>904.45</v>
      </c>
      <c r="D174" s="269">
        <v>901.06666666666661</v>
      </c>
      <c r="E174" s="269">
        <v>890.18333333333317</v>
      </c>
      <c r="F174" s="269">
        <v>875.91666666666652</v>
      </c>
      <c r="G174" s="269">
        <v>865.03333333333308</v>
      </c>
      <c r="H174" s="269">
        <v>915.33333333333326</v>
      </c>
      <c r="I174" s="269">
        <v>926.2166666666667</v>
      </c>
      <c r="J174" s="269">
        <v>940.48333333333335</v>
      </c>
      <c r="K174" s="268">
        <v>911.95</v>
      </c>
      <c r="L174" s="268">
        <v>886.8</v>
      </c>
      <c r="M174" s="268">
        <v>27.33212</v>
      </c>
      <c r="N174" s="1"/>
      <c r="O174" s="1"/>
    </row>
    <row r="175" spans="1:15" ht="12.75" customHeight="1">
      <c r="A175" s="53">
        <v>166</v>
      </c>
      <c r="B175" s="405" t="s">
        <v>187</v>
      </c>
      <c r="C175" s="268">
        <v>1242.3</v>
      </c>
      <c r="D175" s="269">
        <v>1250.0833333333333</v>
      </c>
      <c r="E175" s="269">
        <v>1229.5166666666664</v>
      </c>
      <c r="F175" s="269">
        <v>1216.7333333333331</v>
      </c>
      <c r="G175" s="269">
        <v>1196.1666666666663</v>
      </c>
      <c r="H175" s="269">
        <v>1262.8666666666666</v>
      </c>
      <c r="I175" s="269">
        <v>1283.4333333333336</v>
      </c>
      <c r="J175" s="269">
        <v>1296.2166666666667</v>
      </c>
      <c r="K175" s="268">
        <v>1270.6500000000001</v>
      </c>
      <c r="L175" s="268">
        <v>1237.3</v>
      </c>
      <c r="M175" s="268">
        <v>8.2140500000000003</v>
      </c>
      <c r="N175" s="1"/>
      <c r="O175" s="1"/>
    </row>
    <row r="176" spans="1:15" ht="12.75" customHeight="1">
      <c r="A176" s="53">
        <v>167</v>
      </c>
      <c r="B176" s="405" t="s">
        <v>191</v>
      </c>
      <c r="C176" s="268">
        <v>2487.8000000000002</v>
      </c>
      <c r="D176" s="269">
        <v>2506.2999999999997</v>
      </c>
      <c r="E176" s="269">
        <v>2455.4999999999995</v>
      </c>
      <c r="F176" s="269">
        <v>2423.1999999999998</v>
      </c>
      <c r="G176" s="269">
        <v>2372.3999999999996</v>
      </c>
      <c r="H176" s="269">
        <v>2538.5999999999995</v>
      </c>
      <c r="I176" s="269">
        <v>2589.3999999999996</v>
      </c>
      <c r="J176" s="269">
        <v>2621.6999999999994</v>
      </c>
      <c r="K176" s="268">
        <v>2557.1</v>
      </c>
      <c r="L176" s="268">
        <v>2474</v>
      </c>
      <c r="M176" s="268">
        <v>5.23698</v>
      </c>
      <c r="N176" s="1"/>
      <c r="O176" s="1"/>
    </row>
    <row r="177" spans="1:15" ht="12.75" customHeight="1">
      <c r="A177" s="53">
        <v>168</v>
      </c>
      <c r="B177" s="405" t="s">
        <v>189</v>
      </c>
      <c r="C177" s="268">
        <v>21163.25</v>
      </c>
      <c r="D177" s="269">
        <v>21077.633333333331</v>
      </c>
      <c r="E177" s="269">
        <v>20671.566666666662</v>
      </c>
      <c r="F177" s="269">
        <v>20179.883333333331</v>
      </c>
      <c r="G177" s="269">
        <v>19773.816666666662</v>
      </c>
      <c r="H177" s="269">
        <v>21569.316666666662</v>
      </c>
      <c r="I177" s="269">
        <v>21975.383333333328</v>
      </c>
      <c r="J177" s="269">
        <v>22467.066666666662</v>
      </c>
      <c r="K177" s="268">
        <v>21483.7</v>
      </c>
      <c r="L177" s="268">
        <v>20585.95</v>
      </c>
      <c r="M177" s="268">
        <v>1.29321</v>
      </c>
      <c r="N177" s="1"/>
      <c r="O177" s="1"/>
    </row>
    <row r="178" spans="1:15" ht="12.75" customHeight="1">
      <c r="A178" s="53">
        <v>169</v>
      </c>
      <c r="B178" s="405" t="s">
        <v>192</v>
      </c>
      <c r="C178" s="268">
        <v>1165.05</v>
      </c>
      <c r="D178" s="269">
        <v>1166.7333333333333</v>
      </c>
      <c r="E178" s="269">
        <v>1144.3166666666666</v>
      </c>
      <c r="F178" s="269">
        <v>1123.5833333333333</v>
      </c>
      <c r="G178" s="269">
        <v>1101.1666666666665</v>
      </c>
      <c r="H178" s="269">
        <v>1187.4666666666667</v>
      </c>
      <c r="I178" s="269">
        <v>1209.8833333333332</v>
      </c>
      <c r="J178" s="269">
        <v>1230.6166666666668</v>
      </c>
      <c r="K178" s="268">
        <v>1189.1500000000001</v>
      </c>
      <c r="L178" s="268">
        <v>1146</v>
      </c>
      <c r="M178" s="268">
        <v>6.1215299999999999</v>
      </c>
      <c r="N178" s="1"/>
      <c r="O178" s="1"/>
    </row>
    <row r="179" spans="1:15" ht="12.75" customHeight="1">
      <c r="A179" s="53">
        <v>170</v>
      </c>
      <c r="B179" s="405" t="s">
        <v>190</v>
      </c>
      <c r="C179" s="268">
        <v>2724.85</v>
      </c>
      <c r="D179" s="269">
        <v>2731.4833333333336</v>
      </c>
      <c r="E179" s="269">
        <v>2684.9666666666672</v>
      </c>
      <c r="F179" s="269">
        <v>2645.0833333333335</v>
      </c>
      <c r="G179" s="269">
        <v>2598.5666666666671</v>
      </c>
      <c r="H179" s="269">
        <v>2771.3666666666672</v>
      </c>
      <c r="I179" s="269">
        <v>2817.8833333333337</v>
      </c>
      <c r="J179" s="269">
        <v>2857.7666666666673</v>
      </c>
      <c r="K179" s="268">
        <v>2778</v>
      </c>
      <c r="L179" s="268">
        <v>2691.6</v>
      </c>
      <c r="M179" s="268">
        <v>4.1101299999999998</v>
      </c>
      <c r="N179" s="1"/>
      <c r="O179" s="1"/>
    </row>
    <row r="180" spans="1:15" ht="12.75" customHeight="1">
      <c r="A180" s="53">
        <v>171</v>
      </c>
      <c r="B180" s="405" t="s">
        <v>824</v>
      </c>
      <c r="C180" s="268">
        <v>464.6</v>
      </c>
      <c r="D180" s="269">
        <v>468.61666666666662</v>
      </c>
      <c r="E180" s="269">
        <v>456.63333333333321</v>
      </c>
      <c r="F180" s="269">
        <v>448.66666666666657</v>
      </c>
      <c r="G180" s="269">
        <v>436.68333333333317</v>
      </c>
      <c r="H180" s="269">
        <v>476.58333333333326</v>
      </c>
      <c r="I180" s="269">
        <v>488.56666666666672</v>
      </c>
      <c r="J180" s="269">
        <v>496.5333333333333</v>
      </c>
      <c r="K180" s="268">
        <v>480.6</v>
      </c>
      <c r="L180" s="268">
        <v>460.65</v>
      </c>
      <c r="M180" s="268">
        <v>11.614140000000001</v>
      </c>
      <c r="N180" s="1"/>
      <c r="O180" s="1"/>
    </row>
    <row r="181" spans="1:15" ht="12.75" customHeight="1">
      <c r="A181" s="53">
        <v>172</v>
      </c>
      <c r="B181" s="405" t="s">
        <v>188</v>
      </c>
      <c r="C181" s="268">
        <v>536.5</v>
      </c>
      <c r="D181" s="269">
        <v>540.20000000000005</v>
      </c>
      <c r="E181" s="269">
        <v>529.50000000000011</v>
      </c>
      <c r="F181" s="269">
        <v>522.50000000000011</v>
      </c>
      <c r="G181" s="269">
        <v>511.80000000000018</v>
      </c>
      <c r="H181" s="269">
        <v>547.20000000000005</v>
      </c>
      <c r="I181" s="269">
        <v>557.89999999999986</v>
      </c>
      <c r="J181" s="269">
        <v>564.9</v>
      </c>
      <c r="K181" s="268">
        <v>550.9</v>
      </c>
      <c r="L181" s="268">
        <v>533.20000000000005</v>
      </c>
      <c r="M181" s="268">
        <v>110.66799</v>
      </c>
      <c r="N181" s="1"/>
      <c r="O181" s="1"/>
    </row>
    <row r="182" spans="1:15" ht="12.75" customHeight="1">
      <c r="A182" s="53">
        <v>173</v>
      </c>
      <c r="B182" s="405" t="s">
        <v>186</v>
      </c>
      <c r="C182" s="268">
        <v>74.900000000000006</v>
      </c>
      <c r="D182" s="269">
        <v>74.75</v>
      </c>
      <c r="E182" s="269">
        <v>73.650000000000006</v>
      </c>
      <c r="F182" s="269">
        <v>72.400000000000006</v>
      </c>
      <c r="G182" s="269">
        <v>71.300000000000011</v>
      </c>
      <c r="H182" s="269">
        <v>76</v>
      </c>
      <c r="I182" s="269">
        <v>77.099999999999994</v>
      </c>
      <c r="J182" s="269">
        <v>78.349999999999994</v>
      </c>
      <c r="K182" s="268">
        <v>75.849999999999994</v>
      </c>
      <c r="L182" s="268">
        <v>73.5</v>
      </c>
      <c r="M182" s="268">
        <v>142.44015999999999</v>
      </c>
      <c r="N182" s="1"/>
      <c r="O182" s="1"/>
    </row>
    <row r="183" spans="1:15" ht="12.75" customHeight="1">
      <c r="A183" s="53">
        <v>174</v>
      </c>
      <c r="B183" s="405" t="s">
        <v>193</v>
      </c>
      <c r="C183" s="268">
        <v>897.15</v>
      </c>
      <c r="D183" s="269">
        <v>900.4666666666667</v>
      </c>
      <c r="E183" s="269">
        <v>891.08333333333337</v>
      </c>
      <c r="F183" s="269">
        <v>885.01666666666665</v>
      </c>
      <c r="G183" s="269">
        <v>875.63333333333333</v>
      </c>
      <c r="H183" s="269">
        <v>906.53333333333342</v>
      </c>
      <c r="I183" s="269">
        <v>915.91666666666663</v>
      </c>
      <c r="J183" s="269">
        <v>921.98333333333346</v>
      </c>
      <c r="K183" s="268">
        <v>909.85</v>
      </c>
      <c r="L183" s="268">
        <v>894.4</v>
      </c>
      <c r="M183" s="268">
        <v>30.966449999999998</v>
      </c>
      <c r="N183" s="1"/>
      <c r="O183" s="1"/>
    </row>
    <row r="184" spans="1:15" ht="12.75" customHeight="1">
      <c r="A184" s="53">
        <v>175</v>
      </c>
      <c r="B184" s="405" t="s">
        <v>194</v>
      </c>
      <c r="C184" s="268">
        <v>497.85</v>
      </c>
      <c r="D184" s="269">
        <v>496.81666666666666</v>
      </c>
      <c r="E184" s="269">
        <v>491.98333333333335</v>
      </c>
      <c r="F184" s="269">
        <v>486.11666666666667</v>
      </c>
      <c r="G184" s="269">
        <v>481.28333333333336</v>
      </c>
      <c r="H184" s="269">
        <v>502.68333333333334</v>
      </c>
      <c r="I184" s="269">
        <v>507.51666666666671</v>
      </c>
      <c r="J184" s="269">
        <v>513.38333333333333</v>
      </c>
      <c r="K184" s="268">
        <v>501.65</v>
      </c>
      <c r="L184" s="268">
        <v>490.95</v>
      </c>
      <c r="M184" s="268">
        <v>6.4941000000000004</v>
      </c>
      <c r="N184" s="1"/>
      <c r="O184" s="1"/>
    </row>
    <row r="185" spans="1:15" ht="12.75" customHeight="1">
      <c r="A185" s="53">
        <v>176</v>
      </c>
      <c r="B185" s="405" t="s">
        <v>275</v>
      </c>
      <c r="C185" s="268">
        <v>551.04999999999995</v>
      </c>
      <c r="D185" s="269">
        <v>550.51666666666677</v>
      </c>
      <c r="E185" s="269">
        <v>542.93333333333351</v>
      </c>
      <c r="F185" s="269">
        <v>534.81666666666672</v>
      </c>
      <c r="G185" s="269">
        <v>527.23333333333346</v>
      </c>
      <c r="H185" s="269">
        <v>558.63333333333355</v>
      </c>
      <c r="I185" s="269">
        <v>566.21666666666681</v>
      </c>
      <c r="J185" s="269">
        <v>574.3333333333336</v>
      </c>
      <c r="K185" s="268">
        <v>558.1</v>
      </c>
      <c r="L185" s="268">
        <v>542.4</v>
      </c>
      <c r="M185" s="268">
        <v>5.3964100000000004</v>
      </c>
      <c r="N185" s="1"/>
      <c r="O185" s="1"/>
    </row>
    <row r="186" spans="1:15" ht="12.75" customHeight="1">
      <c r="A186" s="53">
        <v>177</v>
      </c>
      <c r="B186" s="405" t="s">
        <v>206</v>
      </c>
      <c r="C186" s="268">
        <v>1034.8499999999999</v>
      </c>
      <c r="D186" s="269">
        <v>1032.8666666666666</v>
      </c>
      <c r="E186" s="269">
        <v>1022.7333333333331</v>
      </c>
      <c r="F186" s="269">
        <v>1010.6166666666666</v>
      </c>
      <c r="G186" s="269">
        <v>1000.4833333333331</v>
      </c>
      <c r="H186" s="269">
        <v>1044.9833333333331</v>
      </c>
      <c r="I186" s="269">
        <v>1055.1166666666668</v>
      </c>
      <c r="J186" s="269">
        <v>1067.2333333333331</v>
      </c>
      <c r="K186" s="268">
        <v>1043</v>
      </c>
      <c r="L186" s="268">
        <v>1020.75</v>
      </c>
      <c r="M186" s="268">
        <v>14.17788</v>
      </c>
      <c r="N186" s="1"/>
      <c r="O186" s="1"/>
    </row>
    <row r="187" spans="1:15" ht="12.75" customHeight="1">
      <c r="A187" s="53">
        <v>178</v>
      </c>
      <c r="B187" s="405" t="s">
        <v>195</v>
      </c>
      <c r="C187" s="268">
        <v>1067.2</v>
      </c>
      <c r="D187" s="269">
        <v>1059.75</v>
      </c>
      <c r="E187" s="269">
        <v>1042.45</v>
      </c>
      <c r="F187" s="269">
        <v>1017.7</v>
      </c>
      <c r="G187" s="269">
        <v>1000.4000000000001</v>
      </c>
      <c r="H187" s="269">
        <v>1084.5</v>
      </c>
      <c r="I187" s="269">
        <v>1101.8000000000002</v>
      </c>
      <c r="J187" s="269">
        <v>1126.55</v>
      </c>
      <c r="K187" s="268">
        <v>1077.05</v>
      </c>
      <c r="L187" s="268">
        <v>1035</v>
      </c>
      <c r="M187" s="268">
        <v>20.463699999999999</v>
      </c>
      <c r="N187" s="1"/>
      <c r="O187" s="1"/>
    </row>
    <row r="188" spans="1:15" ht="12.75" customHeight="1">
      <c r="A188" s="53">
        <v>179</v>
      </c>
      <c r="B188" s="405" t="s">
        <v>502</v>
      </c>
      <c r="C188" s="268">
        <v>1116.1500000000001</v>
      </c>
      <c r="D188" s="269">
        <v>1125.4833333333333</v>
      </c>
      <c r="E188" s="269">
        <v>1096.3666666666668</v>
      </c>
      <c r="F188" s="269">
        <v>1076.5833333333335</v>
      </c>
      <c r="G188" s="269">
        <v>1047.4666666666669</v>
      </c>
      <c r="H188" s="269">
        <v>1145.2666666666667</v>
      </c>
      <c r="I188" s="269">
        <v>1174.383333333333</v>
      </c>
      <c r="J188" s="269">
        <v>1194.1666666666665</v>
      </c>
      <c r="K188" s="268">
        <v>1154.5999999999999</v>
      </c>
      <c r="L188" s="268">
        <v>1105.7</v>
      </c>
      <c r="M188" s="268">
        <v>3.15509</v>
      </c>
      <c r="N188" s="1"/>
      <c r="O188" s="1"/>
    </row>
    <row r="189" spans="1:15" ht="12.75" customHeight="1">
      <c r="A189" s="53">
        <v>180</v>
      </c>
      <c r="B189" s="405" t="s">
        <v>200</v>
      </c>
      <c r="C189" s="268">
        <v>3017.45</v>
      </c>
      <c r="D189" s="269">
        <v>3006.15</v>
      </c>
      <c r="E189" s="269">
        <v>2987.3</v>
      </c>
      <c r="F189" s="269">
        <v>2957.15</v>
      </c>
      <c r="G189" s="269">
        <v>2938.3</v>
      </c>
      <c r="H189" s="269">
        <v>3036.3</v>
      </c>
      <c r="I189" s="269">
        <v>3055.1499999999996</v>
      </c>
      <c r="J189" s="269">
        <v>3085.3</v>
      </c>
      <c r="K189" s="268">
        <v>3025</v>
      </c>
      <c r="L189" s="268">
        <v>2976</v>
      </c>
      <c r="M189" s="268">
        <v>22.274470000000001</v>
      </c>
      <c r="N189" s="1"/>
      <c r="O189" s="1"/>
    </row>
    <row r="190" spans="1:15" ht="12.75" customHeight="1">
      <c r="A190" s="53">
        <v>181</v>
      </c>
      <c r="B190" s="405" t="s">
        <v>196</v>
      </c>
      <c r="C190" s="268">
        <v>797.85</v>
      </c>
      <c r="D190" s="269">
        <v>793.43333333333339</v>
      </c>
      <c r="E190" s="269">
        <v>785.46666666666681</v>
      </c>
      <c r="F190" s="269">
        <v>773.08333333333337</v>
      </c>
      <c r="G190" s="269">
        <v>765.11666666666679</v>
      </c>
      <c r="H190" s="269">
        <v>805.81666666666683</v>
      </c>
      <c r="I190" s="269">
        <v>813.78333333333353</v>
      </c>
      <c r="J190" s="269">
        <v>826.16666666666686</v>
      </c>
      <c r="K190" s="268">
        <v>801.4</v>
      </c>
      <c r="L190" s="268">
        <v>781.05</v>
      </c>
      <c r="M190" s="268">
        <v>18.30866</v>
      </c>
      <c r="N190" s="1"/>
      <c r="O190" s="1"/>
    </row>
    <row r="191" spans="1:15" ht="12.75" customHeight="1">
      <c r="A191" s="53">
        <v>182</v>
      </c>
      <c r="B191" s="405" t="s">
        <v>276</v>
      </c>
      <c r="C191" s="268">
        <v>8336.4500000000007</v>
      </c>
      <c r="D191" s="269">
        <v>8420.8833333333332</v>
      </c>
      <c r="E191" s="269">
        <v>8198.2166666666672</v>
      </c>
      <c r="F191" s="269">
        <v>8059.9833333333336</v>
      </c>
      <c r="G191" s="269">
        <v>7837.3166666666675</v>
      </c>
      <c r="H191" s="269">
        <v>8559.1166666666668</v>
      </c>
      <c r="I191" s="269">
        <v>8781.7833333333347</v>
      </c>
      <c r="J191" s="269">
        <v>8920.0166666666664</v>
      </c>
      <c r="K191" s="268">
        <v>8643.5499999999993</v>
      </c>
      <c r="L191" s="268">
        <v>8282.65</v>
      </c>
      <c r="M191" s="268">
        <v>2.35819</v>
      </c>
      <c r="N191" s="1"/>
      <c r="O191" s="1"/>
    </row>
    <row r="192" spans="1:15" ht="12.75" customHeight="1">
      <c r="A192" s="53">
        <v>183</v>
      </c>
      <c r="B192" s="405" t="s">
        <v>197</v>
      </c>
      <c r="C192" s="268">
        <v>398.8</v>
      </c>
      <c r="D192" s="269">
        <v>397.7166666666667</v>
      </c>
      <c r="E192" s="269">
        <v>391.43333333333339</v>
      </c>
      <c r="F192" s="269">
        <v>384.06666666666672</v>
      </c>
      <c r="G192" s="269">
        <v>377.78333333333342</v>
      </c>
      <c r="H192" s="269">
        <v>405.08333333333337</v>
      </c>
      <c r="I192" s="269">
        <v>411.36666666666667</v>
      </c>
      <c r="J192" s="269">
        <v>418.73333333333335</v>
      </c>
      <c r="K192" s="268">
        <v>404</v>
      </c>
      <c r="L192" s="268">
        <v>390.35</v>
      </c>
      <c r="M192" s="268">
        <v>219.32747000000001</v>
      </c>
      <c r="N192" s="1"/>
      <c r="O192" s="1"/>
    </row>
    <row r="193" spans="1:15" ht="12.75" customHeight="1">
      <c r="A193" s="53">
        <v>184</v>
      </c>
      <c r="B193" s="405" t="s">
        <v>198</v>
      </c>
      <c r="C193" s="268">
        <v>217.5</v>
      </c>
      <c r="D193" s="269">
        <v>217.26666666666665</v>
      </c>
      <c r="E193" s="269">
        <v>214.68333333333331</v>
      </c>
      <c r="F193" s="269">
        <v>211.86666666666665</v>
      </c>
      <c r="G193" s="269">
        <v>209.2833333333333</v>
      </c>
      <c r="H193" s="269">
        <v>220.08333333333331</v>
      </c>
      <c r="I193" s="269">
        <v>222.66666666666669</v>
      </c>
      <c r="J193" s="269">
        <v>225.48333333333332</v>
      </c>
      <c r="K193" s="268">
        <v>219.85</v>
      </c>
      <c r="L193" s="268">
        <v>214.45</v>
      </c>
      <c r="M193" s="268">
        <v>140.97631000000001</v>
      </c>
      <c r="N193" s="1"/>
      <c r="O193" s="1"/>
    </row>
    <row r="194" spans="1:15" ht="12.75" customHeight="1">
      <c r="A194" s="53">
        <v>185</v>
      </c>
      <c r="B194" s="405" t="s">
        <v>199</v>
      </c>
      <c r="C194" s="268">
        <v>97.65</v>
      </c>
      <c r="D194" s="269">
        <v>98.5</v>
      </c>
      <c r="E194" s="269">
        <v>95.65</v>
      </c>
      <c r="F194" s="269">
        <v>93.65</v>
      </c>
      <c r="G194" s="269">
        <v>90.800000000000011</v>
      </c>
      <c r="H194" s="269">
        <v>100.5</v>
      </c>
      <c r="I194" s="269">
        <v>103.35</v>
      </c>
      <c r="J194" s="269">
        <v>105.35</v>
      </c>
      <c r="K194" s="268">
        <v>101.35</v>
      </c>
      <c r="L194" s="268">
        <v>96.5</v>
      </c>
      <c r="M194" s="268">
        <v>1049.4903200000001</v>
      </c>
      <c r="N194" s="1"/>
      <c r="O194" s="1"/>
    </row>
    <row r="195" spans="1:15" ht="12.75" customHeight="1">
      <c r="A195" s="53">
        <v>186</v>
      </c>
      <c r="B195" s="405" t="s">
        <v>201</v>
      </c>
      <c r="C195" s="268">
        <v>1022.5</v>
      </c>
      <c r="D195" s="269">
        <v>1028.8500000000001</v>
      </c>
      <c r="E195" s="269">
        <v>1012.7000000000003</v>
      </c>
      <c r="F195" s="269">
        <v>1002.9000000000001</v>
      </c>
      <c r="G195" s="269">
        <v>986.75000000000023</v>
      </c>
      <c r="H195" s="269">
        <v>1038.6500000000003</v>
      </c>
      <c r="I195" s="269">
        <v>1054.8000000000004</v>
      </c>
      <c r="J195" s="269">
        <v>1064.6000000000004</v>
      </c>
      <c r="K195" s="268">
        <v>1045</v>
      </c>
      <c r="L195" s="268">
        <v>1019.05</v>
      </c>
      <c r="M195" s="268">
        <v>44.488750000000003</v>
      </c>
      <c r="N195" s="1"/>
      <c r="O195" s="1"/>
    </row>
    <row r="196" spans="1:15" ht="12.75" customHeight="1">
      <c r="A196" s="53">
        <v>187</v>
      </c>
      <c r="B196" s="405" t="s">
        <v>182</v>
      </c>
      <c r="C196" s="268">
        <v>716.85</v>
      </c>
      <c r="D196" s="269">
        <v>719.2833333333333</v>
      </c>
      <c r="E196" s="269">
        <v>705.56666666666661</v>
      </c>
      <c r="F196" s="269">
        <v>694.2833333333333</v>
      </c>
      <c r="G196" s="269">
        <v>680.56666666666661</v>
      </c>
      <c r="H196" s="269">
        <v>730.56666666666661</v>
      </c>
      <c r="I196" s="269">
        <v>744.2833333333333</v>
      </c>
      <c r="J196" s="269">
        <v>755.56666666666661</v>
      </c>
      <c r="K196" s="268">
        <v>733</v>
      </c>
      <c r="L196" s="268">
        <v>708</v>
      </c>
      <c r="M196" s="268">
        <v>2.09354</v>
      </c>
      <c r="N196" s="1"/>
      <c r="O196" s="1"/>
    </row>
    <row r="197" spans="1:15" ht="12.75" customHeight="1">
      <c r="A197" s="53">
        <v>188</v>
      </c>
      <c r="B197" s="405" t="s">
        <v>202</v>
      </c>
      <c r="C197" s="268">
        <v>2600.35</v>
      </c>
      <c r="D197" s="269">
        <v>2621.8166666666666</v>
      </c>
      <c r="E197" s="269">
        <v>2564.083333333333</v>
      </c>
      <c r="F197" s="269">
        <v>2527.8166666666666</v>
      </c>
      <c r="G197" s="269">
        <v>2470.083333333333</v>
      </c>
      <c r="H197" s="269">
        <v>2658.083333333333</v>
      </c>
      <c r="I197" s="269">
        <v>2715.8166666666666</v>
      </c>
      <c r="J197" s="269">
        <v>2752.083333333333</v>
      </c>
      <c r="K197" s="268">
        <v>2679.55</v>
      </c>
      <c r="L197" s="268">
        <v>2585.5500000000002</v>
      </c>
      <c r="M197" s="268">
        <v>12.4627</v>
      </c>
      <c r="N197" s="1"/>
      <c r="O197" s="1"/>
    </row>
    <row r="198" spans="1:15" ht="12.75" customHeight="1">
      <c r="A198" s="53">
        <v>189</v>
      </c>
      <c r="B198" s="405" t="s">
        <v>203</v>
      </c>
      <c r="C198" s="268">
        <v>1533.85</v>
      </c>
      <c r="D198" s="269">
        <v>1525.3166666666666</v>
      </c>
      <c r="E198" s="269">
        <v>1510.3333333333333</v>
      </c>
      <c r="F198" s="269">
        <v>1486.8166666666666</v>
      </c>
      <c r="G198" s="269">
        <v>1471.8333333333333</v>
      </c>
      <c r="H198" s="269">
        <v>1548.8333333333333</v>
      </c>
      <c r="I198" s="269">
        <v>1563.8166666666668</v>
      </c>
      <c r="J198" s="269">
        <v>1587.3333333333333</v>
      </c>
      <c r="K198" s="268">
        <v>1540.3</v>
      </c>
      <c r="L198" s="268">
        <v>1501.8</v>
      </c>
      <c r="M198" s="268">
        <v>2.0051800000000002</v>
      </c>
      <c r="N198" s="1"/>
      <c r="O198" s="1"/>
    </row>
    <row r="199" spans="1:15" ht="12.75" customHeight="1">
      <c r="A199" s="53">
        <v>190</v>
      </c>
      <c r="B199" s="405" t="s">
        <v>204</v>
      </c>
      <c r="C199" s="268">
        <v>504</v>
      </c>
      <c r="D199" s="269">
        <v>501.88333333333338</v>
      </c>
      <c r="E199" s="269">
        <v>495.21666666666675</v>
      </c>
      <c r="F199" s="269">
        <v>486.43333333333339</v>
      </c>
      <c r="G199" s="269">
        <v>479.76666666666677</v>
      </c>
      <c r="H199" s="269">
        <v>510.66666666666674</v>
      </c>
      <c r="I199" s="269">
        <v>517.33333333333337</v>
      </c>
      <c r="J199" s="269">
        <v>526.11666666666679</v>
      </c>
      <c r="K199" s="268">
        <v>508.55</v>
      </c>
      <c r="L199" s="268">
        <v>493.1</v>
      </c>
      <c r="M199" s="268">
        <v>6.5873900000000001</v>
      </c>
      <c r="N199" s="1"/>
      <c r="O199" s="1"/>
    </row>
    <row r="200" spans="1:15" ht="12.75" customHeight="1">
      <c r="A200" s="53">
        <v>191</v>
      </c>
      <c r="B200" s="405" t="s">
        <v>205</v>
      </c>
      <c r="C200" s="268">
        <v>1396.05</v>
      </c>
      <c r="D200" s="269">
        <v>1409.8166666666666</v>
      </c>
      <c r="E200" s="269">
        <v>1376.2333333333331</v>
      </c>
      <c r="F200" s="269">
        <v>1356.4166666666665</v>
      </c>
      <c r="G200" s="269">
        <v>1322.833333333333</v>
      </c>
      <c r="H200" s="269">
        <v>1429.6333333333332</v>
      </c>
      <c r="I200" s="269">
        <v>1463.2166666666667</v>
      </c>
      <c r="J200" s="269">
        <v>1483.0333333333333</v>
      </c>
      <c r="K200" s="268">
        <v>1443.4</v>
      </c>
      <c r="L200" s="268">
        <v>1390</v>
      </c>
      <c r="M200" s="268">
        <v>5.9970100000000004</v>
      </c>
      <c r="N200" s="1"/>
      <c r="O200" s="1"/>
    </row>
    <row r="201" spans="1:15" ht="12.75" customHeight="1">
      <c r="A201" s="53">
        <v>192</v>
      </c>
      <c r="B201" s="405" t="s">
        <v>509</v>
      </c>
      <c r="C201" s="268">
        <v>36.6</v>
      </c>
      <c r="D201" s="269">
        <v>36.633333333333333</v>
      </c>
      <c r="E201" s="269">
        <v>36.016666666666666</v>
      </c>
      <c r="F201" s="269">
        <v>35.43333333333333</v>
      </c>
      <c r="G201" s="269">
        <v>34.816666666666663</v>
      </c>
      <c r="H201" s="269">
        <v>37.216666666666669</v>
      </c>
      <c r="I201" s="269">
        <v>37.833333333333329</v>
      </c>
      <c r="J201" s="269">
        <v>38.416666666666671</v>
      </c>
      <c r="K201" s="268">
        <v>37.25</v>
      </c>
      <c r="L201" s="268">
        <v>36.049999999999997</v>
      </c>
      <c r="M201" s="268">
        <v>39.76397</v>
      </c>
      <c r="N201" s="1"/>
      <c r="O201" s="1"/>
    </row>
    <row r="202" spans="1:15" ht="12.75" customHeight="1">
      <c r="A202" s="53">
        <v>193</v>
      </c>
      <c r="B202" s="405" t="s">
        <v>209</v>
      </c>
      <c r="C202" s="268">
        <v>677.7</v>
      </c>
      <c r="D202" s="269">
        <v>679.35</v>
      </c>
      <c r="E202" s="269">
        <v>670.85</v>
      </c>
      <c r="F202" s="269">
        <v>664</v>
      </c>
      <c r="G202" s="269">
        <v>655.5</v>
      </c>
      <c r="H202" s="269">
        <v>686.2</v>
      </c>
      <c r="I202" s="269">
        <v>694.7</v>
      </c>
      <c r="J202" s="269">
        <v>701.55000000000007</v>
      </c>
      <c r="K202" s="268">
        <v>687.85</v>
      </c>
      <c r="L202" s="268">
        <v>672.5</v>
      </c>
      <c r="M202" s="268">
        <v>11.99827</v>
      </c>
      <c r="N202" s="1"/>
      <c r="O202" s="1"/>
    </row>
    <row r="203" spans="1:15" ht="12.75" customHeight="1">
      <c r="A203" s="53">
        <v>194</v>
      </c>
      <c r="B203" s="405" t="s">
        <v>208</v>
      </c>
      <c r="C203" s="268">
        <v>6192.85</v>
      </c>
      <c r="D203" s="269">
        <v>6198.2666666666664</v>
      </c>
      <c r="E203" s="269">
        <v>6122.583333333333</v>
      </c>
      <c r="F203" s="269">
        <v>6052.3166666666666</v>
      </c>
      <c r="G203" s="269">
        <v>5976.6333333333332</v>
      </c>
      <c r="H203" s="269">
        <v>6268.5333333333328</v>
      </c>
      <c r="I203" s="269">
        <v>6344.2166666666672</v>
      </c>
      <c r="J203" s="269">
        <v>6414.4833333333327</v>
      </c>
      <c r="K203" s="268">
        <v>6273.95</v>
      </c>
      <c r="L203" s="268">
        <v>6128</v>
      </c>
      <c r="M203" s="268">
        <v>4.6796199999999999</v>
      </c>
      <c r="N203" s="1"/>
      <c r="O203" s="1"/>
    </row>
    <row r="204" spans="1:15" ht="12.75" customHeight="1">
      <c r="A204" s="53">
        <v>195</v>
      </c>
      <c r="B204" s="405" t="s">
        <v>277</v>
      </c>
      <c r="C204" s="268">
        <v>43.05</v>
      </c>
      <c r="D204" s="269">
        <v>42.966666666666669</v>
      </c>
      <c r="E204" s="269">
        <v>42.483333333333334</v>
      </c>
      <c r="F204" s="269">
        <v>41.916666666666664</v>
      </c>
      <c r="G204" s="269">
        <v>41.43333333333333</v>
      </c>
      <c r="H204" s="269">
        <v>43.533333333333339</v>
      </c>
      <c r="I204" s="269">
        <v>44.016666666666673</v>
      </c>
      <c r="J204" s="269">
        <v>44.583333333333343</v>
      </c>
      <c r="K204" s="268">
        <v>43.45</v>
      </c>
      <c r="L204" s="268">
        <v>42.4</v>
      </c>
      <c r="M204" s="268">
        <v>63.202150000000003</v>
      </c>
      <c r="N204" s="1"/>
      <c r="O204" s="1"/>
    </row>
    <row r="205" spans="1:15" ht="12.75" customHeight="1">
      <c r="A205" s="53">
        <v>196</v>
      </c>
      <c r="B205" s="405" t="s">
        <v>207</v>
      </c>
      <c r="C205" s="268">
        <v>1652.4</v>
      </c>
      <c r="D205" s="269">
        <v>1650.0666666666668</v>
      </c>
      <c r="E205" s="269">
        <v>1632.4333333333336</v>
      </c>
      <c r="F205" s="269">
        <v>1612.4666666666667</v>
      </c>
      <c r="G205" s="269">
        <v>1594.8333333333335</v>
      </c>
      <c r="H205" s="269">
        <v>1670.0333333333338</v>
      </c>
      <c r="I205" s="269">
        <v>1687.666666666667</v>
      </c>
      <c r="J205" s="269">
        <v>1707.6333333333339</v>
      </c>
      <c r="K205" s="268">
        <v>1667.7</v>
      </c>
      <c r="L205" s="268">
        <v>1630.1</v>
      </c>
      <c r="M205" s="268">
        <v>1.5935600000000001</v>
      </c>
      <c r="N205" s="1"/>
      <c r="O205" s="1"/>
    </row>
    <row r="206" spans="1:15" ht="12.75" customHeight="1">
      <c r="A206" s="53">
        <v>197</v>
      </c>
      <c r="B206" s="405" t="s">
        <v>154</v>
      </c>
      <c r="C206" s="268">
        <v>859.1</v>
      </c>
      <c r="D206" s="269">
        <v>857.6</v>
      </c>
      <c r="E206" s="269">
        <v>846.5</v>
      </c>
      <c r="F206" s="269">
        <v>833.9</v>
      </c>
      <c r="G206" s="269">
        <v>822.8</v>
      </c>
      <c r="H206" s="269">
        <v>870.2</v>
      </c>
      <c r="I206" s="269">
        <v>881.30000000000018</v>
      </c>
      <c r="J206" s="269">
        <v>893.90000000000009</v>
      </c>
      <c r="K206" s="268">
        <v>868.7</v>
      </c>
      <c r="L206" s="268">
        <v>845</v>
      </c>
      <c r="M206" s="268">
        <v>20.81748</v>
      </c>
      <c r="N206" s="1"/>
      <c r="O206" s="1"/>
    </row>
    <row r="207" spans="1:15" ht="12.75" customHeight="1">
      <c r="A207" s="53">
        <v>198</v>
      </c>
      <c r="B207" s="405" t="s">
        <v>279</v>
      </c>
      <c r="C207" s="268">
        <v>1038.55</v>
      </c>
      <c r="D207" s="269">
        <v>1048.2</v>
      </c>
      <c r="E207" s="269">
        <v>1013.4000000000001</v>
      </c>
      <c r="F207" s="269">
        <v>988.25</v>
      </c>
      <c r="G207" s="269">
        <v>953.45</v>
      </c>
      <c r="H207" s="269">
        <v>1073.3500000000001</v>
      </c>
      <c r="I207" s="269">
        <v>1108.1499999999999</v>
      </c>
      <c r="J207" s="269">
        <v>1133.3000000000002</v>
      </c>
      <c r="K207" s="268">
        <v>1083</v>
      </c>
      <c r="L207" s="268">
        <v>1023.05</v>
      </c>
      <c r="M207" s="268">
        <v>24.285139999999998</v>
      </c>
      <c r="N207" s="1"/>
      <c r="O207" s="1"/>
    </row>
    <row r="208" spans="1:15" ht="12.75" customHeight="1">
      <c r="A208" s="53">
        <v>199</v>
      </c>
      <c r="B208" s="405" t="s">
        <v>210</v>
      </c>
      <c r="C208" s="268">
        <v>262.2</v>
      </c>
      <c r="D208" s="269">
        <v>263.51666666666665</v>
      </c>
      <c r="E208" s="269">
        <v>258.73333333333329</v>
      </c>
      <c r="F208" s="269">
        <v>255.26666666666665</v>
      </c>
      <c r="G208" s="269">
        <v>250.48333333333329</v>
      </c>
      <c r="H208" s="269">
        <v>266.98333333333329</v>
      </c>
      <c r="I208" s="269">
        <v>271.76666666666659</v>
      </c>
      <c r="J208" s="269">
        <v>275.23333333333329</v>
      </c>
      <c r="K208" s="268">
        <v>268.3</v>
      </c>
      <c r="L208" s="268">
        <v>260.05</v>
      </c>
      <c r="M208" s="268">
        <v>85.063599999999994</v>
      </c>
      <c r="N208" s="1"/>
      <c r="O208" s="1"/>
    </row>
    <row r="209" spans="1:15" ht="12.75" customHeight="1">
      <c r="A209" s="53">
        <v>200</v>
      </c>
      <c r="B209" s="405" t="s">
        <v>127</v>
      </c>
      <c r="C209" s="268">
        <v>9.15</v>
      </c>
      <c r="D209" s="269">
        <v>9.1333333333333329</v>
      </c>
      <c r="E209" s="269">
        <v>9.0166666666666657</v>
      </c>
      <c r="F209" s="269">
        <v>8.8833333333333329</v>
      </c>
      <c r="G209" s="269">
        <v>8.7666666666666657</v>
      </c>
      <c r="H209" s="269">
        <v>9.2666666666666657</v>
      </c>
      <c r="I209" s="269">
        <v>9.3833333333333329</v>
      </c>
      <c r="J209" s="269">
        <v>9.5166666666666657</v>
      </c>
      <c r="K209" s="268">
        <v>9.25</v>
      </c>
      <c r="L209" s="268">
        <v>9</v>
      </c>
      <c r="M209" s="268">
        <v>835.87558999999999</v>
      </c>
      <c r="N209" s="1"/>
      <c r="O209" s="1"/>
    </row>
    <row r="210" spans="1:15" ht="12.75" customHeight="1">
      <c r="A210" s="53">
        <v>201</v>
      </c>
      <c r="B210" s="405" t="s">
        <v>211</v>
      </c>
      <c r="C210" s="268">
        <v>904.25</v>
      </c>
      <c r="D210" s="269">
        <v>899.25</v>
      </c>
      <c r="E210" s="269">
        <v>890.7</v>
      </c>
      <c r="F210" s="269">
        <v>877.15000000000009</v>
      </c>
      <c r="G210" s="269">
        <v>868.60000000000014</v>
      </c>
      <c r="H210" s="269">
        <v>912.8</v>
      </c>
      <c r="I210" s="269">
        <v>921.34999999999991</v>
      </c>
      <c r="J210" s="269">
        <v>934.89999999999986</v>
      </c>
      <c r="K210" s="268">
        <v>907.8</v>
      </c>
      <c r="L210" s="268">
        <v>885.7</v>
      </c>
      <c r="M210" s="268">
        <v>13.33677</v>
      </c>
      <c r="N210" s="1"/>
      <c r="O210" s="1"/>
    </row>
    <row r="211" spans="1:15" ht="12.75" customHeight="1">
      <c r="A211" s="53">
        <v>202</v>
      </c>
      <c r="B211" s="405" t="s">
        <v>280</v>
      </c>
      <c r="C211" s="268">
        <v>1623.15</v>
      </c>
      <c r="D211" s="269">
        <v>1628.2666666666667</v>
      </c>
      <c r="E211" s="269">
        <v>1601.5333333333333</v>
      </c>
      <c r="F211" s="269">
        <v>1579.9166666666667</v>
      </c>
      <c r="G211" s="269">
        <v>1553.1833333333334</v>
      </c>
      <c r="H211" s="269">
        <v>1649.8833333333332</v>
      </c>
      <c r="I211" s="269">
        <v>1676.6166666666663</v>
      </c>
      <c r="J211" s="269">
        <v>1698.2333333333331</v>
      </c>
      <c r="K211" s="268">
        <v>1655</v>
      </c>
      <c r="L211" s="268">
        <v>1606.65</v>
      </c>
      <c r="M211" s="268">
        <v>1.0471699999999999</v>
      </c>
      <c r="N211" s="1"/>
      <c r="O211" s="1"/>
    </row>
    <row r="212" spans="1:15" ht="12.75" customHeight="1">
      <c r="A212" s="53">
        <v>203</v>
      </c>
      <c r="B212" s="405" t="s">
        <v>212</v>
      </c>
      <c r="C212" s="268">
        <v>398.4</v>
      </c>
      <c r="D212" s="269">
        <v>397.26666666666665</v>
      </c>
      <c r="E212" s="269">
        <v>393.13333333333333</v>
      </c>
      <c r="F212" s="269">
        <v>387.86666666666667</v>
      </c>
      <c r="G212" s="269">
        <v>383.73333333333335</v>
      </c>
      <c r="H212" s="269">
        <v>402.5333333333333</v>
      </c>
      <c r="I212" s="269">
        <v>406.66666666666663</v>
      </c>
      <c r="J212" s="269">
        <v>411.93333333333328</v>
      </c>
      <c r="K212" s="268">
        <v>401.4</v>
      </c>
      <c r="L212" s="268">
        <v>392</v>
      </c>
      <c r="M212" s="268">
        <v>62.273470000000003</v>
      </c>
      <c r="N212" s="1"/>
      <c r="O212" s="1"/>
    </row>
    <row r="213" spans="1:15" ht="12.75" customHeight="1">
      <c r="A213" s="53">
        <v>204</v>
      </c>
      <c r="B213" s="405" t="s">
        <v>281</v>
      </c>
      <c r="C213" s="268">
        <v>15.75</v>
      </c>
      <c r="D213" s="269">
        <v>15.699999999999998</v>
      </c>
      <c r="E213" s="269">
        <v>15.499999999999995</v>
      </c>
      <c r="F213" s="269">
        <v>15.249999999999996</v>
      </c>
      <c r="G213" s="269">
        <v>15.049999999999994</v>
      </c>
      <c r="H213" s="269">
        <v>15.949999999999996</v>
      </c>
      <c r="I213" s="269">
        <v>16.149999999999999</v>
      </c>
      <c r="J213" s="269">
        <v>16.399999999999999</v>
      </c>
      <c r="K213" s="268">
        <v>15.9</v>
      </c>
      <c r="L213" s="268">
        <v>15.45</v>
      </c>
      <c r="M213" s="268">
        <v>669.27489000000003</v>
      </c>
      <c r="N213" s="1"/>
      <c r="O213" s="1"/>
    </row>
    <row r="214" spans="1:15" ht="12.75" customHeight="1">
      <c r="A214" s="53">
        <v>205</v>
      </c>
      <c r="B214" s="405" t="s">
        <v>213</v>
      </c>
      <c r="C214" s="268">
        <v>263</v>
      </c>
      <c r="D214" s="269">
        <v>260.65000000000003</v>
      </c>
      <c r="E214" s="269">
        <v>256.55000000000007</v>
      </c>
      <c r="F214" s="269">
        <v>250.10000000000002</v>
      </c>
      <c r="G214" s="269">
        <v>246.00000000000006</v>
      </c>
      <c r="H214" s="269">
        <v>267.10000000000008</v>
      </c>
      <c r="I214" s="269">
        <v>271.2000000000001</v>
      </c>
      <c r="J214" s="269">
        <v>277.65000000000009</v>
      </c>
      <c r="K214" s="268">
        <v>264.75</v>
      </c>
      <c r="L214" s="268">
        <v>254.2</v>
      </c>
      <c r="M214" s="268">
        <v>95.410870000000003</v>
      </c>
      <c r="N214" s="1"/>
      <c r="O214" s="1"/>
    </row>
    <row r="215" spans="1:15" ht="12.75" customHeight="1">
      <c r="A215" s="53">
        <v>206</v>
      </c>
      <c r="B215" s="405" t="s">
        <v>834</v>
      </c>
      <c r="C215" s="268">
        <v>58.85</v>
      </c>
      <c r="D215" s="269">
        <v>58.516666666666673</v>
      </c>
      <c r="E215" s="269">
        <v>57.283333333333346</v>
      </c>
      <c r="F215" s="269">
        <v>55.716666666666676</v>
      </c>
      <c r="G215" s="269">
        <v>54.483333333333348</v>
      </c>
      <c r="H215" s="269">
        <v>60.083333333333343</v>
      </c>
      <c r="I215" s="269">
        <v>61.316666666666677</v>
      </c>
      <c r="J215" s="269">
        <v>62.88333333333334</v>
      </c>
      <c r="K215" s="268">
        <v>59.75</v>
      </c>
      <c r="L215" s="268">
        <v>56.95</v>
      </c>
      <c r="M215" s="268">
        <v>796.41869999999994</v>
      </c>
      <c r="N215" s="1"/>
      <c r="O215" s="1"/>
    </row>
    <row r="216" spans="1:15" ht="12.75" customHeight="1">
      <c r="A216" s="53">
        <v>207</v>
      </c>
      <c r="B216" s="405" t="s">
        <v>825</v>
      </c>
      <c r="C216" s="268">
        <v>360.35</v>
      </c>
      <c r="D216" s="269">
        <v>358.75</v>
      </c>
      <c r="E216" s="269">
        <v>355.7</v>
      </c>
      <c r="F216" s="269">
        <v>351.05</v>
      </c>
      <c r="G216" s="269">
        <v>348</v>
      </c>
      <c r="H216" s="269">
        <v>363.4</v>
      </c>
      <c r="I216" s="269">
        <v>366.44999999999993</v>
      </c>
      <c r="J216" s="269">
        <v>371.09999999999997</v>
      </c>
      <c r="K216" s="268">
        <v>361.8</v>
      </c>
      <c r="L216" s="268">
        <v>354.1</v>
      </c>
      <c r="M216" s="268">
        <v>7.20383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  <hyperlink ref="B169:M169" location="Future Intra!R1C1" display="PREVIOUS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D17" sqref="D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8"/>
      <c r="B1" s="479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2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44832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71" t="s">
        <v>16</v>
      </c>
      <c r="B9" s="473" t="s">
        <v>18</v>
      </c>
      <c r="C9" s="477" t="s">
        <v>20</v>
      </c>
      <c r="D9" s="477" t="s">
        <v>21</v>
      </c>
      <c r="E9" s="468" t="s">
        <v>22</v>
      </c>
      <c r="F9" s="469"/>
      <c r="G9" s="470"/>
      <c r="H9" s="468" t="s">
        <v>23</v>
      </c>
      <c r="I9" s="469"/>
      <c r="J9" s="470"/>
      <c r="K9" s="23"/>
      <c r="L9" s="24"/>
      <c r="M9" s="50"/>
      <c r="N9" s="1"/>
      <c r="O9" s="1"/>
    </row>
    <row r="10" spans="1:15" ht="42.75" customHeight="1">
      <c r="A10" s="475"/>
      <c r="B10" s="476"/>
      <c r="C10" s="476"/>
      <c r="D10" s="47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77" t="s">
        <v>287</v>
      </c>
      <c r="C11" s="268">
        <v>23687.7</v>
      </c>
      <c r="D11" s="269">
        <v>23544.516666666666</v>
      </c>
      <c r="E11" s="269">
        <v>23181.233333333334</v>
      </c>
      <c r="F11" s="269">
        <v>22674.766666666666</v>
      </c>
      <c r="G11" s="269">
        <v>22311.483333333334</v>
      </c>
      <c r="H11" s="269">
        <v>24050.983333333334</v>
      </c>
      <c r="I11" s="269">
        <v>24414.266666666666</v>
      </c>
      <c r="J11" s="269">
        <v>24920.733333333334</v>
      </c>
      <c r="K11" s="268">
        <v>23907.8</v>
      </c>
      <c r="L11" s="268">
        <v>23038.05</v>
      </c>
      <c r="M11" s="268">
        <v>3.6909999999999998E-2</v>
      </c>
      <c r="N11" s="1"/>
      <c r="O11" s="1"/>
    </row>
    <row r="12" spans="1:15" ht="12" customHeight="1">
      <c r="A12" s="30">
        <v>2</v>
      </c>
      <c r="B12" s="278" t="s">
        <v>288</v>
      </c>
      <c r="C12" s="268">
        <v>3032.75</v>
      </c>
      <c r="D12" s="269">
        <v>3016.9166666666665</v>
      </c>
      <c r="E12" s="269">
        <v>2983.833333333333</v>
      </c>
      <c r="F12" s="269">
        <v>2934.9166666666665</v>
      </c>
      <c r="G12" s="269">
        <v>2901.833333333333</v>
      </c>
      <c r="H12" s="269">
        <v>3065.833333333333</v>
      </c>
      <c r="I12" s="269">
        <v>3098.9166666666661</v>
      </c>
      <c r="J12" s="269">
        <v>3147.833333333333</v>
      </c>
      <c r="K12" s="268">
        <v>3050</v>
      </c>
      <c r="L12" s="268">
        <v>2968</v>
      </c>
      <c r="M12" s="268">
        <v>3.9817399999999998</v>
      </c>
      <c r="N12" s="1"/>
      <c r="O12" s="1"/>
    </row>
    <row r="13" spans="1:15" ht="12" customHeight="1">
      <c r="A13" s="30">
        <v>3</v>
      </c>
      <c r="B13" s="278" t="s">
        <v>43</v>
      </c>
      <c r="C13" s="268">
        <v>2373.4499999999998</v>
      </c>
      <c r="D13" s="269">
        <v>2363.75</v>
      </c>
      <c r="E13" s="269">
        <v>2322.8000000000002</v>
      </c>
      <c r="F13" s="269">
        <v>2272.15</v>
      </c>
      <c r="G13" s="269">
        <v>2231.2000000000003</v>
      </c>
      <c r="H13" s="269">
        <v>2414.4</v>
      </c>
      <c r="I13" s="269">
        <v>2455.35</v>
      </c>
      <c r="J13" s="269">
        <v>2506</v>
      </c>
      <c r="K13" s="268">
        <v>2404.6999999999998</v>
      </c>
      <c r="L13" s="268">
        <v>2313.1</v>
      </c>
      <c r="M13" s="268">
        <v>14.83769</v>
      </c>
      <c r="N13" s="1"/>
      <c r="O13" s="1"/>
    </row>
    <row r="14" spans="1:15" ht="12" customHeight="1">
      <c r="A14" s="30">
        <v>4</v>
      </c>
      <c r="B14" s="278" t="s">
        <v>290</v>
      </c>
      <c r="C14" s="268">
        <v>2507.35</v>
      </c>
      <c r="D14" s="269">
        <v>2504.7833333333333</v>
      </c>
      <c r="E14" s="269">
        <v>2457.5666666666666</v>
      </c>
      <c r="F14" s="269">
        <v>2407.7833333333333</v>
      </c>
      <c r="G14" s="269">
        <v>2360.5666666666666</v>
      </c>
      <c r="H14" s="269">
        <v>2554.5666666666666</v>
      </c>
      <c r="I14" s="269">
        <v>2601.7833333333328</v>
      </c>
      <c r="J14" s="269">
        <v>2651.5666666666666</v>
      </c>
      <c r="K14" s="268">
        <v>2552</v>
      </c>
      <c r="L14" s="268">
        <v>2455</v>
      </c>
      <c r="M14" s="268">
        <v>0.88819999999999999</v>
      </c>
      <c r="N14" s="1"/>
      <c r="O14" s="1"/>
    </row>
    <row r="15" spans="1:15" ht="12" customHeight="1">
      <c r="A15" s="30">
        <v>5</v>
      </c>
      <c r="B15" s="278" t="s">
        <v>291</v>
      </c>
      <c r="C15" s="268">
        <v>1038.8</v>
      </c>
      <c r="D15" s="269">
        <v>1039.0833333333333</v>
      </c>
      <c r="E15" s="269">
        <v>1011.7166666666665</v>
      </c>
      <c r="F15" s="269">
        <v>984.63333333333321</v>
      </c>
      <c r="G15" s="269">
        <v>957.26666666666642</v>
      </c>
      <c r="H15" s="269">
        <v>1066.1666666666665</v>
      </c>
      <c r="I15" s="269">
        <v>1093.5333333333333</v>
      </c>
      <c r="J15" s="269">
        <v>1120.6166666666666</v>
      </c>
      <c r="K15" s="268">
        <v>1066.45</v>
      </c>
      <c r="L15" s="268">
        <v>1012</v>
      </c>
      <c r="M15" s="268">
        <v>3.6278600000000001</v>
      </c>
      <c r="N15" s="1"/>
      <c r="O15" s="1"/>
    </row>
    <row r="16" spans="1:15" ht="12" customHeight="1">
      <c r="A16" s="30">
        <v>6</v>
      </c>
      <c r="B16" s="278" t="s">
        <v>59</v>
      </c>
      <c r="C16" s="268">
        <v>606.6</v>
      </c>
      <c r="D16" s="269">
        <v>602.38333333333333</v>
      </c>
      <c r="E16" s="269">
        <v>594.7166666666667</v>
      </c>
      <c r="F16" s="269">
        <v>582.83333333333337</v>
      </c>
      <c r="G16" s="269">
        <v>575.16666666666674</v>
      </c>
      <c r="H16" s="269">
        <v>614.26666666666665</v>
      </c>
      <c r="I16" s="269">
        <v>621.93333333333339</v>
      </c>
      <c r="J16" s="269">
        <v>633.81666666666661</v>
      </c>
      <c r="K16" s="268">
        <v>610.04999999999995</v>
      </c>
      <c r="L16" s="268">
        <v>590.5</v>
      </c>
      <c r="M16" s="268">
        <v>13.730460000000001</v>
      </c>
      <c r="N16" s="1"/>
      <c r="O16" s="1"/>
    </row>
    <row r="17" spans="1:15" ht="12" customHeight="1">
      <c r="A17" s="30">
        <v>7</v>
      </c>
      <c r="B17" s="278" t="s">
        <v>292</v>
      </c>
      <c r="C17" s="268">
        <v>441.6</v>
      </c>
      <c r="D17" s="269">
        <v>443.11666666666662</v>
      </c>
      <c r="E17" s="269">
        <v>437.48333333333323</v>
      </c>
      <c r="F17" s="269">
        <v>433.36666666666662</v>
      </c>
      <c r="G17" s="269">
        <v>427.73333333333323</v>
      </c>
      <c r="H17" s="269">
        <v>447.23333333333323</v>
      </c>
      <c r="I17" s="269">
        <v>452.86666666666656</v>
      </c>
      <c r="J17" s="269">
        <v>456.98333333333323</v>
      </c>
      <c r="K17" s="268">
        <v>448.75</v>
      </c>
      <c r="L17" s="268">
        <v>439</v>
      </c>
      <c r="M17" s="268">
        <v>1.6551</v>
      </c>
      <c r="N17" s="1"/>
      <c r="O17" s="1"/>
    </row>
    <row r="18" spans="1:15" ht="12" customHeight="1">
      <c r="A18" s="30">
        <v>8</v>
      </c>
      <c r="B18" s="278" t="s">
        <v>293</v>
      </c>
      <c r="C18" s="268">
        <v>2183.1</v>
      </c>
      <c r="D18" s="269">
        <v>2178.9500000000003</v>
      </c>
      <c r="E18" s="269">
        <v>2147.9000000000005</v>
      </c>
      <c r="F18" s="269">
        <v>2112.7000000000003</v>
      </c>
      <c r="G18" s="269">
        <v>2081.6500000000005</v>
      </c>
      <c r="H18" s="269">
        <v>2214.1500000000005</v>
      </c>
      <c r="I18" s="269">
        <v>2245.2000000000007</v>
      </c>
      <c r="J18" s="269">
        <v>2280.4000000000005</v>
      </c>
      <c r="K18" s="268">
        <v>2210</v>
      </c>
      <c r="L18" s="268">
        <v>2143.75</v>
      </c>
      <c r="M18" s="268">
        <v>0.35367999999999999</v>
      </c>
      <c r="N18" s="1"/>
      <c r="O18" s="1"/>
    </row>
    <row r="19" spans="1:15" ht="12" customHeight="1">
      <c r="A19" s="30">
        <v>9</v>
      </c>
      <c r="B19" s="278" t="s">
        <v>237</v>
      </c>
      <c r="C19" s="268">
        <v>18080.849999999999</v>
      </c>
      <c r="D19" s="269">
        <v>17945.283333333333</v>
      </c>
      <c r="E19" s="269">
        <v>17740.566666666666</v>
      </c>
      <c r="F19" s="269">
        <v>17400.283333333333</v>
      </c>
      <c r="G19" s="269">
        <v>17195.566666666666</v>
      </c>
      <c r="H19" s="269">
        <v>18285.566666666666</v>
      </c>
      <c r="I19" s="269">
        <v>18490.283333333333</v>
      </c>
      <c r="J19" s="269">
        <v>18830.566666666666</v>
      </c>
      <c r="K19" s="268">
        <v>18150</v>
      </c>
      <c r="L19" s="268">
        <v>17605</v>
      </c>
      <c r="M19" s="268">
        <v>0.41986000000000001</v>
      </c>
      <c r="N19" s="1"/>
      <c r="O19" s="1"/>
    </row>
    <row r="20" spans="1:15" ht="12" customHeight="1">
      <c r="A20" s="30">
        <v>10</v>
      </c>
      <c r="B20" s="278" t="s">
        <v>45</v>
      </c>
      <c r="C20" s="268">
        <v>3559.1</v>
      </c>
      <c r="D20" s="269">
        <v>3558.1666666666665</v>
      </c>
      <c r="E20" s="269">
        <v>3486.7833333333328</v>
      </c>
      <c r="F20" s="269">
        <v>3414.4666666666662</v>
      </c>
      <c r="G20" s="269">
        <v>3343.0833333333326</v>
      </c>
      <c r="H20" s="269">
        <v>3630.4833333333331</v>
      </c>
      <c r="I20" s="269">
        <v>3701.8666666666672</v>
      </c>
      <c r="J20" s="269">
        <v>3774.1833333333334</v>
      </c>
      <c r="K20" s="268">
        <v>3629.55</v>
      </c>
      <c r="L20" s="268">
        <v>3485.85</v>
      </c>
      <c r="M20" s="268">
        <v>35.463320000000003</v>
      </c>
      <c r="N20" s="1"/>
      <c r="O20" s="1"/>
    </row>
    <row r="21" spans="1:15" ht="12" customHeight="1">
      <c r="A21" s="30">
        <v>11</v>
      </c>
      <c r="B21" s="278" t="s">
        <v>238</v>
      </c>
      <c r="C21" s="268">
        <v>2146.3000000000002</v>
      </c>
      <c r="D21" s="269">
        <v>2180.8666666666663</v>
      </c>
      <c r="E21" s="269">
        <v>2091.8833333333328</v>
      </c>
      <c r="F21" s="269">
        <v>2037.4666666666662</v>
      </c>
      <c r="G21" s="269">
        <v>1948.4833333333327</v>
      </c>
      <c r="H21" s="269">
        <v>2235.2833333333328</v>
      </c>
      <c r="I21" s="269">
        <v>2324.2666666666664</v>
      </c>
      <c r="J21" s="269">
        <v>2378.6833333333329</v>
      </c>
      <c r="K21" s="268">
        <v>2269.85</v>
      </c>
      <c r="L21" s="268">
        <v>2126.4499999999998</v>
      </c>
      <c r="M21" s="268">
        <v>8.5587199999999992</v>
      </c>
      <c r="N21" s="1"/>
      <c r="O21" s="1"/>
    </row>
    <row r="22" spans="1:15" ht="12" customHeight="1">
      <c r="A22" s="30">
        <v>12</v>
      </c>
      <c r="B22" s="278" t="s">
        <v>46</v>
      </c>
      <c r="C22" s="268">
        <v>844.2</v>
      </c>
      <c r="D22" s="269">
        <v>851</v>
      </c>
      <c r="E22" s="269">
        <v>827</v>
      </c>
      <c r="F22" s="269">
        <v>809.8</v>
      </c>
      <c r="G22" s="269">
        <v>785.8</v>
      </c>
      <c r="H22" s="269">
        <v>868.2</v>
      </c>
      <c r="I22" s="269">
        <v>892.2</v>
      </c>
      <c r="J22" s="269">
        <v>909.40000000000009</v>
      </c>
      <c r="K22" s="268">
        <v>875</v>
      </c>
      <c r="L22" s="268">
        <v>833.8</v>
      </c>
      <c r="M22" s="268">
        <v>115.98728</v>
      </c>
      <c r="N22" s="1"/>
      <c r="O22" s="1"/>
    </row>
    <row r="23" spans="1:15" ht="12.75" customHeight="1">
      <c r="A23" s="30">
        <v>13</v>
      </c>
      <c r="B23" s="278" t="s">
        <v>239</v>
      </c>
      <c r="C23" s="268">
        <v>3378.7</v>
      </c>
      <c r="D23" s="269">
        <v>3403.4666666666672</v>
      </c>
      <c r="E23" s="269">
        <v>3307.0333333333342</v>
      </c>
      <c r="F23" s="269">
        <v>3235.3666666666672</v>
      </c>
      <c r="G23" s="269">
        <v>3138.9333333333343</v>
      </c>
      <c r="H23" s="269">
        <v>3475.1333333333341</v>
      </c>
      <c r="I23" s="269">
        <v>3571.5666666666666</v>
      </c>
      <c r="J23" s="269">
        <v>3643.233333333334</v>
      </c>
      <c r="K23" s="268">
        <v>3499.9</v>
      </c>
      <c r="L23" s="268">
        <v>3331.8</v>
      </c>
      <c r="M23" s="268">
        <v>4.8322700000000003</v>
      </c>
      <c r="N23" s="1"/>
      <c r="O23" s="1"/>
    </row>
    <row r="24" spans="1:15" ht="12.75" customHeight="1">
      <c r="A24" s="30">
        <v>14</v>
      </c>
      <c r="B24" s="278" t="s">
        <v>240</v>
      </c>
      <c r="C24" s="268">
        <v>3606.5</v>
      </c>
      <c r="D24" s="269">
        <v>3661.1833333333329</v>
      </c>
      <c r="E24" s="269">
        <v>3527.3166666666657</v>
      </c>
      <c r="F24" s="269">
        <v>3448.1333333333328</v>
      </c>
      <c r="G24" s="269">
        <v>3314.2666666666655</v>
      </c>
      <c r="H24" s="269">
        <v>3740.3666666666659</v>
      </c>
      <c r="I24" s="269">
        <v>3874.2333333333336</v>
      </c>
      <c r="J24" s="269">
        <v>3953.4166666666661</v>
      </c>
      <c r="K24" s="268">
        <v>3795.05</v>
      </c>
      <c r="L24" s="268">
        <v>3582</v>
      </c>
      <c r="M24" s="268">
        <v>4.0015000000000001</v>
      </c>
      <c r="N24" s="1"/>
      <c r="O24" s="1"/>
    </row>
    <row r="25" spans="1:15" ht="12.75" customHeight="1">
      <c r="A25" s="30">
        <v>15</v>
      </c>
      <c r="B25" s="278" t="s">
        <v>241</v>
      </c>
      <c r="C25" s="268">
        <v>108.35</v>
      </c>
      <c r="D25" s="269">
        <v>108.35000000000001</v>
      </c>
      <c r="E25" s="269">
        <v>107.20000000000002</v>
      </c>
      <c r="F25" s="269">
        <v>106.05000000000001</v>
      </c>
      <c r="G25" s="269">
        <v>104.90000000000002</v>
      </c>
      <c r="H25" s="269">
        <v>109.50000000000001</v>
      </c>
      <c r="I25" s="269">
        <v>110.65000000000002</v>
      </c>
      <c r="J25" s="269">
        <v>111.80000000000001</v>
      </c>
      <c r="K25" s="268">
        <v>109.5</v>
      </c>
      <c r="L25" s="268">
        <v>107.2</v>
      </c>
      <c r="M25" s="268">
        <v>20.993569999999998</v>
      </c>
      <c r="N25" s="1"/>
      <c r="O25" s="1"/>
    </row>
    <row r="26" spans="1:15" ht="12.75" customHeight="1">
      <c r="A26" s="30">
        <v>16</v>
      </c>
      <c r="B26" s="278" t="s">
        <v>41</v>
      </c>
      <c r="C26" s="268">
        <v>320.7</v>
      </c>
      <c r="D26" s="269">
        <v>320.61666666666662</v>
      </c>
      <c r="E26" s="269">
        <v>316.53333333333325</v>
      </c>
      <c r="F26" s="269">
        <v>312.36666666666662</v>
      </c>
      <c r="G26" s="269">
        <v>308.28333333333325</v>
      </c>
      <c r="H26" s="269">
        <v>324.78333333333325</v>
      </c>
      <c r="I26" s="269">
        <v>328.86666666666662</v>
      </c>
      <c r="J26" s="269">
        <v>333.03333333333325</v>
      </c>
      <c r="K26" s="268">
        <v>324.7</v>
      </c>
      <c r="L26" s="268">
        <v>316.45</v>
      </c>
      <c r="M26" s="268">
        <v>17.312470000000001</v>
      </c>
      <c r="N26" s="1"/>
      <c r="O26" s="1"/>
    </row>
    <row r="27" spans="1:15" ht="12.75" customHeight="1">
      <c r="A27" s="30">
        <v>17</v>
      </c>
      <c r="B27" s="278" t="s">
        <v>835</v>
      </c>
      <c r="C27" s="268">
        <v>459.3</v>
      </c>
      <c r="D27" s="269">
        <v>457.7</v>
      </c>
      <c r="E27" s="269">
        <v>454.09999999999997</v>
      </c>
      <c r="F27" s="269">
        <v>448.9</v>
      </c>
      <c r="G27" s="269">
        <v>445.29999999999995</v>
      </c>
      <c r="H27" s="269">
        <v>462.9</v>
      </c>
      <c r="I27" s="269">
        <v>466.5</v>
      </c>
      <c r="J27" s="269">
        <v>471.7</v>
      </c>
      <c r="K27" s="268">
        <v>461.3</v>
      </c>
      <c r="L27" s="268">
        <v>452.5</v>
      </c>
      <c r="M27" s="268">
        <v>0.39427000000000001</v>
      </c>
      <c r="N27" s="1"/>
      <c r="O27" s="1"/>
    </row>
    <row r="28" spans="1:15" ht="12.75" customHeight="1">
      <c r="A28" s="30">
        <v>18</v>
      </c>
      <c r="B28" s="278" t="s">
        <v>294</v>
      </c>
      <c r="C28" s="268">
        <v>284.14999999999998</v>
      </c>
      <c r="D28" s="269">
        <v>284.71666666666664</v>
      </c>
      <c r="E28" s="269">
        <v>280.43333333333328</v>
      </c>
      <c r="F28" s="269">
        <v>276.71666666666664</v>
      </c>
      <c r="G28" s="269">
        <v>272.43333333333328</v>
      </c>
      <c r="H28" s="269">
        <v>288.43333333333328</v>
      </c>
      <c r="I28" s="269">
        <v>292.7166666666667</v>
      </c>
      <c r="J28" s="269">
        <v>296.43333333333328</v>
      </c>
      <c r="K28" s="268">
        <v>289</v>
      </c>
      <c r="L28" s="268">
        <v>281</v>
      </c>
      <c r="M28" s="268">
        <v>1.84857</v>
      </c>
      <c r="N28" s="1"/>
      <c r="O28" s="1"/>
    </row>
    <row r="29" spans="1:15" ht="12.75" customHeight="1">
      <c r="A29" s="30">
        <v>19</v>
      </c>
      <c r="B29" s="278" t="s">
        <v>295</v>
      </c>
      <c r="C29" s="268">
        <v>264.3</v>
      </c>
      <c r="D29" s="269">
        <v>262.34999999999997</v>
      </c>
      <c r="E29" s="269">
        <v>256.24999999999994</v>
      </c>
      <c r="F29" s="269">
        <v>248.2</v>
      </c>
      <c r="G29" s="269">
        <v>242.09999999999997</v>
      </c>
      <c r="H29" s="269">
        <v>270.39999999999992</v>
      </c>
      <c r="I29" s="269">
        <v>276.49999999999994</v>
      </c>
      <c r="J29" s="269">
        <v>284.5499999999999</v>
      </c>
      <c r="K29" s="268">
        <v>268.45</v>
      </c>
      <c r="L29" s="268">
        <v>254.3</v>
      </c>
      <c r="M29" s="268">
        <v>6.1355500000000003</v>
      </c>
      <c r="N29" s="1"/>
      <c r="O29" s="1"/>
    </row>
    <row r="30" spans="1:15" ht="12.75" customHeight="1">
      <c r="A30" s="30">
        <v>20</v>
      </c>
      <c r="B30" s="278" t="s">
        <v>296</v>
      </c>
      <c r="C30" s="268">
        <v>1207.7</v>
      </c>
      <c r="D30" s="269">
        <v>1207.4666666666667</v>
      </c>
      <c r="E30" s="269">
        <v>1186.2333333333333</v>
      </c>
      <c r="F30" s="269">
        <v>1164.7666666666667</v>
      </c>
      <c r="G30" s="269">
        <v>1143.5333333333333</v>
      </c>
      <c r="H30" s="269">
        <v>1228.9333333333334</v>
      </c>
      <c r="I30" s="269">
        <v>1250.166666666667</v>
      </c>
      <c r="J30" s="269">
        <v>1271.6333333333334</v>
      </c>
      <c r="K30" s="268">
        <v>1228.7</v>
      </c>
      <c r="L30" s="268">
        <v>1186</v>
      </c>
      <c r="M30" s="268">
        <v>2.0470600000000001</v>
      </c>
      <c r="N30" s="1"/>
      <c r="O30" s="1"/>
    </row>
    <row r="31" spans="1:15" ht="12.75" customHeight="1">
      <c r="A31" s="30">
        <v>21</v>
      </c>
      <c r="B31" s="278" t="s">
        <v>242</v>
      </c>
      <c r="C31" s="268">
        <v>1257.4000000000001</v>
      </c>
      <c r="D31" s="269">
        <v>1263.4833333333333</v>
      </c>
      <c r="E31" s="269">
        <v>1244.4666666666667</v>
      </c>
      <c r="F31" s="269">
        <v>1231.5333333333333</v>
      </c>
      <c r="G31" s="269">
        <v>1212.5166666666667</v>
      </c>
      <c r="H31" s="269">
        <v>1276.4166666666667</v>
      </c>
      <c r="I31" s="269">
        <v>1295.4333333333336</v>
      </c>
      <c r="J31" s="269">
        <v>1308.3666666666668</v>
      </c>
      <c r="K31" s="268">
        <v>1282.5</v>
      </c>
      <c r="L31" s="268">
        <v>1250.55</v>
      </c>
      <c r="M31" s="268">
        <v>0.40693000000000001</v>
      </c>
      <c r="N31" s="1"/>
      <c r="O31" s="1"/>
    </row>
    <row r="32" spans="1:15" ht="12.75" customHeight="1">
      <c r="A32" s="30">
        <v>22</v>
      </c>
      <c r="B32" s="278" t="s">
        <v>52</v>
      </c>
      <c r="C32" s="268">
        <v>600.15</v>
      </c>
      <c r="D32" s="269">
        <v>596.51666666666654</v>
      </c>
      <c r="E32" s="269">
        <v>591.23333333333312</v>
      </c>
      <c r="F32" s="269">
        <v>582.31666666666661</v>
      </c>
      <c r="G32" s="269">
        <v>577.03333333333319</v>
      </c>
      <c r="H32" s="269">
        <v>605.43333333333305</v>
      </c>
      <c r="I32" s="269">
        <v>610.71666666666658</v>
      </c>
      <c r="J32" s="269">
        <v>619.63333333333298</v>
      </c>
      <c r="K32" s="268">
        <v>601.79999999999995</v>
      </c>
      <c r="L32" s="268">
        <v>587.6</v>
      </c>
      <c r="M32" s="268">
        <v>0.59723999999999999</v>
      </c>
      <c r="N32" s="1"/>
      <c r="O32" s="1"/>
    </row>
    <row r="33" spans="1:15" ht="12.75" customHeight="1">
      <c r="A33" s="30">
        <v>23</v>
      </c>
      <c r="B33" s="278" t="s">
        <v>48</v>
      </c>
      <c r="C33" s="268">
        <v>3297.25</v>
      </c>
      <c r="D33" s="269">
        <v>3310.2166666666667</v>
      </c>
      <c r="E33" s="269">
        <v>3263.6333333333332</v>
      </c>
      <c r="F33" s="269">
        <v>3230.0166666666664</v>
      </c>
      <c r="G33" s="269">
        <v>3183.4333333333329</v>
      </c>
      <c r="H33" s="269">
        <v>3343.8333333333335</v>
      </c>
      <c r="I33" s="269">
        <v>3390.4166666666665</v>
      </c>
      <c r="J33" s="269">
        <v>3424.0333333333338</v>
      </c>
      <c r="K33" s="268">
        <v>3356.8</v>
      </c>
      <c r="L33" s="268">
        <v>3276.6</v>
      </c>
      <c r="M33" s="268">
        <v>0.84358</v>
      </c>
      <c r="N33" s="1"/>
      <c r="O33" s="1"/>
    </row>
    <row r="34" spans="1:15" ht="12.75" customHeight="1">
      <c r="A34" s="30">
        <v>24</v>
      </c>
      <c r="B34" s="278" t="s">
        <v>297</v>
      </c>
      <c r="C34" s="268">
        <v>2862.75</v>
      </c>
      <c r="D34" s="269">
        <v>2882.5499999999997</v>
      </c>
      <c r="E34" s="269">
        <v>2828.6499999999996</v>
      </c>
      <c r="F34" s="269">
        <v>2794.5499999999997</v>
      </c>
      <c r="G34" s="269">
        <v>2740.6499999999996</v>
      </c>
      <c r="H34" s="269">
        <v>2916.6499999999996</v>
      </c>
      <c r="I34" s="269">
        <v>2970.55</v>
      </c>
      <c r="J34" s="269">
        <v>3004.6499999999996</v>
      </c>
      <c r="K34" s="268">
        <v>2936.45</v>
      </c>
      <c r="L34" s="268">
        <v>2848.45</v>
      </c>
      <c r="M34" s="268">
        <v>0.29397000000000001</v>
      </c>
      <c r="N34" s="1"/>
      <c r="O34" s="1"/>
    </row>
    <row r="35" spans="1:15" ht="12.75" customHeight="1">
      <c r="A35" s="30">
        <v>25</v>
      </c>
      <c r="B35" s="278" t="s">
        <v>747</v>
      </c>
      <c r="C35" s="268">
        <v>389.5</v>
      </c>
      <c r="D35" s="269">
        <v>385.7</v>
      </c>
      <c r="E35" s="269">
        <v>372.4</v>
      </c>
      <c r="F35" s="269">
        <v>355.3</v>
      </c>
      <c r="G35" s="269">
        <v>342</v>
      </c>
      <c r="H35" s="269">
        <v>402.79999999999995</v>
      </c>
      <c r="I35" s="269">
        <v>416.1</v>
      </c>
      <c r="J35" s="269">
        <v>433.19999999999993</v>
      </c>
      <c r="K35" s="268">
        <v>399</v>
      </c>
      <c r="L35" s="268">
        <v>368.6</v>
      </c>
      <c r="M35" s="268">
        <v>21.725429999999999</v>
      </c>
      <c r="N35" s="1"/>
      <c r="O35" s="1"/>
    </row>
    <row r="36" spans="1:15" ht="12.75" customHeight="1">
      <c r="A36" s="30">
        <v>26</v>
      </c>
      <c r="B36" s="278" t="s">
        <v>865</v>
      </c>
      <c r="C36" s="268">
        <v>18.2</v>
      </c>
      <c r="D36" s="269">
        <v>18.383333333333336</v>
      </c>
      <c r="E36" s="269">
        <v>17.766666666666673</v>
      </c>
      <c r="F36" s="269">
        <v>17.333333333333336</v>
      </c>
      <c r="G36" s="269">
        <v>16.716666666666672</v>
      </c>
      <c r="H36" s="269">
        <v>18.816666666666674</v>
      </c>
      <c r="I36" s="269">
        <v>19.433333333333341</v>
      </c>
      <c r="J36" s="269">
        <v>19.866666666666674</v>
      </c>
      <c r="K36" s="268">
        <v>19</v>
      </c>
      <c r="L36" s="268">
        <v>17.95</v>
      </c>
      <c r="M36" s="268">
        <v>28.246089999999999</v>
      </c>
      <c r="N36" s="1"/>
      <c r="O36" s="1"/>
    </row>
    <row r="37" spans="1:15" ht="12.75" customHeight="1">
      <c r="A37" s="30">
        <v>27</v>
      </c>
      <c r="B37" s="278" t="s">
        <v>50</v>
      </c>
      <c r="C37" s="268">
        <v>487.9</v>
      </c>
      <c r="D37" s="269">
        <v>487.95</v>
      </c>
      <c r="E37" s="269">
        <v>482</v>
      </c>
      <c r="F37" s="269">
        <v>476.1</v>
      </c>
      <c r="G37" s="269">
        <v>470.15000000000003</v>
      </c>
      <c r="H37" s="269">
        <v>493.84999999999997</v>
      </c>
      <c r="I37" s="269">
        <v>499.7999999999999</v>
      </c>
      <c r="J37" s="269">
        <v>505.69999999999993</v>
      </c>
      <c r="K37" s="268">
        <v>493.9</v>
      </c>
      <c r="L37" s="268">
        <v>482.05</v>
      </c>
      <c r="M37" s="268">
        <v>6.383</v>
      </c>
      <c r="N37" s="1"/>
      <c r="O37" s="1"/>
    </row>
    <row r="38" spans="1:15" ht="12.75" customHeight="1">
      <c r="A38" s="30">
        <v>28</v>
      </c>
      <c r="B38" s="278" t="s">
        <v>298</v>
      </c>
      <c r="C38" s="268">
        <v>2179.0500000000002</v>
      </c>
      <c r="D38" s="269">
        <v>2187.6</v>
      </c>
      <c r="E38" s="269">
        <v>2150.1999999999998</v>
      </c>
      <c r="F38" s="269">
        <v>2121.35</v>
      </c>
      <c r="G38" s="269">
        <v>2083.9499999999998</v>
      </c>
      <c r="H38" s="269">
        <v>2216.4499999999998</v>
      </c>
      <c r="I38" s="269">
        <v>2253.8500000000004</v>
      </c>
      <c r="J38" s="269">
        <v>2282.6999999999998</v>
      </c>
      <c r="K38" s="268">
        <v>2225</v>
      </c>
      <c r="L38" s="268">
        <v>2158.75</v>
      </c>
      <c r="M38" s="268">
        <v>0.49636000000000002</v>
      </c>
      <c r="N38" s="1"/>
      <c r="O38" s="1"/>
    </row>
    <row r="39" spans="1:15" ht="12.75" customHeight="1">
      <c r="A39" s="30">
        <v>29</v>
      </c>
      <c r="B39" s="278" t="s">
        <v>51</v>
      </c>
      <c r="C39" s="268">
        <v>504.35</v>
      </c>
      <c r="D39" s="269">
        <v>500.7833333333333</v>
      </c>
      <c r="E39" s="269">
        <v>477.56666666666661</v>
      </c>
      <c r="F39" s="269">
        <v>450.7833333333333</v>
      </c>
      <c r="G39" s="269">
        <v>427.56666666666661</v>
      </c>
      <c r="H39" s="269">
        <v>527.56666666666661</v>
      </c>
      <c r="I39" s="269">
        <v>550.7833333333333</v>
      </c>
      <c r="J39" s="269">
        <v>577.56666666666661</v>
      </c>
      <c r="K39" s="268">
        <v>524</v>
      </c>
      <c r="L39" s="268">
        <v>474</v>
      </c>
      <c r="M39" s="268">
        <v>291.31155999999999</v>
      </c>
      <c r="N39" s="1"/>
      <c r="O39" s="1"/>
    </row>
    <row r="40" spans="1:15" ht="12.75" customHeight="1">
      <c r="A40" s="30">
        <v>30</v>
      </c>
      <c r="B40" s="278" t="s">
        <v>813</v>
      </c>
      <c r="C40" s="268">
        <v>1361.3</v>
      </c>
      <c r="D40" s="269">
        <v>1377.25</v>
      </c>
      <c r="E40" s="269">
        <v>1337.1</v>
      </c>
      <c r="F40" s="269">
        <v>1312.8999999999999</v>
      </c>
      <c r="G40" s="269">
        <v>1272.7499999999998</v>
      </c>
      <c r="H40" s="269">
        <v>1401.45</v>
      </c>
      <c r="I40" s="269">
        <v>1441.6000000000001</v>
      </c>
      <c r="J40" s="269">
        <v>1465.8000000000002</v>
      </c>
      <c r="K40" s="268">
        <v>1417.4</v>
      </c>
      <c r="L40" s="268">
        <v>1353.05</v>
      </c>
      <c r="M40" s="268">
        <v>2.9787400000000002</v>
      </c>
      <c r="N40" s="1"/>
      <c r="O40" s="1"/>
    </row>
    <row r="41" spans="1:15" ht="12.75" customHeight="1">
      <c r="A41" s="30">
        <v>31</v>
      </c>
      <c r="B41" s="278" t="s">
        <v>777</v>
      </c>
      <c r="C41" s="268">
        <v>766.1</v>
      </c>
      <c r="D41" s="269">
        <v>768.26666666666677</v>
      </c>
      <c r="E41" s="269">
        <v>749.83333333333348</v>
      </c>
      <c r="F41" s="269">
        <v>733.56666666666672</v>
      </c>
      <c r="G41" s="269">
        <v>715.13333333333344</v>
      </c>
      <c r="H41" s="269">
        <v>784.53333333333353</v>
      </c>
      <c r="I41" s="269">
        <v>802.9666666666667</v>
      </c>
      <c r="J41" s="269">
        <v>819.23333333333358</v>
      </c>
      <c r="K41" s="268">
        <v>786.7</v>
      </c>
      <c r="L41" s="268">
        <v>752</v>
      </c>
      <c r="M41" s="268">
        <v>1.81253</v>
      </c>
      <c r="N41" s="1"/>
      <c r="O41" s="1"/>
    </row>
    <row r="42" spans="1:15" ht="12.75" customHeight="1">
      <c r="A42" s="30">
        <v>32</v>
      </c>
      <c r="B42" s="278" t="s">
        <v>53</v>
      </c>
      <c r="C42" s="268">
        <v>4242.95</v>
      </c>
      <c r="D42" s="269">
        <v>4267.3499999999995</v>
      </c>
      <c r="E42" s="269">
        <v>4180.5999999999985</v>
      </c>
      <c r="F42" s="269">
        <v>4118.2499999999991</v>
      </c>
      <c r="G42" s="269">
        <v>4031.4999999999982</v>
      </c>
      <c r="H42" s="269">
        <v>4329.6999999999989</v>
      </c>
      <c r="I42" s="269">
        <v>4416.4500000000007</v>
      </c>
      <c r="J42" s="269">
        <v>4478.7999999999993</v>
      </c>
      <c r="K42" s="268">
        <v>4354.1000000000004</v>
      </c>
      <c r="L42" s="268">
        <v>4205</v>
      </c>
      <c r="M42" s="268">
        <v>6.5130400000000002</v>
      </c>
      <c r="N42" s="1"/>
      <c r="O42" s="1"/>
    </row>
    <row r="43" spans="1:15" ht="12.75" customHeight="1">
      <c r="A43" s="30">
        <v>33</v>
      </c>
      <c r="B43" s="278" t="s">
        <v>54</v>
      </c>
      <c r="C43" s="268">
        <v>273</v>
      </c>
      <c r="D43" s="269">
        <v>273.76666666666665</v>
      </c>
      <c r="E43" s="269">
        <v>269.5333333333333</v>
      </c>
      <c r="F43" s="269">
        <v>266.06666666666666</v>
      </c>
      <c r="G43" s="269">
        <v>261.83333333333331</v>
      </c>
      <c r="H43" s="269">
        <v>277.23333333333329</v>
      </c>
      <c r="I43" s="269">
        <v>281.46666666666664</v>
      </c>
      <c r="J43" s="269">
        <v>284.93333333333328</v>
      </c>
      <c r="K43" s="268">
        <v>278</v>
      </c>
      <c r="L43" s="268">
        <v>270.3</v>
      </c>
      <c r="M43" s="268">
        <v>32.800170000000001</v>
      </c>
      <c r="N43" s="1"/>
      <c r="O43" s="1"/>
    </row>
    <row r="44" spans="1:15" ht="12.75" customHeight="1">
      <c r="A44" s="30">
        <v>34</v>
      </c>
      <c r="B44" s="278" t="s">
        <v>836</v>
      </c>
      <c r="C44" s="268">
        <v>304.2</v>
      </c>
      <c r="D44" s="269">
        <v>306.0333333333333</v>
      </c>
      <c r="E44" s="269">
        <v>300.16666666666663</v>
      </c>
      <c r="F44" s="269">
        <v>296.13333333333333</v>
      </c>
      <c r="G44" s="269">
        <v>290.26666666666665</v>
      </c>
      <c r="H44" s="269">
        <v>310.06666666666661</v>
      </c>
      <c r="I44" s="269">
        <v>315.93333333333328</v>
      </c>
      <c r="J44" s="269">
        <v>319.96666666666658</v>
      </c>
      <c r="K44" s="268">
        <v>311.89999999999998</v>
      </c>
      <c r="L44" s="268">
        <v>302</v>
      </c>
      <c r="M44" s="268">
        <v>2.0210900000000001</v>
      </c>
      <c r="N44" s="1"/>
      <c r="O44" s="1"/>
    </row>
    <row r="45" spans="1:15" ht="12.75" customHeight="1">
      <c r="A45" s="30">
        <v>35</v>
      </c>
      <c r="B45" s="278" t="s">
        <v>299</v>
      </c>
      <c r="C45" s="268">
        <v>595.04999999999995</v>
      </c>
      <c r="D45" s="269">
        <v>589.58333333333337</v>
      </c>
      <c r="E45" s="269">
        <v>580.4666666666667</v>
      </c>
      <c r="F45" s="269">
        <v>565.88333333333333</v>
      </c>
      <c r="G45" s="269">
        <v>556.76666666666665</v>
      </c>
      <c r="H45" s="269">
        <v>604.16666666666674</v>
      </c>
      <c r="I45" s="269">
        <v>613.2833333333333</v>
      </c>
      <c r="J45" s="269">
        <v>627.86666666666679</v>
      </c>
      <c r="K45" s="268">
        <v>598.70000000000005</v>
      </c>
      <c r="L45" s="268">
        <v>575</v>
      </c>
      <c r="M45" s="268">
        <v>3.1883900000000001</v>
      </c>
      <c r="N45" s="1"/>
      <c r="O45" s="1"/>
    </row>
    <row r="46" spans="1:15" ht="12.75" customHeight="1">
      <c r="A46" s="30">
        <v>36</v>
      </c>
      <c r="B46" s="278" t="s">
        <v>55</v>
      </c>
      <c r="C46" s="268">
        <v>150.9</v>
      </c>
      <c r="D46" s="269">
        <v>151.68333333333334</v>
      </c>
      <c r="E46" s="269">
        <v>148.21666666666667</v>
      </c>
      <c r="F46" s="269">
        <v>145.53333333333333</v>
      </c>
      <c r="G46" s="269">
        <v>142.06666666666666</v>
      </c>
      <c r="H46" s="269">
        <v>154.36666666666667</v>
      </c>
      <c r="I46" s="269">
        <v>157.83333333333337</v>
      </c>
      <c r="J46" s="269">
        <v>160.51666666666668</v>
      </c>
      <c r="K46" s="268">
        <v>155.15</v>
      </c>
      <c r="L46" s="268">
        <v>149</v>
      </c>
      <c r="M46" s="268">
        <v>148.74485999999999</v>
      </c>
      <c r="N46" s="1"/>
      <c r="O46" s="1"/>
    </row>
    <row r="47" spans="1:15" ht="12.75" customHeight="1">
      <c r="A47" s="30">
        <v>37</v>
      </c>
      <c r="B47" s="278" t="s">
        <v>57</v>
      </c>
      <c r="C47" s="268">
        <v>3470.65</v>
      </c>
      <c r="D47" s="269">
        <v>3467.2333333333336</v>
      </c>
      <c r="E47" s="269">
        <v>3434.4666666666672</v>
      </c>
      <c r="F47" s="269">
        <v>3398.2833333333338</v>
      </c>
      <c r="G47" s="269">
        <v>3365.5166666666673</v>
      </c>
      <c r="H47" s="269">
        <v>3503.416666666667</v>
      </c>
      <c r="I47" s="269">
        <v>3536.1833333333334</v>
      </c>
      <c r="J47" s="269">
        <v>3572.3666666666668</v>
      </c>
      <c r="K47" s="268">
        <v>3500</v>
      </c>
      <c r="L47" s="268">
        <v>3431.05</v>
      </c>
      <c r="M47" s="268">
        <v>14.55383</v>
      </c>
      <c r="N47" s="1"/>
      <c r="O47" s="1"/>
    </row>
    <row r="48" spans="1:15" ht="12.75" customHeight="1">
      <c r="A48" s="30">
        <v>38</v>
      </c>
      <c r="B48" s="278" t="s">
        <v>300</v>
      </c>
      <c r="C48" s="268">
        <v>250.65</v>
      </c>
      <c r="D48" s="269">
        <v>245.65</v>
      </c>
      <c r="E48" s="269">
        <v>236.5</v>
      </c>
      <c r="F48" s="269">
        <v>222.35</v>
      </c>
      <c r="G48" s="269">
        <v>213.2</v>
      </c>
      <c r="H48" s="269">
        <v>259.8</v>
      </c>
      <c r="I48" s="269">
        <v>268.95000000000005</v>
      </c>
      <c r="J48" s="269">
        <v>283.10000000000002</v>
      </c>
      <c r="K48" s="268">
        <v>254.8</v>
      </c>
      <c r="L48" s="268">
        <v>231.5</v>
      </c>
      <c r="M48" s="268">
        <v>31.709980000000002</v>
      </c>
      <c r="N48" s="1"/>
      <c r="O48" s="1"/>
    </row>
    <row r="49" spans="1:15" ht="12.75" customHeight="1">
      <c r="A49" s="30">
        <v>39</v>
      </c>
      <c r="B49" s="278" t="s">
        <v>301</v>
      </c>
      <c r="C49" s="268">
        <v>3038.9</v>
      </c>
      <c r="D49" s="269">
        <v>3049.2333333333336</v>
      </c>
      <c r="E49" s="269">
        <v>3009.7666666666673</v>
      </c>
      <c r="F49" s="269">
        <v>2980.6333333333337</v>
      </c>
      <c r="G49" s="269">
        <v>2941.1666666666674</v>
      </c>
      <c r="H49" s="269">
        <v>3078.3666666666672</v>
      </c>
      <c r="I49" s="269">
        <v>3117.8333333333335</v>
      </c>
      <c r="J49" s="269">
        <v>3146.9666666666672</v>
      </c>
      <c r="K49" s="268">
        <v>3088.7</v>
      </c>
      <c r="L49" s="268">
        <v>3020.1</v>
      </c>
      <c r="M49" s="268">
        <v>5.7329999999999999E-2</v>
      </c>
      <c r="N49" s="1"/>
      <c r="O49" s="1"/>
    </row>
    <row r="50" spans="1:15" ht="12.75" customHeight="1">
      <c r="A50" s="30">
        <v>40</v>
      </c>
      <c r="B50" s="278" t="s">
        <v>302</v>
      </c>
      <c r="C50" s="268">
        <v>2161.5</v>
      </c>
      <c r="D50" s="269">
        <v>2177.2333333333336</v>
      </c>
      <c r="E50" s="269">
        <v>2115.666666666667</v>
      </c>
      <c r="F50" s="269">
        <v>2069.8333333333335</v>
      </c>
      <c r="G50" s="269">
        <v>2008.2666666666669</v>
      </c>
      <c r="H50" s="269">
        <v>2223.0666666666671</v>
      </c>
      <c r="I50" s="269">
        <v>2284.6333333333337</v>
      </c>
      <c r="J50" s="269">
        <v>2330.4666666666672</v>
      </c>
      <c r="K50" s="268">
        <v>2238.8000000000002</v>
      </c>
      <c r="L50" s="268">
        <v>2131.4</v>
      </c>
      <c r="M50" s="268">
        <v>10.933960000000001</v>
      </c>
      <c r="N50" s="1"/>
      <c r="O50" s="1"/>
    </row>
    <row r="51" spans="1:15" ht="12.75" customHeight="1">
      <c r="A51" s="30">
        <v>41</v>
      </c>
      <c r="B51" s="278" t="s">
        <v>303</v>
      </c>
      <c r="C51" s="268">
        <v>8920.5499999999993</v>
      </c>
      <c r="D51" s="269">
        <v>8946.4499999999989</v>
      </c>
      <c r="E51" s="269">
        <v>8822.8999999999978</v>
      </c>
      <c r="F51" s="269">
        <v>8725.2499999999982</v>
      </c>
      <c r="G51" s="269">
        <v>8601.6999999999971</v>
      </c>
      <c r="H51" s="269">
        <v>9044.0999999999985</v>
      </c>
      <c r="I51" s="269">
        <v>9167.6499999999978</v>
      </c>
      <c r="J51" s="269">
        <v>9265.2999999999993</v>
      </c>
      <c r="K51" s="268">
        <v>9070</v>
      </c>
      <c r="L51" s="268">
        <v>8848.7999999999993</v>
      </c>
      <c r="M51" s="268">
        <v>0.53791</v>
      </c>
      <c r="N51" s="1"/>
      <c r="O51" s="1"/>
    </row>
    <row r="52" spans="1:15" ht="12.75" customHeight="1">
      <c r="A52" s="30">
        <v>42</v>
      </c>
      <c r="B52" s="278" t="s">
        <v>60</v>
      </c>
      <c r="C52" s="268">
        <v>502.9</v>
      </c>
      <c r="D52" s="269">
        <v>501.40000000000003</v>
      </c>
      <c r="E52" s="269">
        <v>495.80000000000007</v>
      </c>
      <c r="F52" s="269">
        <v>488.70000000000005</v>
      </c>
      <c r="G52" s="269">
        <v>483.10000000000008</v>
      </c>
      <c r="H52" s="269">
        <v>508.50000000000006</v>
      </c>
      <c r="I52" s="269">
        <v>514.10000000000014</v>
      </c>
      <c r="J52" s="269">
        <v>521.20000000000005</v>
      </c>
      <c r="K52" s="268">
        <v>507</v>
      </c>
      <c r="L52" s="268">
        <v>494.3</v>
      </c>
      <c r="M52" s="268">
        <v>10.38212</v>
      </c>
      <c r="N52" s="1"/>
      <c r="O52" s="1"/>
    </row>
    <row r="53" spans="1:15" ht="12.75" customHeight="1">
      <c r="A53" s="30">
        <v>43</v>
      </c>
      <c r="B53" s="278" t="s">
        <v>304</v>
      </c>
      <c r="C53" s="268">
        <v>477.15</v>
      </c>
      <c r="D53" s="269">
        <v>478.66666666666669</v>
      </c>
      <c r="E53" s="269">
        <v>472.33333333333337</v>
      </c>
      <c r="F53" s="269">
        <v>467.51666666666671</v>
      </c>
      <c r="G53" s="269">
        <v>461.18333333333339</v>
      </c>
      <c r="H53" s="269">
        <v>483.48333333333335</v>
      </c>
      <c r="I53" s="269">
        <v>489.81666666666672</v>
      </c>
      <c r="J53" s="269">
        <v>494.63333333333333</v>
      </c>
      <c r="K53" s="268">
        <v>485</v>
      </c>
      <c r="L53" s="268">
        <v>473.85</v>
      </c>
      <c r="M53" s="268">
        <v>2.0692599999999999</v>
      </c>
      <c r="N53" s="1"/>
      <c r="O53" s="1"/>
    </row>
    <row r="54" spans="1:15" ht="12.75" customHeight="1">
      <c r="A54" s="30">
        <v>44</v>
      </c>
      <c r="B54" s="278" t="s">
        <v>243</v>
      </c>
      <c r="C54" s="268">
        <v>4283.2</v>
      </c>
      <c r="D54" s="269">
        <v>4323.5666666666666</v>
      </c>
      <c r="E54" s="269">
        <v>4229.6333333333332</v>
      </c>
      <c r="F54" s="269">
        <v>4176.0666666666666</v>
      </c>
      <c r="G54" s="269">
        <v>4082.1333333333332</v>
      </c>
      <c r="H54" s="269">
        <v>4377.1333333333332</v>
      </c>
      <c r="I54" s="269">
        <v>4471.0666666666657</v>
      </c>
      <c r="J54" s="269">
        <v>4524.6333333333332</v>
      </c>
      <c r="K54" s="268">
        <v>4417.5</v>
      </c>
      <c r="L54" s="268">
        <v>4270</v>
      </c>
      <c r="M54" s="268">
        <v>2.3746200000000002</v>
      </c>
      <c r="N54" s="1"/>
      <c r="O54" s="1"/>
    </row>
    <row r="55" spans="1:15" ht="12.75" customHeight="1">
      <c r="A55" s="30">
        <v>45</v>
      </c>
      <c r="B55" s="278" t="s">
        <v>61</v>
      </c>
      <c r="C55" s="268">
        <v>737.5</v>
      </c>
      <c r="D55" s="269">
        <v>740.7166666666667</v>
      </c>
      <c r="E55" s="269">
        <v>727.28333333333342</v>
      </c>
      <c r="F55" s="269">
        <v>717.06666666666672</v>
      </c>
      <c r="G55" s="269">
        <v>703.63333333333344</v>
      </c>
      <c r="H55" s="269">
        <v>750.93333333333339</v>
      </c>
      <c r="I55" s="269">
        <v>764.36666666666679</v>
      </c>
      <c r="J55" s="269">
        <v>774.58333333333337</v>
      </c>
      <c r="K55" s="268">
        <v>754.15</v>
      </c>
      <c r="L55" s="268">
        <v>730.5</v>
      </c>
      <c r="M55" s="268">
        <v>113.58306</v>
      </c>
      <c r="N55" s="1"/>
      <c r="O55" s="1"/>
    </row>
    <row r="56" spans="1:15" ht="12.75" customHeight="1">
      <c r="A56" s="30">
        <v>46</v>
      </c>
      <c r="B56" s="278" t="s">
        <v>305</v>
      </c>
      <c r="C56" s="268">
        <v>2907.25</v>
      </c>
      <c r="D56" s="269">
        <v>2888.15</v>
      </c>
      <c r="E56" s="269">
        <v>2852.3500000000004</v>
      </c>
      <c r="F56" s="269">
        <v>2797.4500000000003</v>
      </c>
      <c r="G56" s="269">
        <v>2761.6500000000005</v>
      </c>
      <c r="H56" s="269">
        <v>2943.05</v>
      </c>
      <c r="I56" s="269">
        <v>2978.8500000000004</v>
      </c>
      <c r="J56" s="269">
        <v>3033.75</v>
      </c>
      <c r="K56" s="268">
        <v>2923.95</v>
      </c>
      <c r="L56" s="268">
        <v>2833.25</v>
      </c>
      <c r="M56" s="268">
        <v>0.20938999999999999</v>
      </c>
      <c r="N56" s="1"/>
      <c r="O56" s="1"/>
    </row>
    <row r="57" spans="1:15" ht="12" customHeight="1">
      <c r="A57" s="30">
        <v>47</v>
      </c>
      <c r="B57" s="278" t="s">
        <v>306</v>
      </c>
      <c r="C57" s="268">
        <v>609.85</v>
      </c>
      <c r="D57" s="269">
        <v>612.13333333333333</v>
      </c>
      <c r="E57" s="269">
        <v>601.26666666666665</v>
      </c>
      <c r="F57" s="269">
        <v>592.68333333333328</v>
      </c>
      <c r="G57" s="269">
        <v>581.81666666666661</v>
      </c>
      <c r="H57" s="269">
        <v>620.7166666666667</v>
      </c>
      <c r="I57" s="269">
        <v>631.58333333333326</v>
      </c>
      <c r="J57" s="269">
        <v>640.16666666666674</v>
      </c>
      <c r="K57" s="268">
        <v>623</v>
      </c>
      <c r="L57" s="268">
        <v>603.54999999999995</v>
      </c>
      <c r="M57" s="268">
        <v>5.5297200000000002</v>
      </c>
      <c r="N57" s="1"/>
      <c r="O57" s="1"/>
    </row>
    <row r="58" spans="1:15" ht="12.75" customHeight="1">
      <c r="A58" s="30">
        <v>48</v>
      </c>
      <c r="B58" s="278" t="s">
        <v>62</v>
      </c>
      <c r="C58" s="268">
        <v>3541.9</v>
      </c>
      <c r="D58" s="269">
        <v>3548.9833333333336</v>
      </c>
      <c r="E58" s="269">
        <v>3503.0166666666673</v>
      </c>
      <c r="F58" s="269">
        <v>3464.1333333333337</v>
      </c>
      <c r="G58" s="269">
        <v>3418.1666666666674</v>
      </c>
      <c r="H58" s="269">
        <v>3587.8666666666672</v>
      </c>
      <c r="I58" s="269">
        <v>3633.8333333333335</v>
      </c>
      <c r="J58" s="269">
        <v>3672.7166666666672</v>
      </c>
      <c r="K58" s="268">
        <v>3594.95</v>
      </c>
      <c r="L58" s="268">
        <v>3510.1</v>
      </c>
      <c r="M58" s="268">
        <v>3.44198</v>
      </c>
      <c r="N58" s="1"/>
      <c r="O58" s="1"/>
    </row>
    <row r="59" spans="1:15" ht="12.75" customHeight="1">
      <c r="A59" s="30">
        <v>49</v>
      </c>
      <c r="B59" s="278" t="s">
        <v>307</v>
      </c>
      <c r="C59" s="268">
        <v>1074.5</v>
      </c>
      <c r="D59" s="269">
        <v>1066.0166666666667</v>
      </c>
      <c r="E59" s="269">
        <v>1044.0333333333333</v>
      </c>
      <c r="F59" s="269">
        <v>1013.5666666666666</v>
      </c>
      <c r="G59" s="269">
        <v>991.58333333333326</v>
      </c>
      <c r="H59" s="269">
        <v>1096.4833333333333</v>
      </c>
      <c r="I59" s="269">
        <v>1118.4666666666665</v>
      </c>
      <c r="J59" s="269">
        <v>1148.9333333333334</v>
      </c>
      <c r="K59" s="268">
        <v>1088</v>
      </c>
      <c r="L59" s="268">
        <v>1035.55</v>
      </c>
      <c r="M59" s="268">
        <v>0.78042999999999996</v>
      </c>
      <c r="N59" s="1"/>
      <c r="O59" s="1"/>
    </row>
    <row r="60" spans="1:15" ht="12.75" customHeight="1">
      <c r="A60" s="30">
        <v>50</v>
      </c>
      <c r="B60" s="278" t="s">
        <v>65</v>
      </c>
      <c r="C60" s="268">
        <v>7242.85</v>
      </c>
      <c r="D60" s="269">
        <v>7277.6166666666659</v>
      </c>
      <c r="E60" s="269">
        <v>7175.2833333333319</v>
      </c>
      <c r="F60" s="269">
        <v>7107.7166666666662</v>
      </c>
      <c r="G60" s="269">
        <v>7005.3833333333323</v>
      </c>
      <c r="H60" s="269">
        <v>7345.1833333333316</v>
      </c>
      <c r="I60" s="269">
        <v>7447.5166666666655</v>
      </c>
      <c r="J60" s="269">
        <v>7515.0833333333312</v>
      </c>
      <c r="K60" s="268">
        <v>7379.95</v>
      </c>
      <c r="L60" s="268">
        <v>7210.05</v>
      </c>
      <c r="M60" s="268">
        <v>11.428290000000001</v>
      </c>
      <c r="N60" s="1"/>
      <c r="O60" s="1"/>
    </row>
    <row r="61" spans="1:15" ht="12.75" customHeight="1">
      <c r="A61" s="30">
        <v>51</v>
      </c>
      <c r="B61" s="278" t="s">
        <v>64</v>
      </c>
      <c r="C61" s="268">
        <v>1679.55</v>
      </c>
      <c r="D61" s="269">
        <v>1686.7666666666667</v>
      </c>
      <c r="E61" s="269">
        <v>1657.7833333333333</v>
      </c>
      <c r="F61" s="269">
        <v>1636.0166666666667</v>
      </c>
      <c r="G61" s="269">
        <v>1607.0333333333333</v>
      </c>
      <c r="H61" s="269">
        <v>1708.5333333333333</v>
      </c>
      <c r="I61" s="269">
        <v>1737.5166666666664</v>
      </c>
      <c r="J61" s="269">
        <v>1759.2833333333333</v>
      </c>
      <c r="K61" s="268">
        <v>1715.75</v>
      </c>
      <c r="L61" s="268">
        <v>1665</v>
      </c>
      <c r="M61" s="268">
        <v>26.243359999999999</v>
      </c>
      <c r="N61" s="1"/>
      <c r="O61" s="1"/>
    </row>
    <row r="62" spans="1:15" ht="12.75" customHeight="1">
      <c r="A62" s="30">
        <v>52</v>
      </c>
      <c r="B62" s="278" t="s">
        <v>244</v>
      </c>
      <c r="C62" s="268">
        <v>6641</v>
      </c>
      <c r="D62" s="269">
        <v>6633.5</v>
      </c>
      <c r="E62" s="269">
        <v>6517.5</v>
      </c>
      <c r="F62" s="269">
        <v>6394</v>
      </c>
      <c r="G62" s="269">
        <v>6278</v>
      </c>
      <c r="H62" s="269">
        <v>6757</v>
      </c>
      <c r="I62" s="269">
        <v>6873</v>
      </c>
      <c r="J62" s="269">
        <v>6996.5</v>
      </c>
      <c r="K62" s="268">
        <v>6749.5</v>
      </c>
      <c r="L62" s="268">
        <v>6510</v>
      </c>
      <c r="M62" s="268">
        <v>1.0633999999999999</v>
      </c>
      <c r="N62" s="1"/>
      <c r="O62" s="1"/>
    </row>
    <row r="63" spans="1:15" ht="12.75" customHeight="1">
      <c r="A63" s="30">
        <v>53</v>
      </c>
      <c r="B63" s="278" t="s">
        <v>308</v>
      </c>
      <c r="C63" s="268">
        <v>3280.9</v>
      </c>
      <c r="D63" s="269">
        <v>3322.7000000000003</v>
      </c>
      <c r="E63" s="269">
        <v>3198.2500000000005</v>
      </c>
      <c r="F63" s="269">
        <v>3115.6000000000004</v>
      </c>
      <c r="G63" s="269">
        <v>2991.1500000000005</v>
      </c>
      <c r="H63" s="269">
        <v>3405.3500000000004</v>
      </c>
      <c r="I63" s="269">
        <v>3529.8</v>
      </c>
      <c r="J63" s="269">
        <v>3612.4500000000003</v>
      </c>
      <c r="K63" s="268">
        <v>3447.15</v>
      </c>
      <c r="L63" s="268">
        <v>3240.05</v>
      </c>
      <c r="M63" s="268">
        <v>1.46709</v>
      </c>
      <c r="N63" s="1"/>
      <c r="O63" s="1"/>
    </row>
    <row r="64" spans="1:15" ht="12.75" customHeight="1">
      <c r="A64" s="30">
        <v>54</v>
      </c>
      <c r="B64" s="278" t="s">
        <v>66</v>
      </c>
      <c r="C64" s="268">
        <v>1866.7</v>
      </c>
      <c r="D64" s="269">
        <v>1871.5833333333333</v>
      </c>
      <c r="E64" s="269">
        <v>1845.1666666666665</v>
      </c>
      <c r="F64" s="269">
        <v>1823.6333333333332</v>
      </c>
      <c r="G64" s="269">
        <v>1797.2166666666665</v>
      </c>
      <c r="H64" s="269">
        <v>1893.1166666666666</v>
      </c>
      <c r="I64" s="269">
        <v>1919.5333333333331</v>
      </c>
      <c r="J64" s="269">
        <v>1941.0666666666666</v>
      </c>
      <c r="K64" s="268">
        <v>1898</v>
      </c>
      <c r="L64" s="268">
        <v>1850.05</v>
      </c>
      <c r="M64" s="268">
        <v>2.0384000000000002</v>
      </c>
      <c r="N64" s="1"/>
      <c r="O64" s="1"/>
    </row>
    <row r="65" spans="1:15" ht="12.75" customHeight="1">
      <c r="A65" s="30">
        <v>55</v>
      </c>
      <c r="B65" s="278" t="s">
        <v>309</v>
      </c>
      <c r="C65" s="268">
        <v>341.1</v>
      </c>
      <c r="D65" s="269">
        <v>340.9</v>
      </c>
      <c r="E65" s="269">
        <v>335.34999999999997</v>
      </c>
      <c r="F65" s="269">
        <v>329.59999999999997</v>
      </c>
      <c r="G65" s="269">
        <v>324.04999999999995</v>
      </c>
      <c r="H65" s="269">
        <v>346.65</v>
      </c>
      <c r="I65" s="269">
        <v>352.19999999999993</v>
      </c>
      <c r="J65" s="269">
        <v>357.95</v>
      </c>
      <c r="K65" s="268">
        <v>346.45</v>
      </c>
      <c r="L65" s="268">
        <v>335.15</v>
      </c>
      <c r="M65" s="268">
        <v>13.97682</v>
      </c>
      <c r="N65" s="1"/>
      <c r="O65" s="1"/>
    </row>
    <row r="66" spans="1:15" ht="12.75" customHeight="1">
      <c r="A66" s="30">
        <v>56</v>
      </c>
      <c r="B66" s="278" t="s">
        <v>67</v>
      </c>
      <c r="C66" s="268">
        <v>262.89999999999998</v>
      </c>
      <c r="D66" s="269">
        <v>262.54999999999995</v>
      </c>
      <c r="E66" s="269">
        <v>258.64999999999992</v>
      </c>
      <c r="F66" s="269">
        <v>254.39999999999998</v>
      </c>
      <c r="G66" s="269">
        <v>250.49999999999994</v>
      </c>
      <c r="H66" s="269">
        <v>266.7999999999999</v>
      </c>
      <c r="I66" s="269">
        <v>270.7</v>
      </c>
      <c r="J66" s="269">
        <v>274.94999999999987</v>
      </c>
      <c r="K66" s="268">
        <v>266.45</v>
      </c>
      <c r="L66" s="268">
        <v>258.3</v>
      </c>
      <c r="M66" s="268">
        <v>64.557580000000002</v>
      </c>
      <c r="N66" s="1"/>
      <c r="O66" s="1"/>
    </row>
    <row r="67" spans="1:15" ht="12.75" customHeight="1">
      <c r="A67" s="30">
        <v>57</v>
      </c>
      <c r="B67" s="278" t="s">
        <v>68</v>
      </c>
      <c r="C67" s="268">
        <v>127.75</v>
      </c>
      <c r="D67" s="269">
        <v>128.56666666666666</v>
      </c>
      <c r="E67" s="269">
        <v>125.68333333333334</v>
      </c>
      <c r="F67" s="269">
        <v>123.61666666666667</v>
      </c>
      <c r="G67" s="269">
        <v>120.73333333333335</v>
      </c>
      <c r="H67" s="269">
        <v>130.63333333333333</v>
      </c>
      <c r="I67" s="269">
        <v>133.51666666666665</v>
      </c>
      <c r="J67" s="269">
        <v>135.58333333333331</v>
      </c>
      <c r="K67" s="268">
        <v>131.44999999999999</v>
      </c>
      <c r="L67" s="268">
        <v>126.5</v>
      </c>
      <c r="M67" s="268">
        <v>267.21003999999999</v>
      </c>
      <c r="N67" s="1"/>
      <c r="O67" s="1"/>
    </row>
    <row r="68" spans="1:15" ht="12.75" customHeight="1">
      <c r="A68" s="30">
        <v>58</v>
      </c>
      <c r="B68" s="278" t="s">
        <v>245</v>
      </c>
      <c r="C68" s="268">
        <v>46.75</v>
      </c>
      <c r="D68" s="269">
        <v>47.066666666666663</v>
      </c>
      <c r="E68" s="269">
        <v>45.933333333333323</v>
      </c>
      <c r="F68" s="269">
        <v>45.11666666666666</v>
      </c>
      <c r="G68" s="269">
        <v>43.98333333333332</v>
      </c>
      <c r="H68" s="269">
        <v>47.883333333333326</v>
      </c>
      <c r="I68" s="269">
        <v>49.016666666666666</v>
      </c>
      <c r="J68" s="269">
        <v>49.833333333333329</v>
      </c>
      <c r="K68" s="268">
        <v>48.2</v>
      </c>
      <c r="L68" s="268">
        <v>46.25</v>
      </c>
      <c r="M68" s="268">
        <v>38.896590000000003</v>
      </c>
      <c r="N68" s="1"/>
      <c r="O68" s="1"/>
    </row>
    <row r="69" spans="1:15" ht="12.75" customHeight="1">
      <c r="A69" s="30">
        <v>59</v>
      </c>
      <c r="B69" s="278" t="s">
        <v>310</v>
      </c>
      <c r="C69" s="268">
        <v>17.55</v>
      </c>
      <c r="D69" s="269">
        <v>17.583333333333336</v>
      </c>
      <c r="E69" s="269">
        <v>17.31666666666667</v>
      </c>
      <c r="F69" s="269">
        <v>17.083333333333336</v>
      </c>
      <c r="G69" s="269">
        <v>16.81666666666667</v>
      </c>
      <c r="H69" s="269">
        <v>17.81666666666667</v>
      </c>
      <c r="I69" s="269">
        <v>18.083333333333336</v>
      </c>
      <c r="J69" s="269">
        <v>18.31666666666667</v>
      </c>
      <c r="K69" s="268">
        <v>17.850000000000001</v>
      </c>
      <c r="L69" s="268">
        <v>17.350000000000001</v>
      </c>
      <c r="M69" s="268">
        <v>20.890229999999999</v>
      </c>
      <c r="N69" s="1"/>
      <c r="O69" s="1"/>
    </row>
    <row r="70" spans="1:15" ht="12.75" customHeight="1">
      <c r="A70" s="30">
        <v>60</v>
      </c>
      <c r="B70" s="278" t="s">
        <v>69</v>
      </c>
      <c r="C70" s="268">
        <v>1796.65</v>
      </c>
      <c r="D70" s="269">
        <v>1802.3333333333333</v>
      </c>
      <c r="E70" s="269">
        <v>1777.3166666666666</v>
      </c>
      <c r="F70" s="269">
        <v>1757.9833333333333</v>
      </c>
      <c r="G70" s="269">
        <v>1732.9666666666667</v>
      </c>
      <c r="H70" s="269">
        <v>1821.6666666666665</v>
      </c>
      <c r="I70" s="269">
        <v>1846.6833333333334</v>
      </c>
      <c r="J70" s="269">
        <v>1866.0166666666664</v>
      </c>
      <c r="K70" s="268">
        <v>1827.35</v>
      </c>
      <c r="L70" s="268">
        <v>1783</v>
      </c>
      <c r="M70" s="268">
        <v>1.8010600000000001</v>
      </c>
      <c r="N70" s="1"/>
      <c r="O70" s="1"/>
    </row>
    <row r="71" spans="1:15" ht="12.75" customHeight="1">
      <c r="A71" s="30">
        <v>61</v>
      </c>
      <c r="B71" s="278" t="s">
        <v>311</v>
      </c>
      <c r="C71" s="268">
        <v>4824.1499999999996</v>
      </c>
      <c r="D71" s="269">
        <v>4798.1333333333332</v>
      </c>
      <c r="E71" s="269">
        <v>4747.2666666666664</v>
      </c>
      <c r="F71" s="269">
        <v>4670.3833333333332</v>
      </c>
      <c r="G71" s="269">
        <v>4619.5166666666664</v>
      </c>
      <c r="H71" s="269">
        <v>4875.0166666666664</v>
      </c>
      <c r="I71" s="269">
        <v>4925.8833333333332</v>
      </c>
      <c r="J71" s="269">
        <v>5002.7666666666664</v>
      </c>
      <c r="K71" s="268">
        <v>4849</v>
      </c>
      <c r="L71" s="268">
        <v>4721.25</v>
      </c>
      <c r="M71" s="268">
        <v>7.6539999999999997E-2</v>
      </c>
      <c r="N71" s="1"/>
      <c r="O71" s="1"/>
    </row>
    <row r="72" spans="1:15" ht="12.75" customHeight="1">
      <c r="A72" s="30">
        <v>62</v>
      </c>
      <c r="B72" s="278" t="s">
        <v>72</v>
      </c>
      <c r="C72" s="268">
        <v>628.5</v>
      </c>
      <c r="D72" s="269">
        <v>631.80000000000007</v>
      </c>
      <c r="E72" s="269">
        <v>623.05000000000018</v>
      </c>
      <c r="F72" s="269">
        <v>617.60000000000014</v>
      </c>
      <c r="G72" s="269">
        <v>608.85000000000025</v>
      </c>
      <c r="H72" s="269">
        <v>637.25000000000011</v>
      </c>
      <c r="I72" s="269">
        <v>645.99999999999989</v>
      </c>
      <c r="J72" s="269">
        <v>651.45000000000005</v>
      </c>
      <c r="K72" s="268">
        <v>640.54999999999995</v>
      </c>
      <c r="L72" s="268">
        <v>626.35</v>
      </c>
      <c r="M72" s="268">
        <v>8.3502299999999998</v>
      </c>
      <c r="N72" s="1"/>
      <c r="O72" s="1"/>
    </row>
    <row r="73" spans="1:15" ht="12.75" customHeight="1">
      <c r="A73" s="30">
        <v>63</v>
      </c>
      <c r="B73" s="278" t="s">
        <v>312</v>
      </c>
      <c r="C73" s="268">
        <v>844.8</v>
      </c>
      <c r="D73" s="269">
        <v>849.01666666666677</v>
      </c>
      <c r="E73" s="269">
        <v>828.28333333333353</v>
      </c>
      <c r="F73" s="269">
        <v>811.76666666666677</v>
      </c>
      <c r="G73" s="269">
        <v>791.03333333333353</v>
      </c>
      <c r="H73" s="269">
        <v>865.53333333333353</v>
      </c>
      <c r="I73" s="269">
        <v>886.26666666666688</v>
      </c>
      <c r="J73" s="269">
        <v>902.78333333333353</v>
      </c>
      <c r="K73" s="268">
        <v>869.75</v>
      </c>
      <c r="L73" s="268">
        <v>832.5</v>
      </c>
      <c r="M73" s="268">
        <v>8.3135200000000005</v>
      </c>
      <c r="N73" s="1"/>
      <c r="O73" s="1"/>
    </row>
    <row r="74" spans="1:15" ht="12.75" customHeight="1">
      <c r="A74" s="30">
        <v>64</v>
      </c>
      <c r="B74" s="278" t="s">
        <v>71</v>
      </c>
      <c r="C74" s="268">
        <v>99.75</v>
      </c>
      <c r="D74" s="269">
        <v>100.01666666666667</v>
      </c>
      <c r="E74" s="269">
        <v>98.183333333333337</v>
      </c>
      <c r="F74" s="269">
        <v>96.616666666666674</v>
      </c>
      <c r="G74" s="269">
        <v>94.783333333333346</v>
      </c>
      <c r="H74" s="269">
        <v>101.58333333333333</v>
      </c>
      <c r="I74" s="269">
        <v>103.41666666666667</v>
      </c>
      <c r="J74" s="269">
        <v>104.98333333333332</v>
      </c>
      <c r="K74" s="268">
        <v>101.85</v>
      </c>
      <c r="L74" s="268">
        <v>98.45</v>
      </c>
      <c r="M74" s="268">
        <v>287.82718</v>
      </c>
      <c r="N74" s="1"/>
      <c r="O74" s="1"/>
    </row>
    <row r="75" spans="1:15" ht="12.75" customHeight="1">
      <c r="A75" s="30">
        <v>65</v>
      </c>
      <c r="B75" s="278" t="s">
        <v>73</v>
      </c>
      <c r="C75" s="268">
        <v>703.45</v>
      </c>
      <c r="D75" s="269">
        <v>711.7833333333333</v>
      </c>
      <c r="E75" s="269">
        <v>691.66666666666663</v>
      </c>
      <c r="F75" s="269">
        <v>679.88333333333333</v>
      </c>
      <c r="G75" s="269">
        <v>659.76666666666665</v>
      </c>
      <c r="H75" s="269">
        <v>723.56666666666661</v>
      </c>
      <c r="I75" s="269">
        <v>743.68333333333339</v>
      </c>
      <c r="J75" s="269">
        <v>755.46666666666658</v>
      </c>
      <c r="K75" s="268">
        <v>731.9</v>
      </c>
      <c r="L75" s="268">
        <v>700</v>
      </c>
      <c r="M75" s="268">
        <v>34.834879999999998</v>
      </c>
      <c r="N75" s="1"/>
      <c r="O75" s="1"/>
    </row>
    <row r="76" spans="1:15" ht="12.75" customHeight="1">
      <c r="A76" s="30">
        <v>66</v>
      </c>
      <c r="B76" s="278" t="s">
        <v>76</v>
      </c>
      <c r="C76" s="268">
        <v>55.95</v>
      </c>
      <c r="D76" s="269">
        <v>55.65</v>
      </c>
      <c r="E76" s="269">
        <v>55.05</v>
      </c>
      <c r="F76" s="269">
        <v>54.15</v>
      </c>
      <c r="G76" s="269">
        <v>53.55</v>
      </c>
      <c r="H76" s="269">
        <v>56.55</v>
      </c>
      <c r="I76" s="269">
        <v>57.150000000000006</v>
      </c>
      <c r="J76" s="269">
        <v>58.05</v>
      </c>
      <c r="K76" s="268">
        <v>56.25</v>
      </c>
      <c r="L76" s="268">
        <v>54.75</v>
      </c>
      <c r="M76" s="268">
        <v>160.32426000000001</v>
      </c>
      <c r="N76" s="1"/>
      <c r="O76" s="1"/>
    </row>
    <row r="77" spans="1:15" ht="12.75" customHeight="1">
      <c r="A77" s="30">
        <v>67</v>
      </c>
      <c r="B77" s="278" t="s">
        <v>80</v>
      </c>
      <c r="C77" s="268">
        <v>310.64999999999998</v>
      </c>
      <c r="D77" s="269">
        <v>309.31666666666666</v>
      </c>
      <c r="E77" s="269">
        <v>306.63333333333333</v>
      </c>
      <c r="F77" s="269">
        <v>302.61666666666667</v>
      </c>
      <c r="G77" s="269">
        <v>299.93333333333334</v>
      </c>
      <c r="H77" s="269">
        <v>313.33333333333331</v>
      </c>
      <c r="I77" s="269">
        <v>316.01666666666659</v>
      </c>
      <c r="J77" s="269">
        <v>320.0333333333333</v>
      </c>
      <c r="K77" s="268">
        <v>312</v>
      </c>
      <c r="L77" s="268">
        <v>305.3</v>
      </c>
      <c r="M77" s="268">
        <v>31.333359999999999</v>
      </c>
      <c r="N77" s="1"/>
      <c r="O77" s="1"/>
    </row>
    <row r="78" spans="1:15" ht="12.75" customHeight="1">
      <c r="A78" s="30">
        <v>68</v>
      </c>
      <c r="B78" s="278" t="s">
        <v>75</v>
      </c>
      <c r="C78" s="268">
        <v>760.6</v>
      </c>
      <c r="D78" s="269">
        <v>760.93333333333339</v>
      </c>
      <c r="E78" s="269">
        <v>756.86666666666679</v>
      </c>
      <c r="F78" s="269">
        <v>753.13333333333344</v>
      </c>
      <c r="G78" s="269">
        <v>749.06666666666683</v>
      </c>
      <c r="H78" s="269">
        <v>764.66666666666674</v>
      </c>
      <c r="I78" s="269">
        <v>768.73333333333335</v>
      </c>
      <c r="J78" s="269">
        <v>772.4666666666667</v>
      </c>
      <c r="K78" s="268">
        <v>765</v>
      </c>
      <c r="L78" s="268">
        <v>757.2</v>
      </c>
      <c r="M78" s="268">
        <v>59.650260000000003</v>
      </c>
      <c r="N78" s="1"/>
      <c r="O78" s="1"/>
    </row>
    <row r="79" spans="1:15" ht="12.75" customHeight="1">
      <c r="A79" s="30">
        <v>69</v>
      </c>
      <c r="B79" s="278" t="s">
        <v>77</v>
      </c>
      <c r="C79" s="268">
        <v>280.14999999999998</v>
      </c>
      <c r="D79" s="269">
        <v>278.26666666666665</v>
      </c>
      <c r="E79" s="269">
        <v>275.38333333333333</v>
      </c>
      <c r="F79" s="269">
        <v>270.61666666666667</v>
      </c>
      <c r="G79" s="269">
        <v>267.73333333333335</v>
      </c>
      <c r="H79" s="269">
        <v>283.0333333333333</v>
      </c>
      <c r="I79" s="269">
        <v>285.91666666666663</v>
      </c>
      <c r="J79" s="269">
        <v>290.68333333333328</v>
      </c>
      <c r="K79" s="268">
        <v>281.14999999999998</v>
      </c>
      <c r="L79" s="268">
        <v>273.5</v>
      </c>
      <c r="M79" s="268">
        <v>14.112769999999999</v>
      </c>
      <c r="N79" s="1"/>
      <c r="O79" s="1"/>
    </row>
    <row r="80" spans="1:15" ht="12.75" customHeight="1">
      <c r="A80" s="30">
        <v>70</v>
      </c>
      <c r="B80" s="278" t="s">
        <v>313</v>
      </c>
      <c r="C80" s="268">
        <v>996.5</v>
      </c>
      <c r="D80" s="269">
        <v>1001.9333333333334</v>
      </c>
      <c r="E80" s="269">
        <v>984.56666666666683</v>
      </c>
      <c r="F80" s="269">
        <v>972.63333333333344</v>
      </c>
      <c r="G80" s="269">
        <v>955.26666666666688</v>
      </c>
      <c r="H80" s="269">
        <v>1013.8666666666668</v>
      </c>
      <c r="I80" s="269">
        <v>1031.2333333333333</v>
      </c>
      <c r="J80" s="269">
        <v>1043.1666666666667</v>
      </c>
      <c r="K80" s="268">
        <v>1019.3</v>
      </c>
      <c r="L80" s="268">
        <v>990</v>
      </c>
      <c r="M80" s="268">
        <v>0.62136000000000002</v>
      </c>
      <c r="N80" s="1"/>
      <c r="O80" s="1"/>
    </row>
    <row r="81" spans="1:15" ht="12.75" customHeight="1">
      <c r="A81" s="30">
        <v>71</v>
      </c>
      <c r="B81" s="278" t="s">
        <v>314</v>
      </c>
      <c r="C81" s="268">
        <v>290.89999999999998</v>
      </c>
      <c r="D81" s="269">
        <v>292.08333333333331</v>
      </c>
      <c r="E81" s="269">
        <v>287.56666666666661</v>
      </c>
      <c r="F81" s="269">
        <v>284.23333333333329</v>
      </c>
      <c r="G81" s="269">
        <v>279.71666666666658</v>
      </c>
      <c r="H81" s="269">
        <v>295.41666666666663</v>
      </c>
      <c r="I81" s="269">
        <v>299.93333333333339</v>
      </c>
      <c r="J81" s="269">
        <v>303.26666666666665</v>
      </c>
      <c r="K81" s="268">
        <v>296.60000000000002</v>
      </c>
      <c r="L81" s="268">
        <v>288.75</v>
      </c>
      <c r="M81" s="268">
        <v>14.550929999999999</v>
      </c>
      <c r="N81" s="1"/>
      <c r="O81" s="1"/>
    </row>
    <row r="82" spans="1:15" ht="12.75" customHeight="1">
      <c r="A82" s="30">
        <v>72</v>
      </c>
      <c r="B82" s="278" t="s">
        <v>315</v>
      </c>
      <c r="C82" s="268">
        <v>8463.9500000000007</v>
      </c>
      <c r="D82" s="269">
        <v>8520.8166666666675</v>
      </c>
      <c r="E82" s="269">
        <v>8393.633333333335</v>
      </c>
      <c r="F82" s="269">
        <v>8323.3166666666675</v>
      </c>
      <c r="G82" s="269">
        <v>8196.133333333335</v>
      </c>
      <c r="H82" s="269">
        <v>8591.133333333335</v>
      </c>
      <c r="I82" s="269">
        <v>8718.3166666666657</v>
      </c>
      <c r="J82" s="269">
        <v>8788.633333333335</v>
      </c>
      <c r="K82" s="268">
        <v>8648</v>
      </c>
      <c r="L82" s="268">
        <v>8450.5</v>
      </c>
      <c r="M82" s="268">
        <v>0.1895</v>
      </c>
      <c r="N82" s="1"/>
      <c r="O82" s="1"/>
    </row>
    <row r="83" spans="1:15" ht="12.75" customHeight="1">
      <c r="A83" s="30">
        <v>73</v>
      </c>
      <c r="B83" s="278" t="s">
        <v>316</v>
      </c>
      <c r="C83" s="268">
        <v>1069.55</v>
      </c>
      <c r="D83" s="269">
        <v>1079.8500000000001</v>
      </c>
      <c r="E83" s="269">
        <v>1051.2500000000002</v>
      </c>
      <c r="F83" s="269">
        <v>1032.95</v>
      </c>
      <c r="G83" s="269">
        <v>1004.3500000000001</v>
      </c>
      <c r="H83" s="269">
        <v>1098.1500000000003</v>
      </c>
      <c r="I83" s="269">
        <v>1126.7500000000002</v>
      </c>
      <c r="J83" s="269">
        <v>1145.0500000000004</v>
      </c>
      <c r="K83" s="268">
        <v>1108.45</v>
      </c>
      <c r="L83" s="268">
        <v>1061.55</v>
      </c>
      <c r="M83" s="268">
        <v>0.62611000000000006</v>
      </c>
      <c r="N83" s="1"/>
      <c r="O83" s="1"/>
    </row>
    <row r="84" spans="1:15" ht="12.75" customHeight="1">
      <c r="A84" s="30">
        <v>74</v>
      </c>
      <c r="B84" s="278" t="s">
        <v>246</v>
      </c>
      <c r="C84" s="268">
        <v>923.55</v>
      </c>
      <c r="D84" s="269">
        <v>924.01666666666677</v>
      </c>
      <c r="E84" s="269">
        <v>912.83333333333348</v>
      </c>
      <c r="F84" s="269">
        <v>902.11666666666667</v>
      </c>
      <c r="G84" s="269">
        <v>890.93333333333339</v>
      </c>
      <c r="H84" s="269">
        <v>934.73333333333358</v>
      </c>
      <c r="I84" s="269">
        <v>945.91666666666674</v>
      </c>
      <c r="J84" s="269">
        <v>956.63333333333367</v>
      </c>
      <c r="K84" s="268">
        <v>935.2</v>
      </c>
      <c r="L84" s="268">
        <v>913.3</v>
      </c>
      <c r="M84" s="268">
        <v>0.33764</v>
      </c>
      <c r="N84" s="1"/>
      <c r="O84" s="1"/>
    </row>
    <row r="85" spans="1:15" ht="12.75" customHeight="1">
      <c r="A85" s="30">
        <v>75</v>
      </c>
      <c r="B85" s="278" t="s">
        <v>837</v>
      </c>
      <c r="C85" s="268">
        <v>600.20000000000005</v>
      </c>
      <c r="D85" s="269">
        <v>600.03333333333342</v>
      </c>
      <c r="E85" s="269">
        <v>593.11666666666679</v>
      </c>
      <c r="F85" s="269">
        <v>586.03333333333342</v>
      </c>
      <c r="G85" s="269">
        <v>579.11666666666679</v>
      </c>
      <c r="H85" s="269">
        <v>607.11666666666679</v>
      </c>
      <c r="I85" s="269">
        <v>614.03333333333353</v>
      </c>
      <c r="J85" s="269">
        <v>621.11666666666679</v>
      </c>
      <c r="K85" s="268">
        <v>606.95000000000005</v>
      </c>
      <c r="L85" s="268">
        <v>592.95000000000005</v>
      </c>
      <c r="M85" s="268">
        <v>4.2466999999999997</v>
      </c>
      <c r="N85" s="1"/>
      <c r="O85" s="1"/>
    </row>
    <row r="86" spans="1:15" ht="12.75" customHeight="1">
      <c r="A86" s="30">
        <v>76</v>
      </c>
      <c r="B86" s="278" t="s">
        <v>78</v>
      </c>
      <c r="C86" s="268">
        <v>15809.25</v>
      </c>
      <c r="D86" s="269">
        <v>15848.75</v>
      </c>
      <c r="E86" s="269">
        <v>15655.5</v>
      </c>
      <c r="F86" s="269">
        <v>15501.75</v>
      </c>
      <c r="G86" s="269">
        <v>15308.5</v>
      </c>
      <c r="H86" s="269">
        <v>16002.5</v>
      </c>
      <c r="I86" s="269">
        <v>16195.75</v>
      </c>
      <c r="J86" s="269">
        <v>16349.5</v>
      </c>
      <c r="K86" s="268">
        <v>16042</v>
      </c>
      <c r="L86" s="268">
        <v>15695</v>
      </c>
      <c r="M86" s="268">
        <v>0.30975999999999998</v>
      </c>
      <c r="N86" s="1"/>
      <c r="O86" s="1"/>
    </row>
    <row r="87" spans="1:15" ht="12.75" customHeight="1">
      <c r="A87" s="30">
        <v>77</v>
      </c>
      <c r="B87" s="278" t="s">
        <v>317</v>
      </c>
      <c r="C87" s="268">
        <v>505.85</v>
      </c>
      <c r="D87" s="269">
        <v>501.18333333333334</v>
      </c>
      <c r="E87" s="269">
        <v>491.36666666666667</v>
      </c>
      <c r="F87" s="269">
        <v>476.88333333333333</v>
      </c>
      <c r="G87" s="269">
        <v>467.06666666666666</v>
      </c>
      <c r="H87" s="269">
        <v>515.66666666666674</v>
      </c>
      <c r="I87" s="269">
        <v>525.48333333333335</v>
      </c>
      <c r="J87" s="269">
        <v>539.9666666666667</v>
      </c>
      <c r="K87" s="268">
        <v>511</v>
      </c>
      <c r="L87" s="268">
        <v>486.7</v>
      </c>
      <c r="M87" s="268">
        <v>1.2431399999999999</v>
      </c>
      <c r="N87" s="1"/>
      <c r="O87" s="1"/>
    </row>
    <row r="88" spans="1:15" ht="12.75" customHeight="1">
      <c r="A88" s="30">
        <v>78</v>
      </c>
      <c r="B88" s="278" t="s">
        <v>838</v>
      </c>
      <c r="C88" s="268">
        <v>33.299999999999997</v>
      </c>
      <c r="D88" s="269">
        <v>33.883333333333333</v>
      </c>
      <c r="E88" s="269">
        <v>32.416666666666664</v>
      </c>
      <c r="F88" s="269">
        <v>31.533333333333331</v>
      </c>
      <c r="G88" s="269">
        <v>30.066666666666663</v>
      </c>
      <c r="H88" s="269">
        <v>34.766666666666666</v>
      </c>
      <c r="I88" s="269">
        <v>36.233333333333334</v>
      </c>
      <c r="J88" s="269">
        <v>37.116666666666667</v>
      </c>
      <c r="K88" s="268">
        <v>35.35</v>
      </c>
      <c r="L88" s="268">
        <v>33</v>
      </c>
      <c r="M88" s="268">
        <v>152.13675000000001</v>
      </c>
      <c r="N88" s="1"/>
      <c r="O88" s="1"/>
    </row>
    <row r="89" spans="1:15" ht="12.75" customHeight="1">
      <c r="A89" s="30">
        <v>79</v>
      </c>
      <c r="B89" s="278" t="s">
        <v>81</v>
      </c>
      <c r="C89" s="268">
        <v>3824.15</v>
      </c>
      <c r="D89" s="269">
        <v>3837.9833333333336</v>
      </c>
      <c r="E89" s="269">
        <v>3786.166666666667</v>
      </c>
      <c r="F89" s="269">
        <v>3748.1833333333334</v>
      </c>
      <c r="G89" s="269">
        <v>3696.3666666666668</v>
      </c>
      <c r="H89" s="269">
        <v>3875.9666666666672</v>
      </c>
      <c r="I89" s="269">
        <v>3927.7833333333338</v>
      </c>
      <c r="J89" s="269">
        <v>3965.7666666666673</v>
      </c>
      <c r="K89" s="268">
        <v>3889.8</v>
      </c>
      <c r="L89" s="268">
        <v>3800</v>
      </c>
      <c r="M89" s="268">
        <v>5.8475999999999999</v>
      </c>
      <c r="N89" s="1"/>
      <c r="O89" s="1"/>
    </row>
    <row r="90" spans="1:15" ht="12.75" customHeight="1">
      <c r="A90" s="30">
        <v>80</v>
      </c>
      <c r="B90" s="278" t="s">
        <v>839</v>
      </c>
      <c r="C90" s="268">
        <v>1326.9</v>
      </c>
      <c r="D90" s="269">
        <v>1324.8833333333334</v>
      </c>
      <c r="E90" s="269">
        <v>1306.166666666667</v>
      </c>
      <c r="F90" s="269">
        <v>1285.4333333333336</v>
      </c>
      <c r="G90" s="269">
        <v>1266.7166666666672</v>
      </c>
      <c r="H90" s="269">
        <v>1345.6166666666668</v>
      </c>
      <c r="I90" s="269">
        <v>1364.3333333333335</v>
      </c>
      <c r="J90" s="269">
        <v>1385.0666666666666</v>
      </c>
      <c r="K90" s="268">
        <v>1343.6</v>
      </c>
      <c r="L90" s="268">
        <v>1304.1500000000001</v>
      </c>
      <c r="M90" s="268">
        <v>0.68198000000000003</v>
      </c>
      <c r="N90" s="1"/>
      <c r="O90" s="1"/>
    </row>
    <row r="91" spans="1:15" ht="12.75" customHeight="1">
      <c r="A91" s="30">
        <v>81</v>
      </c>
      <c r="B91" s="278" t="s">
        <v>318</v>
      </c>
      <c r="C91" s="268">
        <v>511.35</v>
      </c>
      <c r="D91" s="269">
        <v>510.73333333333335</v>
      </c>
      <c r="E91" s="269">
        <v>507.16666666666674</v>
      </c>
      <c r="F91" s="269">
        <v>502.98333333333341</v>
      </c>
      <c r="G91" s="269">
        <v>499.4166666666668</v>
      </c>
      <c r="H91" s="269">
        <v>514.91666666666674</v>
      </c>
      <c r="I91" s="269">
        <v>518.48333333333335</v>
      </c>
      <c r="J91" s="269">
        <v>522.66666666666663</v>
      </c>
      <c r="K91" s="268">
        <v>514.29999999999995</v>
      </c>
      <c r="L91" s="268">
        <v>506.55</v>
      </c>
      <c r="M91" s="268">
        <v>1.2152799999999999</v>
      </c>
      <c r="N91" s="1"/>
      <c r="O91" s="1"/>
    </row>
    <row r="92" spans="1:15" ht="12.75" customHeight="1">
      <c r="A92" s="30">
        <v>82</v>
      </c>
      <c r="B92" s="278" t="s">
        <v>247</v>
      </c>
      <c r="C92" s="268">
        <v>76.900000000000006</v>
      </c>
      <c r="D92" s="269">
        <v>77.483333333333334</v>
      </c>
      <c r="E92" s="269">
        <v>75.966666666666669</v>
      </c>
      <c r="F92" s="269">
        <v>75.033333333333331</v>
      </c>
      <c r="G92" s="269">
        <v>73.516666666666666</v>
      </c>
      <c r="H92" s="269">
        <v>78.416666666666671</v>
      </c>
      <c r="I92" s="269">
        <v>79.933333333333351</v>
      </c>
      <c r="J92" s="269">
        <v>80.866666666666674</v>
      </c>
      <c r="K92" s="268">
        <v>79</v>
      </c>
      <c r="L92" s="268">
        <v>76.55</v>
      </c>
      <c r="M92" s="268">
        <v>21.50226</v>
      </c>
      <c r="N92" s="1"/>
      <c r="O92" s="1"/>
    </row>
    <row r="93" spans="1:15" ht="12.75" customHeight="1">
      <c r="A93" s="30">
        <v>83</v>
      </c>
      <c r="B93" s="278" t="s">
        <v>792</v>
      </c>
      <c r="C93" s="268">
        <v>241.95</v>
      </c>
      <c r="D93" s="269">
        <v>244.15</v>
      </c>
      <c r="E93" s="269">
        <v>238.3</v>
      </c>
      <c r="F93" s="269">
        <v>234.65</v>
      </c>
      <c r="G93" s="269">
        <v>228.8</v>
      </c>
      <c r="H93" s="269">
        <v>247.8</v>
      </c>
      <c r="I93" s="269">
        <v>253.64999999999998</v>
      </c>
      <c r="J93" s="269">
        <v>257.3</v>
      </c>
      <c r="K93" s="268">
        <v>250</v>
      </c>
      <c r="L93" s="268">
        <v>240.5</v>
      </c>
      <c r="M93" s="268">
        <v>30.984089999999998</v>
      </c>
      <c r="N93" s="1"/>
      <c r="O93" s="1"/>
    </row>
    <row r="94" spans="1:15" ht="12.75" customHeight="1">
      <c r="A94" s="30">
        <v>84</v>
      </c>
      <c r="B94" s="278" t="s">
        <v>319</v>
      </c>
      <c r="C94" s="268">
        <v>3100.05</v>
      </c>
      <c r="D94" s="269">
        <v>3130.2333333333336</v>
      </c>
      <c r="E94" s="269">
        <v>3062.8166666666671</v>
      </c>
      <c r="F94" s="269">
        <v>3025.5833333333335</v>
      </c>
      <c r="G94" s="269">
        <v>2958.166666666667</v>
      </c>
      <c r="H94" s="269">
        <v>3167.4666666666672</v>
      </c>
      <c r="I94" s="269">
        <v>3234.8833333333332</v>
      </c>
      <c r="J94" s="269">
        <v>3272.1166666666672</v>
      </c>
      <c r="K94" s="268">
        <v>3197.65</v>
      </c>
      <c r="L94" s="268">
        <v>3093</v>
      </c>
      <c r="M94" s="268">
        <v>1.28071</v>
      </c>
      <c r="N94" s="1"/>
      <c r="O94" s="1"/>
    </row>
    <row r="95" spans="1:15" ht="12.75" customHeight="1">
      <c r="A95" s="30">
        <v>85</v>
      </c>
      <c r="B95" s="278" t="s">
        <v>320</v>
      </c>
      <c r="C95" s="268">
        <v>220.95</v>
      </c>
      <c r="D95" s="269">
        <v>221.9</v>
      </c>
      <c r="E95" s="269">
        <v>218.05</v>
      </c>
      <c r="F95" s="269">
        <v>215.15</v>
      </c>
      <c r="G95" s="269">
        <v>211.3</v>
      </c>
      <c r="H95" s="269">
        <v>224.8</v>
      </c>
      <c r="I95" s="269">
        <v>228.64999999999998</v>
      </c>
      <c r="J95" s="269">
        <v>231.55</v>
      </c>
      <c r="K95" s="268">
        <v>225.75</v>
      </c>
      <c r="L95" s="268">
        <v>219</v>
      </c>
      <c r="M95" s="268">
        <v>1.7850200000000001</v>
      </c>
      <c r="N95" s="1"/>
      <c r="O95" s="1"/>
    </row>
    <row r="96" spans="1:15" ht="12.75" customHeight="1">
      <c r="A96" s="30">
        <v>86</v>
      </c>
      <c r="B96" s="278" t="s">
        <v>321</v>
      </c>
      <c r="C96" s="268">
        <v>461.9</v>
      </c>
      <c r="D96" s="269">
        <v>471.63333333333338</v>
      </c>
      <c r="E96" s="269">
        <v>450.26666666666677</v>
      </c>
      <c r="F96" s="269">
        <v>438.63333333333338</v>
      </c>
      <c r="G96" s="269">
        <v>417.26666666666677</v>
      </c>
      <c r="H96" s="269">
        <v>483.26666666666677</v>
      </c>
      <c r="I96" s="269">
        <v>504.63333333333344</v>
      </c>
      <c r="J96" s="269">
        <v>516.26666666666677</v>
      </c>
      <c r="K96" s="268">
        <v>493</v>
      </c>
      <c r="L96" s="268">
        <v>460</v>
      </c>
      <c r="M96" s="268">
        <v>50.924219999999998</v>
      </c>
      <c r="N96" s="1"/>
      <c r="O96" s="1"/>
    </row>
    <row r="97" spans="1:15" ht="12.75" customHeight="1">
      <c r="A97" s="30">
        <v>87</v>
      </c>
      <c r="B97" s="278" t="s">
        <v>82</v>
      </c>
      <c r="C97" s="268">
        <v>214.25</v>
      </c>
      <c r="D97" s="269">
        <v>216.46666666666667</v>
      </c>
      <c r="E97" s="269">
        <v>210.93333333333334</v>
      </c>
      <c r="F97" s="269">
        <v>207.61666666666667</v>
      </c>
      <c r="G97" s="269">
        <v>202.08333333333334</v>
      </c>
      <c r="H97" s="269">
        <v>219.78333333333333</v>
      </c>
      <c r="I97" s="269">
        <v>225.31666666666669</v>
      </c>
      <c r="J97" s="269">
        <v>228.63333333333333</v>
      </c>
      <c r="K97" s="268">
        <v>222</v>
      </c>
      <c r="L97" s="268">
        <v>213.15</v>
      </c>
      <c r="M97" s="268">
        <v>86.908280000000005</v>
      </c>
      <c r="N97" s="1"/>
      <c r="O97" s="1"/>
    </row>
    <row r="98" spans="1:15" ht="12.75" customHeight="1">
      <c r="A98" s="30">
        <v>88</v>
      </c>
      <c r="B98" s="278" t="s">
        <v>322</v>
      </c>
      <c r="C98" s="268">
        <v>731.45</v>
      </c>
      <c r="D98" s="269">
        <v>725.85</v>
      </c>
      <c r="E98" s="269">
        <v>708.25</v>
      </c>
      <c r="F98" s="269">
        <v>685.05</v>
      </c>
      <c r="G98" s="269">
        <v>667.44999999999993</v>
      </c>
      <c r="H98" s="269">
        <v>749.05000000000007</v>
      </c>
      <c r="I98" s="269">
        <v>766.6500000000002</v>
      </c>
      <c r="J98" s="269">
        <v>789.85000000000014</v>
      </c>
      <c r="K98" s="268">
        <v>743.45</v>
      </c>
      <c r="L98" s="268">
        <v>702.65</v>
      </c>
      <c r="M98" s="268">
        <v>0.96201999999999999</v>
      </c>
      <c r="N98" s="1"/>
      <c r="O98" s="1"/>
    </row>
    <row r="99" spans="1:15" ht="12.75" customHeight="1">
      <c r="A99" s="30">
        <v>89</v>
      </c>
      <c r="B99" s="278" t="s">
        <v>323</v>
      </c>
      <c r="C99" s="268">
        <v>727.55</v>
      </c>
      <c r="D99" s="269">
        <v>731.05000000000007</v>
      </c>
      <c r="E99" s="269">
        <v>714.65000000000009</v>
      </c>
      <c r="F99" s="269">
        <v>701.75</v>
      </c>
      <c r="G99" s="269">
        <v>685.35</v>
      </c>
      <c r="H99" s="269">
        <v>743.95000000000016</v>
      </c>
      <c r="I99" s="269">
        <v>760.35</v>
      </c>
      <c r="J99" s="269">
        <v>773.25000000000023</v>
      </c>
      <c r="K99" s="268">
        <v>747.45</v>
      </c>
      <c r="L99" s="268">
        <v>718.15</v>
      </c>
      <c r="M99" s="268">
        <v>1.4938400000000001</v>
      </c>
      <c r="N99" s="1"/>
      <c r="O99" s="1"/>
    </row>
    <row r="100" spans="1:15" ht="12.75" customHeight="1">
      <c r="A100" s="30">
        <v>90</v>
      </c>
      <c r="B100" s="278" t="s">
        <v>324</v>
      </c>
      <c r="C100" s="268">
        <v>829</v>
      </c>
      <c r="D100" s="269">
        <v>823.63333333333333</v>
      </c>
      <c r="E100" s="269">
        <v>807.26666666666665</v>
      </c>
      <c r="F100" s="269">
        <v>785.5333333333333</v>
      </c>
      <c r="G100" s="269">
        <v>769.16666666666663</v>
      </c>
      <c r="H100" s="269">
        <v>845.36666666666667</v>
      </c>
      <c r="I100" s="269">
        <v>861.73333333333323</v>
      </c>
      <c r="J100" s="269">
        <v>883.4666666666667</v>
      </c>
      <c r="K100" s="268">
        <v>840</v>
      </c>
      <c r="L100" s="268">
        <v>801.9</v>
      </c>
      <c r="M100" s="268">
        <v>0.79373000000000005</v>
      </c>
      <c r="N100" s="1"/>
      <c r="O100" s="1"/>
    </row>
    <row r="101" spans="1:15" ht="12.75" customHeight="1">
      <c r="A101" s="30">
        <v>91</v>
      </c>
      <c r="B101" s="278" t="s">
        <v>248</v>
      </c>
      <c r="C101" s="268">
        <v>111.35</v>
      </c>
      <c r="D101" s="269">
        <v>111.38333333333333</v>
      </c>
      <c r="E101" s="269">
        <v>110.26666666666665</v>
      </c>
      <c r="F101" s="269">
        <v>109.18333333333332</v>
      </c>
      <c r="G101" s="269">
        <v>108.06666666666665</v>
      </c>
      <c r="H101" s="269">
        <v>112.46666666666665</v>
      </c>
      <c r="I101" s="269">
        <v>113.58333333333333</v>
      </c>
      <c r="J101" s="269">
        <v>114.66666666666666</v>
      </c>
      <c r="K101" s="268">
        <v>112.5</v>
      </c>
      <c r="L101" s="268">
        <v>110.3</v>
      </c>
      <c r="M101" s="268">
        <v>6.9234499999999999</v>
      </c>
      <c r="N101" s="1"/>
      <c r="O101" s="1"/>
    </row>
    <row r="102" spans="1:15" ht="12.75" customHeight="1">
      <c r="A102" s="30">
        <v>92</v>
      </c>
      <c r="B102" s="278" t="s">
        <v>325</v>
      </c>
      <c r="C102" s="268">
        <v>1555.55</v>
      </c>
      <c r="D102" s="269">
        <v>1568.3166666666666</v>
      </c>
      <c r="E102" s="269">
        <v>1522.2333333333331</v>
      </c>
      <c r="F102" s="269">
        <v>1488.9166666666665</v>
      </c>
      <c r="G102" s="269">
        <v>1442.833333333333</v>
      </c>
      <c r="H102" s="269">
        <v>1601.6333333333332</v>
      </c>
      <c r="I102" s="269">
        <v>1647.7166666666667</v>
      </c>
      <c r="J102" s="269">
        <v>1681.0333333333333</v>
      </c>
      <c r="K102" s="268">
        <v>1614.4</v>
      </c>
      <c r="L102" s="268">
        <v>1535</v>
      </c>
      <c r="M102" s="268">
        <v>2.05796</v>
      </c>
      <c r="N102" s="1"/>
      <c r="O102" s="1"/>
    </row>
    <row r="103" spans="1:15" ht="12.75" customHeight="1">
      <c r="A103" s="30">
        <v>93</v>
      </c>
      <c r="B103" s="278" t="s">
        <v>326</v>
      </c>
      <c r="C103" s="268">
        <v>19.600000000000001</v>
      </c>
      <c r="D103" s="269">
        <v>19.55</v>
      </c>
      <c r="E103" s="269">
        <v>19.3</v>
      </c>
      <c r="F103" s="269">
        <v>19</v>
      </c>
      <c r="G103" s="269">
        <v>18.75</v>
      </c>
      <c r="H103" s="269">
        <v>19.850000000000001</v>
      </c>
      <c r="I103" s="269">
        <v>20.100000000000001</v>
      </c>
      <c r="J103" s="269">
        <v>20.400000000000002</v>
      </c>
      <c r="K103" s="268">
        <v>19.8</v>
      </c>
      <c r="L103" s="268">
        <v>19.25</v>
      </c>
      <c r="M103" s="268">
        <v>37.684199999999997</v>
      </c>
      <c r="N103" s="1"/>
      <c r="O103" s="1"/>
    </row>
    <row r="104" spans="1:15" ht="12.75" customHeight="1">
      <c r="A104" s="30">
        <v>94</v>
      </c>
      <c r="B104" s="278" t="s">
        <v>327</v>
      </c>
      <c r="C104" s="268">
        <v>1254.0999999999999</v>
      </c>
      <c r="D104" s="269">
        <v>1258.2333333333333</v>
      </c>
      <c r="E104" s="269">
        <v>1244.6666666666667</v>
      </c>
      <c r="F104" s="269">
        <v>1235.2333333333333</v>
      </c>
      <c r="G104" s="269">
        <v>1221.6666666666667</v>
      </c>
      <c r="H104" s="269">
        <v>1267.6666666666667</v>
      </c>
      <c r="I104" s="269">
        <v>1281.2333333333333</v>
      </c>
      <c r="J104" s="269">
        <v>1290.6666666666667</v>
      </c>
      <c r="K104" s="268">
        <v>1271.8</v>
      </c>
      <c r="L104" s="268">
        <v>1248.8</v>
      </c>
      <c r="M104" s="268">
        <v>3.0237500000000002</v>
      </c>
      <c r="N104" s="1"/>
      <c r="O104" s="1"/>
    </row>
    <row r="105" spans="1:15" ht="12.75" customHeight="1">
      <c r="A105" s="30">
        <v>95</v>
      </c>
      <c r="B105" s="278" t="s">
        <v>328</v>
      </c>
      <c r="C105" s="268">
        <v>645.9</v>
      </c>
      <c r="D105" s="269">
        <v>642.0333333333333</v>
      </c>
      <c r="E105" s="269">
        <v>632.61666666666656</v>
      </c>
      <c r="F105" s="269">
        <v>619.33333333333326</v>
      </c>
      <c r="G105" s="269">
        <v>609.91666666666652</v>
      </c>
      <c r="H105" s="269">
        <v>655.31666666666661</v>
      </c>
      <c r="I105" s="269">
        <v>664.73333333333335</v>
      </c>
      <c r="J105" s="269">
        <v>678.01666666666665</v>
      </c>
      <c r="K105" s="268">
        <v>651.45000000000005</v>
      </c>
      <c r="L105" s="268">
        <v>628.75</v>
      </c>
      <c r="M105" s="268">
        <v>0.89692000000000005</v>
      </c>
      <c r="N105" s="1"/>
      <c r="O105" s="1"/>
    </row>
    <row r="106" spans="1:15" ht="12.75" customHeight="1">
      <c r="A106" s="30">
        <v>96</v>
      </c>
      <c r="B106" s="278" t="s">
        <v>329</v>
      </c>
      <c r="C106" s="268">
        <v>809.25</v>
      </c>
      <c r="D106" s="269">
        <v>813.28333333333342</v>
      </c>
      <c r="E106" s="269">
        <v>801.66666666666686</v>
      </c>
      <c r="F106" s="269">
        <v>794.08333333333348</v>
      </c>
      <c r="G106" s="269">
        <v>782.46666666666692</v>
      </c>
      <c r="H106" s="269">
        <v>820.86666666666679</v>
      </c>
      <c r="I106" s="269">
        <v>832.48333333333335</v>
      </c>
      <c r="J106" s="269">
        <v>840.06666666666672</v>
      </c>
      <c r="K106" s="268">
        <v>824.9</v>
      </c>
      <c r="L106" s="268">
        <v>805.7</v>
      </c>
      <c r="M106" s="268">
        <v>1.10195</v>
      </c>
      <c r="N106" s="1"/>
      <c r="O106" s="1"/>
    </row>
    <row r="107" spans="1:15" ht="12.75" customHeight="1">
      <c r="A107" s="30">
        <v>97</v>
      </c>
      <c r="B107" s="278" t="s">
        <v>330</v>
      </c>
      <c r="C107" s="268">
        <v>5461.7</v>
      </c>
      <c r="D107" s="269">
        <v>5499.25</v>
      </c>
      <c r="E107" s="269">
        <v>5367.55</v>
      </c>
      <c r="F107" s="269">
        <v>5273.4000000000005</v>
      </c>
      <c r="G107" s="269">
        <v>5141.7000000000007</v>
      </c>
      <c r="H107" s="269">
        <v>5593.4</v>
      </c>
      <c r="I107" s="269">
        <v>5725.1</v>
      </c>
      <c r="J107" s="269">
        <v>5819.2499999999991</v>
      </c>
      <c r="K107" s="268">
        <v>5630.95</v>
      </c>
      <c r="L107" s="268">
        <v>5405.1</v>
      </c>
      <c r="M107" s="268">
        <v>8.1939999999999999E-2</v>
      </c>
      <c r="N107" s="1"/>
      <c r="O107" s="1"/>
    </row>
    <row r="108" spans="1:15" ht="12.75" customHeight="1">
      <c r="A108" s="30">
        <v>98</v>
      </c>
      <c r="B108" s="278" t="s">
        <v>331</v>
      </c>
      <c r="C108" s="268">
        <v>336.2</v>
      </c>
      <c r="D108" s="269">
        <v>333.85</v>
      </c>
      <c r="E108" s="269">
        <v>325.70000000000005</v>
      </c>
      <c r="F108" s="269">
        <v>315.20000000000005</v>
      </c>
      <c r="G108" s="269">
        <v>307.05000000000007</v>
      </c>
      <c r="H108" s="269">
        <v>344.35</v>
      </c>
      <c r="I108" s="269">
        <v>352.5</v>
      </c>
      <c r="J108" s="269">
        <v>363</v>
      </c>
      <c r="K108" s="268">
        <v>342</v>
      </c>
      <c r="L108" s="268">
        <v>323.35000000000002</v>
      </c>
      <c r="M108" s="268">
        <v>1.64805</v>
      </c>
      <c r="N108" s="1"/>
      <c r="O108" s="1"/>
    </row>
    <row r="109" spans="1:15" ht="12.75" customHeight="1">
      <c r="A109" s="30">
        <v>99</v>
      </c>
      <c r="B109" s="278" t="s">
        <v>332</v>
      </c>
      <c r="C109" s="268">
        <v>317.39999999999998</v>
      </c>
      <c r="D109" s="269">
        <v>318.23333333333329</v>
      </c>
      <c r="E109" s="269">
        <v>313.51666666666659</v>
      </c>
      <c r="F109" s="269">
        <v>309.63333333333333</v>
      </c>
      <c r="G109" s="269">
        <v>304.91666666666663</v>
      </c>
      <c r="H109" s="269">
        <v>322.11666666666656</v>
      </c>
      <c r="I109" s="269">
        <v>326.83333333333326</v>
      </c>
      <c r="J109" s="269">
        <v>330.71666666666653</v>
      </c>
      <c r="K109" s="268">
        <v>322.95</v>
      </c>
      <c r="L109" s="268">
        <v>314.35000000000002</v>
      </c>
      <c r="M109" s="268">
        <v>21.932300000000001</v>
      </c>
      <c r="N109" s="1"/>
      <c r="O109" s="1"/>
    </row>
    <row r="110" spans="1:15" ht="12.75" customHeight="1">
      <c r="A110" s="30">
        <v>100</v>
      </c>
      <c r="B110" s="278" t="s">
        <v>840</v>
      </c>
      <c r="C110" s="268">
        <v>411.55</v>
      </c>
      <c r="D110" s="269">
        <v>411.7833333333333</v>
      </c>
      <c r="E110" s="269">
        <v>402.76666666666659</v>
      </c>
      <c r="F110" s="269">
        <v>393.98333333333329</v>
      </c>
      <c r="G110" s="269">
        <v>384.96666666666658</v>
      </c>
      <c r="H110" s="269">
        <v>420.56666666666661</v>
      </c>
      <c r="I110" s="269">
        <v>429.58333333333326</v>
      </c>
      <c r="J110" s="269">
        <v>438.36666666666662</v>
      </c>
      <c r="K110" s="268">
        <v>420.8</v>
      </c>
      <c r="L110" s="268">
        <v>403</v>
      </c>
      <c r="M110" s="268">
        <v>1.3826099999999999</v>
      </c>
      <c r="N110" s="1"/>
      <c r="O110" s="1"/>
    </row>
    <row r="111" spans="1:15" ht="12.75" customHeight="1">
      <c r="A111" s="30">
        <v>101</v>
      </c>
      <c r="B111" s="278" t="s">
        <v>333</v>
      </c>
      <c r="C111" s="268">
        <v>619.54999999999995</v>
      </c>
      <c r="D111" s="269">
        <v>623.01666666666677</v>
      </c>
      <c r="E111" s="269">
        <v>611.68333333333351</v>
      </c>
      <c r="F111" s="269">
        <v>603.81666666666672</v>
      </c>
      <c r="G111" s="269">
        <v>592.48333333333346</v>
      </c>
      <c r="H111" s="269">
        <v>630.88333333333355</v>
      </c>
      <c r="I111" s="269">
        <v>642.21666666666681</v>
      </c>
      <c r="J111" s="269">
        <v>650.0833333333336</v>
      </c>
      <c r="K111" s="268">
        <v>634.35</v>
      </c>
      <c r="L111" s="268">
        <v>615.15</v>
      </c>
      <c r="M111" s="268">
        <v>0.35246</v>
      </c>
      <c r="N111" s="1"/>
      <c r="O111" s="1"/>
    </row>
    <row r="112" spans="1:15" ht="12.75" customHeight="1">
      <c r="A112" s="30">
        <v>102</v>
      </c>
      <c r="B112" s="278" t="s">
        <v>83</v>
      </c>
      <c r="C112" s="268">
        <v>720.65</v>
      </c>
      <c r="D112" s="269">
        <v>717.11666666666667</v>
      </c>
      <c r="E112" s="269">
        <v>710.2833333333333</v>
      </c>
      <c r="F112" s="269">
        <v>699.91666666666663</v>
      </c>
      <c r="G112" s="269">
        <v>693.08333333333326</v>
      </c>
      <c r="H112" s="269">
        <v>727.48333333333335</v>
      </c>
      <c r="I112" s="269">
        <v>734.31666666666661</v>
      </c>
      <c r="J112" s="269">
        <v>744.68333333333339</v>
      </c>
      <c r="K112" s="268">
        <v>723.95</v>
      </c>
      <c r="L112" s="268">
        <v>706.75</v>
      </c>
      <c r="M112" s="268">
        <v>15.652089999999999</v>
      </c>
      <c r="N112" s="1"/>
      <c r="O112" s="1"/>
    </row>
    <row r="113" spans="1:15" ht="12.75" customHeight="1">
      <c r="A113" s="30">
        <v>103</v>
      </c>
      <c r="B113" s="278" t="s">
        <v>84</v>
      </c>
      <c r="C113" s="268">
        <v>1098.7</v>
      </c>
      <c r="D113" s="269">
        <v>1090.8666666666668</v>
      </c>
      <c r="E113" s="269">
        <v>1076.8333333333335</v>
      </c>
      <c r="F113" s="269">
        <v>1054.9666666666667</v>
      </c>
      <c r="G113" s="269">
        <v>1040.9333333333334</v>
      </c>
      <c r="H113" s="269">
        <v>1112.7333333333336</v>
      </c>
      <c r="I113" s="269">
        <v>1126.7666666666669</v>
      </c>
      <c r="J113" s="269">
        <v>1148.6333333333337</v>
      </c>
      <c r="K113" s="268">
        <v>1104.9000000000001</v>
      </c>
      <c r="L113" s="268">
        <v>1069</v>
      </c>
      <c r="M113" s="268">
        <v>23.430409999999998</v>
      </c>
      <c r="N113" s="1"/>
      <c r="O113" s="1"/>
    </row>
    <row r="114" spans="1:15" ht="12.75" customHeight="1">
      <c r="A114" s="30">
        <v>104</v>
      </c>
      <c r="B114" s="278" t="s">
        <v>91</v>
      </c>
      <c r="C114" s="268">
        <v>171.5</v>
      </c>
      <c r="D114" s="269">
        <v>172.48333333333335</v>
      </c>
      <c r="E114" s="269">
        <v>168.4666666666667</v>
      </c>
      <c r="F114" s="269">
        <v>165.43333333333334</v>
      </c>
      <c r="G114" s="269">
        <v>161.41666666666669</v>
      </c>
      <c r="H114" s="269">
        <v>175.51666666666671</v>
      </c>
      <c r="I114" s="269">
        <v>179.53333333333336</v>
      </c>
      <c r="J114" s="269">
        <v>182.56666666666672</v>
      </c>
      <c r="K114" s="268">
        <v>176.5</v>
      </c>
      <c r="L114" s="268">
        <v>169.45</v>
      </c>
      <c r="M114" s="268">
        <v>48.577260000000003</v>
      </c>
      <c r="N114" s="1"/>
      <c r="O114" s="1"/>
    </row>
    <row r="115" spans="1:15" ht="12.75" customHeight="1">
      <c r="A115" s="30">
        <v>105</v>
      </c>
      <c r="B115" s="278" t="s">
        <v>830</v>
      </c>
      <c r="C115" s="268">
        <v>1732.85</v>
      </c>
      <c r="D115" s="269">
        <v>1749.75</v>
      </c>
      <c r="E115" s="269">
        <v>1709.65</v>
      </c>
      <c r="F115" s="269">
        <v>1686.45</v>
      </c>
      <c r="G115" s="269">
        <v>1646.3500000000001</v>
      </c>
      <c r="H115" s="269">
        <v>1772.95</v>
      </c>
      <c r="I115" s="269">
        <v>1813.05</v>
      </c>
      <c r="J115" s="269">
        <v>1836.25</v>
      </c>
      <c r="K115" s="268">
        <v>1789.85</v>
      </c>
      <c r="L115" s="268">
        <v>1726.55</v>
      </c>
      <c r="M115" s="268">
        <v>0.58740000000000003</v>
      </c>
      <c r="N115" s="1"/>
      <c r="O115" s="1"/>
    </row>
    <row r="116" spans="1:15" ht="12.75" customHeight="1">
      <c r="A116" s="30">
        <v>106</v>
      </c>
      <c r="B116" s="278" t="s">
        <v>85</v>
      </c>
      <c r="C116" s="268">
        <v>213.9</v>
      </c>
      <c r="D116" s="269">
        <v>215.45000000000002</v>
      </c>
      <c r="E116" s="269">
        <v>211.20000000000005</v>
      </c>
      <c r="F116" s="269">
        <v>208.50000000000003</v>
      </c>
      <c r="G116" s="269">
        <v>204.25000000000006</v>
      </c>
      <c r="H116" s="269">
        <v>218.15000000000003</v>
      </c>
      <c r="I116" s="269">
        <v>222.39999999999998</v>
      </c>
      <c r="J116" s="269">
        <v>225.10000000000002</v>
      </c>
      <c r="K116" s="268">
        <v>219.7</v>
      </c>
      <c r="L116" s="268">
        <v>212.75</v>
      </c>
      <c r="M116" s="268">
        <v>57.950479999999999</v>
      </c>
      <c r="N116" s="1"/>
      <c r="O116" s="1"/>
    </row>
    <row r="117" spans="1:15" ht="12.75" customHeight="1">
      <c r="A117" s="30">
        <v>107</v>
      </c>
      <c r="B117" s="278" t="s">
        <v>334</v>
      </c>
      <c r="C117" s="268">
        <v>422.9</v>
      </c>
      <c r="D117" s="269">
        <v>422.11666666666662</v>
      </c>
      <c r="E117" s="269">
        <v>416.18333333333322</v>
      </c>
      <c r="F117" s="269">
        <v>409.46666666666658</v>
      </c>
      <c r="G117" s="269">
        <v>403.53333333333319</v>
      </c>
      <c r="H117" s="269">
        <v>428.83333333333326</v>
      </c>
      <c r="I117" s="269">
        <v>434.76666666666665</v>
      </c>
      <c r="J117" s="269">
        <v>441.48333333333329</v>
      </c>
      <c r="K117" s="268">
        <v>428.05</v>
      </c>
      <c r="L117" s="268">
        <v>415.4</v>
      </c>
      <c r="M117" s="268">
        <v>6.3749799999999999</v>
      </c>
      <c r="N117" s="1"/>
      <c r="O117" s="1"/>
    </row>
    <row r="118" spans="1:15" ht="12.75" customHeight="1">
      <c r="A118" s="30">
        <v>108</v>
      </c>
      <c r="B118" s="278" t="s">
        <v>87</v>
      </c>
      <c r="C118" s="268">
        <v>3462.25</v>
      </c>
      <c r="D118" s="269">
        <v>3435.75</v>
      </c>
      <c r="E118" s="269">
        <v>3386.5</v>
      </c>
      <c r="F118" s="269">
        <v>3310.75</v>
      </c>
      <c r="G118" s="269">
        <v>3261.5</v>
      </c>
      <c r="H118" s="269">
        <v>3511.5</v>
      </c>
      <c r="I118" s="269">
        <v>3560.75</v>
      </c>
      <c r="J118" s="269">
        <v>3636.5</v>
      </c>
      <c r="K118" s="268">
        <v>3485</v>
      </c>
      <c r="L118" s="268">
        <v>3360</v>
      </c>
      <c r="M118" s="268">
        <v>3.3986000000000001</v>
      </c>
      <c r="N118" s="1"/>
      <c r="O118" s="1"/>
    </row>
    <row r="119" spans="1:15" ht="12.75" customHeight="1">
      <c r="A119" s="30">
        <v>109</v>
      </c>
      <c r="B119" s="278" t="s">
        <v>88</v>
      </c>
      <c r="C119" s="268">
        <v>1575.1</v>
      </c>
      <c r="D119" s="269">
        <v>1574.5</v>
      </c>
      <c r="E119" s="269">
        <v>1564.6</v>
      </c>
      <c r="F119" s="269">
        <v>1554.1</v>
      </c>
      <c r="G119" s="269">
        <v>1544.1999999999998</v>
      </c>
      <c r="H119" s="269">
        <v>1585</v>
      </c>
      <c r="I119" s="269">
        <v>1594.9</v>
      </c>
      <c r="J119" s="269">
        <v>1605.4</v>
      </c>
      <c r="K119" s="268">
        <v>1584.4</v>
      </c>
      <c r="L119" s="268">
        <v>1564</v>
      </c>
      <c r="M119" s="268">
        <v>1.33534</v>
      </c>
      <c r="N119" s="1"/>
      <c r="O119" s="1"/>
    </row>
    <row r="120" spans="1:15" ht="12.75" customHeight="1">
      <c r="A120" s="30">
        <v>110</v>
      </c>
      <c r="B120" s="278" t="s">
        <v>335</v>
      </c>
      <c r="C120" s="268">
        <v>2412.5500000000002</v>
      </c>
      <c r="D120" s="269">
        <v>2419.2999999999997</v>
      </c>
      <c r="E120" s="269">
        <v>2383.3999999999996</v>
      </c>
      <c r="F120" s="269">
        <v>2354.25</v>
      </c>
      <c r="G120" s="269">
        <v>2318.35</v>
      </c>
      <c r="H120" s="269">
        <v>2448.4499999999994</v>
      </c>
      <c r="I120" s="269">
        <v>2484.35</v>
      </c>
      <c r="J120" s="269">
        <v>2513.4999999999991</v>
      </c>
      <c r="K120" s="268">
        <v>2455.1999999999998</v>
      </c>
      <c r="L120" s="268">
        <v>2390.15</v>
      </c>
      <c r="M120" s="268">
        <v>1.2743800000000001</v>
      </c>
      <c r="N120" s="1"/>
      <c r="O120" s="1"/>
    </row>
    <row r="121" spans="1:15" ht="12.75" customHeight="1">
      <c r="A121" s="30">
        <v>111</v>
      </c>
      <c r="B121" s="278" t="s">
        <v>89</v>
      </c>
      <c r="C121" s="268">
        <v>685.6</v>
      </c>
      <c r="D121" s="269">
        <v>688.15</v>
      </c>
      <c r="E121" s="269">
        <v>671.44999999999993</v>
      </c>
      <c r="F121" s="269">
        <v>657.3</v>
      </c>
      <c r="G121" s="269">
        <v>640.59999999999991</v>
      </c>
      <c r="H121" s="269">
        <v>702.3</v>
      </c>
      <c r="I121" s="269">
        <v>719</v>
      </c>
      <c r="J121" s="269">
        <v>733.15</v>
      </c>
      <c r="K121" s="268">
        <v>704.85</v>
      </c>
      <c r="L121" s="268">
        <v>674</v>
      </c>
      <c r="M121" s="268">
        <v>29.667149999999999</v>
      </c>
      <c r="N121" s="1"/>
      <c r="O121" s="1"/>
    </row>
    <row r="122" spans="1:15" ht="12.75" customHeight="1">
      <c r="A122" s="30">
        <v>112</v>
      </c>
      <c r="B122" s="278" t="s">
        <v>90</v>
      </c>
      <c r="C122" s="268">
        <v>985.6</v>
      </c>
      <c r="D122" s="269">
        <v>983.40000000000009</v>
      </c>
      <c r="E122" s="269">
        <v>972.10000000000014</v>
      </c>
      <c r="F122" s="269">
        <v>958.6</v>
      </c>
      <c r="G122" s="269">
        <v>947.30000000000007</v>
      </c>
      <c r="H122" s="269">
        <v>996.9000000000002</v>
      </c>
      <c r="I122" s="269">
        <v>1008.2000000000002</v>
      </c>
      <c r="J122" s="269">
        <v>1021.7000000000003</v>
      </c>
      <c r="K122" s="268">
        <v>994.7</v>
      </c>
      <c r="L122" s="268">
        <v>969.9</v>
      </c>
      <c r="M122" s="268">
        <v>5.3201099999999997</v>
      </c>
      <c r="N122" s="1"/>
      <c r="O122" s="1"/>
    </row>
    <row r="123" spans="1:15" ht="12.75" customHeight="1">
      <c r="A123" s="30">
        <v>113</v>
      </c>
      <c r="B123" s="278" t="s">
        <v>336</v>
      </c>
      <c r="C123" s="268">
        <v>991.8</v>
      </c>
      <c r="D123" s="269">
        <v>988.93333333333328</v>
      </c>
      <c r="E123" s="269">
        <v>978.96666666666658</v>
      </c>
      <c r="F123" s="269">
        <v>966.13333333333333</v>
      </c>
      <c r="G123" s="269">
        <v>956.16666666666663</v>
      </c>
      <c r="H123" s="269">
        <v>1001.7666666666665</v>
      </c>
      <c r="I123" s="269">
        <v>1011.7333333333332</v>
      </c>
      <c r="J123" s="269">
        <v>1024.5666666666666</v>
      </c>
      <c r="K123" s="268">
        <v>998.9</v>
      </c>
      <c r="L123" s="268">
        <v>976.1</v>
      </c>
      <c r="M123" s="268">
        <v>1.80301</v>
      </c>
      <c r="N123" s="1"/>
      <c r="O123" s="1"/>
    </row>
    <row r="124" spans="1:15" ht="12.75" customHeight="1">
      <c r="A124" s="30">
        <v>114</v>
      </c>
      <c r="B124" s="278" t="s">
        <v>249</v>
      </c>
      <c r="C124" s="268">
        <v>404.65</v>
      </c>
      <c r="D124" s="269">
        <v>403.05</v>
      </c>
      <c r="E124" s="269">
        <v>398.95000000000005</v>
      </c>
      <c r="F124" s="269">
        <v>393.25000000000006</v>
      </c>
      <c r="G124" s="269">
        <v>389.15000000000009</v>
      </c>
      <c r="H124" s="269">
        <v>408.75</v>
      </c>
      <c r="I124" s="269">
        <v>412.85</v>
      </c>
      <c r="J124" s="269">
        <v>418.54999999999995</v>
      </c>
      <c r="K124" s="268">
        <v>407.15</v>
      </c>
      <c r="L124" s="268">
        <v>397.35</v>
      </c>
      <c r="M124" s="268">
        <v>9.4106799999999993</v>
      </c>
      <c r="N124" s="1"/>
      <c r="O124" s="1"/>
    </row>
    <row r="125" spans="1:15" ht="12.75" customHeight="1">
      <c r="A125" s="30">
        <v>115</v>
      </c>
      <c r="B125" s="278" t="s">
        <v>92</v>
      </c>
      <c r="C125" s="268">
        <v>1189.45</v>
      </c>
      <c r="D125" s="269">
        <v>1188.3833333333334</v>
      </c>
      <c r="E125" s="269">
        <v>1172.916666666667</v>
      </c>
      <c r="F125" s="269">
        <v>1156.3833333333334</v>
      </c>
      <c r="G125" s="269">
        <v>1140.916666666667</v>
      </c>
      <c r="H125" s="269">
        <v>1204.916666666667</v>
      </c>
      <c r="I125" s="269">
        <v>1220.3833333333337</v>
      </c>
      <c r="J125" s="269">
        <v>1236.916666666667</v>
      </c>
      <c r="K125" s="268">
        <v>1203.8499999999999</v>
      </c>
      <c r="L125" s="268">
        <v>1171.8499999999999</v>
      </c>
      <c r="M125" s="268">
        <v>4.2456100000000001</v>
      </c>
      <c r="N125" s="1"/>
      <c r="O125" s="1"/>
    </row>
    <row r="126" spans="1:15" ht="12.75" customHeight="1">
      <c r="A126" s="30">
        <v>116</v>
      </c>
      <c r="B126" s="278" t="s">
        <v>337</v>
      </c>
      <c r="C126" s="268">
        <v>790.55</v>
      </c>
      <c r="D126" s="269">
        <v>792.66666666666663</v>
      </c>
      <c r="E126" s="269">
        <v>778.38333333333321</v>
      </c>
      <c r="F126" s="269">
        <v>766.21666666666658</v>
      </c>
      <c r="G126" s="269">
        <v>751.93333333333317</v>
      </c>
      <c r="H126" s="269">
        <v>804.83333333333326</v>
      </c>
      <c r="I126" s="269">
        <v>819.11666666666679</v>
      </c>
      <c r="J126" s="269">
        <v>831.2833333333333</v>
      </c>
      <c r="K126" s="268">
        <v>806.95</v>
      </c>
      <c r="L126" s="268">
        <v>780.5</v>
      </c>
      <c r="M126" s="268">
        <v>0.67701999999999996</v>
      </c>
      <c r="N126" s="1"/>
      <c r="O126" s="1"/>
    </row>
    <row r="127" spans="1:15" ht="12.75" customHeight="1">
      <c r="A127" s="30">
        <v>117</v>
      </c>
      <c r="B127" s="278" t="s">
        <v>339</v>
      </c>
      <c r="C127" s="268">
        <v>997.9</v>
      </c>
      <c r="D127" s="269">
        <v>999.93333333333339</v>
      </c>
      <c r="E127" s="269">
        <v>974.86666666666679</v>
      </c>
      <c r="F127" s="269">
        <v>951.83333333333337</v>
      </c>
      <c r="G127" s="269">
        <v>926.76666666666677</v>
      </c>
      <c r="H127" s="269">
        <v>1022.9666666666668</v>
      </c>
      <c r="I127" s="269">
        <v>1048.0333333333333</v>
      </c>
      <c r="J127" s="269">
        <v>1071.0666666666668</v>
      </c>
      <c r="K127" s="268">
        <v>1025</v>
      </c>
      <c r="L127" s="268">
        <v>976.9</v>
      </c>
      <c r="M127" s="268">
        <v>1.24041</v>
      </c>
      <c r="N127" s="1"/>
      <c r="O127" s="1"/>
    </row>
    <row r="128" spans="1:15" ht="12.75" customHeight="1">
      <c r="A128" s="30">
        <v>118</v>
      </c>
      <c r="B128" s="278" t="s">
        <v>97</v>
      </c>
      <c r="C128" s="268">
        <v>350.75</v>
      </c>
      <c r="D128" s="269">
        <v>350.58333333333331</v>
      </c>
      <c r="E128" s="269">
        <v>344.26666666666665</v>
      </c>
      <c r="F128" s="269">
        <v>337.78333333333336</v>
      </c>
      <c r="G128" s="269">
        <v>331.4666666666667</v>
      </c>
      <c r="H128" s="269">
        <v>357.06666666666661</v>
      </c>
      <c r="I128" s="269">
        <v>363.38333333333333</v>
      </c>
      <c r="J128" s="269">
        <v>369.86666666666656</v>
      </c>
      <c r="K128" s="268">
        <v>356.9</v>
      </c>
      <c r="L128" s="268">
        <v>344.1</v>
      </c>
      <c r="M128" s="268">
        <v>59.314709999999998</v>
      </c>
      <c r="N128" s="1"/>
      <c r="O128" s="1"/>
    </row>
    <row r="129" spans="1:15" ht="12.75" customHeight="1">
      <c r="A129" s="30">
        <v>119</v>
      </c>
      <c r="B129" s="278" t="s">
        <v>93</v>
      </c>
      <c r="C129" s="268">
        <v>560.5</v>
      </c>
      <c r="D129" s="269">
        <v>561</v>
      </c>
      <c r="E129" s="269">
        <v>556.54999999999995</v>
      </c>
      <c r="F129" s="269">
        <v>552.59999999999991</v>
      </c>
      <c r="G129" s="269">
        <v>548.14999999999986</v>
      </c>
      <c r="H129" s="269">
        <v>564.95000000000005</v>
      </c>
      <c r="I129" s="269">
        <v>569.40000000000009</v>
      </c>
      <c r="J129" s="269">
        <v>573.35000000000014</v>
      </c>
      <c r="K129" s="268">
        <v>565.45000000000005</v>
      </c>
      <c r="L129" s="268">
        <v>557.04999999999995</v>
      </c>
      <c r="M129" s="268">
        <v>17.34629</v>
      </c>
      <c r="N129" s="1"/>
      <c r="O129" s="1"/>
    </row>
    <row r="130" spans="1:15" ht="12.75" customHeight="1">
      <c r="A130" s="30">
        <v>120</v>
      </c>
      <c r="B130" s="278" t="s">
        <v>250</v>
      </c>
      <c r="C130" s="268">
        <v>1526.9</v>
      </c>
      <c r="D130" s="269">
        <v>1542.5833333333333</v>
      </c>
      <c r="E130" s="269">
        <v>1505.1666666666665</v>
      </c>
      <c r="F130" s="269">
        <v>1483.4333333333332</v>
      </c>
      <c r="G130" s="269">
        <v>1446.0166666666664</v>
      </c>
      <c r="H130" s="269">
        <v>1564.3166666666666</v>
      </c>
      <c r="I130" s="269">
        <v>1601.7333333333331</v>
      </c>
      <c r="J130" s="269">
        <v>1623.4666666666667</v>
      </c>
      <c r="K130" s="268">
        <v>1580</v>
      </c>
      <c r="L130" s="268">
        <v>1520.85</v>
      </c>
      <c r="M130" s="268">
        <v>1.54735</v>
      </c>
      <c r="N130" s="1"/>
      <c r="O130" s="1"/>
    </row>
    <row r="131" spans="1:15" ht="12.75" customHeight="1">
      <c r="A131" s="30">
        <v>121</v>
      </c>
      <c r="B131" s="278" t="s">
        <v>94</v>
      </c>
      <c r="C131" s="268">
        <v>2054.6999999999998</v>
      </c>
      <c r="D131" s="269">
        <v>2064.2999999999997</v>
      </c>
      <c r="E131" s="269">
        <v>2013.3999999999996</v>
      </c>
      <c r="F131" s="269">
        <v>1972.1</v>
      </c>
      <c r="G131" s="269">
        <v>1921.1999999999998</v>
      </c>
      <c r="H131" s="269">
        <v>2105.5999999999995</v>
      </c>
      <c r="I131" s="269">
        <v>2156.5</v>
      </c>
      <c r="J131" s="269">
        <v>2197.7999999999993</v>
      </c>
      <c r="K131" s="268">
        <v>2115.1999999999998</v>
      </c>
      <c r="L131" s="268">
        <v>2023</v>
      </c>
      <c r="M131" s="268">
        <v>12.50578</v>
      </c>
      <c r="N131" s="1"/>
      <c r="O131" s="1"/>
    </row>
    <row r="132" spans="1:15" ht="12.75" customHeight="1">
      <c r="A132" s="30">
        <v>122</v>
      </c>
      <c r="B132" s="278" t="s">
        <v>340</v>
      </c>
      <c r="C132" s="268">
        <v>200.25</v>
      </c>
      <c r="D132" s="269">
        <v>200.75</v>
      </c>
      <c r="E132" s="269">
        <v>196</v>
      </c>
      <c r="F132" s="269">
        <v>191.75</v>
      </c>
      <c r="G132" s="269">
        <v>187</v>
      </c>
      <c r="H132" s="269">
        <v>205</v>
      </c>
      <c r="I132" s="269">
        <v>209.75</v>
      </c>
      <c r="J132" s="269">
        <v>214</v>
      </c>
      <c r="K132" s="268">
        <v>205.5</v>
      </c>
      <c r="L132" s="268">
        <v>196.5</v>
      </c>
      <c r="M132" s="268">
        <v>49.4649</v>
      </c>
      <c r="N132" s="1"/>
      <c r="O132" s="1"/>
    </row>
    <row r="133" spans="1:15" ht="12.75" customHeight="1">
      <c r="A133" s="30">
        <v>123</v>
      </c>
      <c r="B133" s="278" t="s">
        <v>841</v>
      </c>
      <c r="C133" s="268">
        <v>191.75</v>
      </c>
      <c r="D133" s="269">
        <v>190.28333333333333</v>
      </c>
      <c r="E133" s="269">
        <v>187.21666666666667</v>
      </c>
      <c r="F133" s="269">
        <v>182.68333333333334</v>
      </c>
      <c r="G133" s="269">
        <v>179.61666666666667</v>
      </c>
      <c r="H133" s="269">
        <v>194.81666666666666</v>
      </c>
      <c r="I133" s="269">
        <v>197.88333333333333</v>
      </c>
      <c r="J133" s="269">
        <v>202.41666666666666</v>
      </c>
      <c r="K133" s="268">
        <v>193.35</v>
      </c>
      <c r="L133" s="268">
        <v>185.75</v>
      </c>
      <c r="M133" s="268">
        <v>32.579700000000003</v>
      </c>
      <c r="N133" s="1"/>
      <c r="O133" s="1"/>
    </row>
    <row r="134" spans="1:15" ht="12.75" customHeight="1">
      <c r="A134" s="30">
        <v>124</v>
      </c>
      <c r="B134" s="278" t="s">
        <v>251</v>
      </c>
      <c r="C134" s="268">
        <v>48.9</v>
      </c>
      <c r="D134" s="269">
        <v>48.583333333333336</v>
      </c>
      <c r="E134" s="269">
        <v>47.666666666666671</v>
      </c>
      <c r="F134" s="269">
        <v>46.433333333333337</v>
      </c>
      <c r="G134" s="269">
        <v>45.516666666666673</v>
      </c>
      <c r="H134" s="269">
        <v>49.81666666666667</v>
      </c>
      <c r="I134" s="269">
        <v>50.733333333333341</v>
      </c>
      <c r="J134" s="269">
        <v>51.966666666666669</v>
      </c>
      <c r="K134" s="268">
        <v>49.5</v>
      </c>
      <c r="L134" s="268">
        <v>47.35</v>
      </c>
      <c r="M134" s="268">
        <v>8.65855</v>
      </c>
      <c r="N134" s="1"/>
      <c r="O134" s="1"/>
    </row>
    <row r="135" spans="1:15" ht="12.75" customHeight="1">
      <c r="A135" s="30">
        <v>125</v>
      </c>
      <c r="B135" s="278" t="s">
        <v>341</v>
      </c>
      <c r="C135" s="268">
        <v>216.6</v>
      </c>
      <c r="D135" s="269">
        <v>218.6</v>
      </c>
      <c r="E135" s="269">
        <v>213.1</v>
      </c>
      <c r="F135" s="269">
        <v>209.6</v>
      </c>
      <c r="G135" s="269">
        <v>204.1</v>
      </c>
      <c r="H135" s="269">
        <v>222.1</v>
      </c>
      <c r="I135" s="269">
        <v>227.6</v>
      </c>
      <c r="J135" s="269">
        <v>231.1</v>
      </c>
      <c r="K135" s="268">
        <v>224.1</v>
      </c>
      <c r="L135" s="268">
        <v>215.1</v>
      </c>
      <c r="M135" s="268">
        <v>2.16858</v>
      </c>
      <c r="N135" s="1"/>
      <c r="O135" s="1"/>
    </row>
    <row r="136" spans="1:15" ht="12.75" customHeight="1">
      <c r="A136" s="30">
        <v>126</v>
      </c>
      <c r="B136" s="278" t="s">
        <v>95</v>
      </c>
      <c r="C136" s="268">
        <v>3680.2</v>
      </c>
      <c r="D136" s="269">
        <v>3675.1</v>
      </c>
      <c r="E136" s="269">
        <v>3638.2</v>
      </c>
      <c r="F136" s="269">
        <v>3596.2</v>
      </c>
      <c r="G136" s="269">
        <v>3559.2999999999997</v>
      </c>
      <c r="H136" s="269">
        <v>3717.1</v>
      </c>
      <c r="I136" s="269">
        <v>3754.0000000000005</v>
      </c>
      <c r="J136" s="269">
        <v>3796</v>
      </c>
      <c r="K136" s="268">
        <v>3712</v>
      </c>
      <c r="L136" s="268">
        <v>3633.1</v>
      </c>
      <c r="M136" s="268">
        <v>4.0234399999999999</v>
      </c>
      <c r="N136" s="1"/>
      <c r="O136" s="1"/>
    </row>
    <row r="137" spans="1:15" ht="12.75" customHeight="1">
      <c r="A137" s="30">
        <v>127</v>
      </c>
      <c r="B137" s="278" t="s">
        <v>252</v>
      </c>
      <c r="C137" s="268">
        <v>4207.2</v>
      </c>
      <c r="D137" s="269">
        <v>4198.7333333333336</v>
      </c>
      <c r="E137" s="269">
        <v>4148.4666666666672</v>
      </c>
      <c r="F137" s="269">
        <v>4089.7333333333336</v>
      </c>
      <c r="G137" s="269">
        <v>4039.4666666666672</v>
      </c>
      <c r="H137" s="269">
        <v>4257.4666666666672</v>
      </c>
      <c r="I137" s="269">
        <v>4307.7333333333336</v>
      </c>
      <c r="J137" s="269">
        <v>4366.4666666666672</v>
      </c>
      <c r="K137" s="268">
        <v>4249</v>
      </c>
      <c r="L137" s="268">
        <v>4140</v>
      </c>
      <c r="M137" s="268">
        <v>2.0493000000000001</v>
      </c>
      <c r="N137" s="1"/>
      <c r="O137" s="1"/>
    </row>
    <row r="138" spans="1:15" ht="12.75" customHeight="1">
      <c r="A138" s="30">
        <v>128</v>
      </c>
      <c r="B138" s="278" t="s">
        <v>143</v>
      </c>
      <c r="C138" s="268">
        <v>2649.15</v>
      </c>
      <c r="D138" s="269">
        <v>2617.5166666666664</v>
      </c>
      <c r="E138" s="269">
        <v>2575.0333333333328</v>
      </c>
      <c r="F138" s="269">
        <v>2500.9166666666665</v>
      </c>
      <c r="G138" s="269">
        <v>2458.4333333333329</v>
      </c>
      <c r="H138" s="269">
        <v>2691.6333333333328</v>
      </c>
      <c r="I138" s="269">
        <v>2734.1166666666663</v>
      </c>
      <c r="J138" s="269">
        <v>2808.2333333333327</v>
      </c>
      <c r="K138" s="268">
        <v>2660</v>
      </c>
      <c r="L138" s="268">
        <v>2543.4</v>
      </c>
      <c r="M138" s="268">
        <v>5.05952</v>
      </c>
      <c r="N138" s="1"/>
      <c r="O138" s="1"/>
    </row>
    <row r="139" spans="1:15" ht="12.75" customHeight="1">
      <c r="A139" s="30">
        <v>129</v>
      </c>
      <c r="B139" s="278" t="s">
        <v>98</v>
      </c>
      <c r="C139" s="268">
        <v>4181.6000000000004</v>
      </c>
      <c r="D139" s="269">
        <v>4168.9666666666672</v>
      </c>
      <c r="E139" s="269">
        <v>4137.9333333333343</v>
      </c>
      <c r="F139" s="269">
        <v>4094.2666666666673</v>
      </c>
      <c r="G139" s="269">
        <v>4063.2333333333345</v>
      </c>
      <c r="H139" s="269">
        <v>4212.6333333333341</v>
      </c>
      <c r="I139" s="269">
        <v>4243.666666666667</v>
      </c>
      <c r="J139" s="269">
        <v>4287.3333333333339</v>
      </c>
      <c r="K139" s="268">
        <v>4200</v>
      </c>
      <c r="L139" s="268">
        <v>4125.3</v>
      </c>
      <c r="M139" s="268">
        <v>2.9708899999999998</v>
      </c>
      <c r="N139" s="1"/>
      <c r="O139" s="1"/>
    </row>
    <row r="140" spans="1:15" ht="12.75" customHeight="1">
      <c r="A140" s="30">
        <v>130</v>
      </c>
      <c r="B140" s="278" t="s">
        <v>342</v>
      </c>
      <c r="C140" s="268">
        <v>570.45000000000005</v>
      </c>
      <c r="D140" s="269">
        <v>567.15</v>
      </c>
      <c r="E140" s="269">
        <v>556.29999999999995</v>
      </c>
      <c r="F140" s="269">
        <v>542.15</v>
      </c>
      <c r="G140" s="269">
        <v>531.29999999999995</v>
      </c>
      <c r="H140" s="269">
        <v>581.29999999999995</v>
      </c>
      <c r="I140" s="269">
        <v>592.15000000000009</v>
      </c>
      <c r="J140" s="269">
        <v>606.29999999999995</v>
      </c>
      <c r="K140" s="268">
        <v>578</v>
      </c>
      <c r="L140" s="268">
        <v>553</v>
      </c>
      <c r="M140" s="268">
        <v>5.5363699999999998</v>
      </c>
      <c r="N140" s="1"/>
      <c r="O140" s="1"/>
    </row>
    <row r="141" spans="1:15" ht="12.75" customHeight="1">
      <c r="A141" s="30">
        <v>131</v>
      </c>
      <c r="B141" s="278" t="s">
        <v>343</v>
      </c>
      <c r="C141" s="268">
        <v>186.9</v>
      </c>
      <c r="D141" s="269">
        <v>189.69999999999996</v>
      </c>
      <c r="E141" s="269">
        <v>182.39999999999992</v>
      </c>
      <c r="F141" s="269">
        <v>177.89999999999995</v>
      </c>
      <c r="G141" s="269">
        <v>170.59999999999991</v>
      </c>
      <c r="H141" s="269">
        <v>194.19999999999993</v>
      </c>
      <c r="I141" s="269">
        <v>201.49999999999994</v>
      </c>
      <c r="J141" s="269">
        <v>205.99999999999994</v>
      </c>
      <c r="K141" s="268">
        <v>197</v>
      </c>
      <c r="L141" s="268">
        <v>185.2</v>
      </c>
      <c r="M141" s="268">
        <v>8.9547000000000008</v>
      </c>
      <c r="N141" s="1"/>
      <c r="O141" s="1"/>
    </row>
    <row r="142" spans="1:15" ht="12.75" customHeight="1">
      <c r="A142" s="30">
        <v>132</v>
      </c>
      <c r="B142" s="278" t="s">
        <v>344</v>
      </c>
      <c r="C142" s="268">
        <v>165.8</v>
      </c>
      <c r="D142" s="269">
        <v>166.76666666666668</v>
      </c>
      <c r="E142" s="269">
        <v>162.53333333333336</v>
      </c>
      <c r="F142" s="269">
        <v>159.26666666666668</v>
      </c>
      <c r="G142" s="269">
        <v>155.03333333333336</v>
      </c>
      <c r="H142" s="269">
        <v>170.03333333333336</v>
      </c>
      <c r="I142" s="269">
        <v>174.26666666666665</v>
      </c>
      <c r="J142" s="269">
        <v>177.53333333333336</v>
      </c>
      <c r="K142" s="268">
        <v>171</v>
      </c>
      <c r="L142" s="268">
        <v>163.5</v>
      </c>
      <c r="M142" s="268">
        <v>3.2802799999999999</v>
      </c>
      <c r="N142" s="1"/>
      <c r="O142" s="1"/>
    </row>
    <row r="143" spans="1:15" ht="12.75" customHeight="1">
      <c r="A143" s="30">
        <v>133</v>
      </c>
      <c r="B143" s="278" t="s">
        <v>842</v>
      </c>
      <c r="C143" s="268">
        <v>378.4</v>
      </c>
      <c r="D143" s="269">
        <v>374.56666666666661</v>
      </c>
      <c r="E143" s="269">
        <v>367.73333333333323</v>
      </c>
      <c r="F143" s="269">
        <v>357.06666666666661</v>
      </c>
      <c r="G143" s="269">
        <v>350.23333333333323</v>
      </c>
      <c r="H143" s="269">
        <v>385.23333333333323</v>
      </c>
      <c r="I143" s="269">
        <v>392.06666666666661</v>
      </c>
      <c r="J143" s="269">
        <v>402.73333333333323</v>
      </c>
      <c r="K143" s="268">
        <v>381.4</v>
      </c>
      <c r="L143" s="268">
        <v>363.9</v>
      </c>
      <c r="M143" s="268">
        <v>20.613099999999999</v>
      </c>
      <c r="N143" s="1"/>
      <c r="O143" s="1"/>
    </row>
    <row r="144" spans="1:15" ht="12.75" customHeight="1">
      <c r="A144" s="30">
        <v>134</v>
      </c>
      <c r="B144" s="278" t="s">
        <v>345</v>
      </c>
      <c r="C144" s="268">
        <v>59.65</v>
      </c>
      <c r="D144" s="269">
        <v>60.083333333333336</v>
      </c>
      <c r="E144" s="269">
        <v>58.466666666666669</v>
      </c>
      <c r="F144" s="269">
        <v>57.283333333333331</v>
      </c>
      <c r="G144" s="269">
        <v>55.666666666666664</v>
      </c>
      <c r="H144" s="269">
        <v>61.266666666666673</v>
      </c>
      <c r="I144" s="269">
        <v>62.883333333333333</v>
      </c>
      <c r="J144" s="269">
        <v>64.066666666666677</v>
      </c>
      <c r="K144" s="268">
        <v>61.7</v>
      </c>
      <c r="L144" s="268">
        <v>58.9</v>
      </c>
      <c r="M144" s="268">
        <v>11.175039999999999</v>
      </c>
      <c r="N144" s="1"/>
      <c r="O144" s="1"/>
    </row>
    <row r="145" spans="1:15" ht="12.75" customHeight="1">
      <c r="A145" s="30">
        <v>135</v>
      </c>
      <c r="B145" s="278" t="s">
        <v>99</v>
      </c>
      <c r="C145" s="268">
        <v>3570.55</v>
      </c>
      <c r="D145" s="269">
        <v>3557.6166666666668</v>
      </c>
      <c r="E145" s="269">
        <v>3500.2333333333336</v>
      </c>
      <c r="F145" s="269">
        <v>3429.916666666667</v>
      </c>
      <c r="G145" s="269">
        <v>3372.5333333333338</v>
      </c>
      <c r="H145" s="269">
        <v>3627.9333333333334</v>
      </c>
      <c r="I145" s="269">
        <v>3685.3166666666666</v>
      </c>
      <c r="J145" s="269">
        <v>3755.6333333333332</v>
      </c>
      <c r="K145" s="268">
        <v>3615</v>
      </c>
      <c r="L145" s="268">
        <v>3487.3</v>
      </c>
      <c r="M145" s="268">
        <v>6.51919</v>
      </c>
      <c r="N145" s="1"/>
      <c r="O145" s="1"/>
    </row>
    <row r="146" spans="1:15" ht="12.75" customHeight="1">
      <c r="A146" s="30">
        <v>136</v>
      </c>
      <c r="B146" s="278" t="s">
        <v>346</v>
      </c>
      <c r="C146" s="268">
        <v>410.15</v>
      </c>
      <c r="D146" s="269">
        <v>417.83333333333331</v>
      </c>
      <c r="E146" s="269">
        <v>399.96666666666664</v>
      </c>
      <c r="F146" s="269">
        <v>389.7833333333333</v>
      </c>
      <c r="G146" s="269">
        <v>371.91666666666663</v>
      </c>
      <c r="H146" s="269">
        <v>428.01666666666665</v>
      </c>
      <c r="I146" s="269">
        <v>445.88333333333333</v>
      </c>
      <c r="J146" s="269">
        <v>456.06666666666666</v>
      </c>
      <c r="K146" s="268">
        <v>435.7</v>
      </c>
      <c r="L146" s="268">
        <v>407.65</v>
      </c>
      <c r="M146" s="268">
        <v>4.8612399999999996</v>
      </c>
      <c r="N146" s="1"/>
      <c r="O146" s="1"/>
    </row>
    <row r="147" spans="1:15" ht="12.75" customHeight="1">
      <c r="A147" s="30">
        <v>137</v>
      </c>
      <c r="B147" s="278" t="s">
        <v>253</v>
      </c>
      <c r="C147" s="268">
        <v>499.95</v>
      </c>
      <c r="D147" s="269">
        <v>505.3</v>
      </c>
      <c r="E147" s="269">
        <v>490.65</v>
      </c>
      <c r="F147" s="269">
        <v>481.34999999999997</v>
      </c>
      <c r="G147" s="269">
        <v>466.69999999999993</v>
      </c>
      <c r="H147" s="269">
        <v>514.6</v>
      </c>
      <c r="I147" s="269">
        <v>529.25</v>
      </c>
      <c r="J147" s="269">
        <v>538.55000000000007</v>
      </c>
      <c r="K147" s="268">
        <v>519.95000000000005</v>
      </c>
      <c r="L147" s="268">
        <v>496</v>
      </c>
      <c r="M147" s="268">
        <v>4.2796000000000003</v>
      </c>
      <c r="N147" s="1"/>
      <c r="O147" s="1"/>
    </row>
    <row r="148" spans="1:15" ht="12.75" customHeight="1">
      <c r="A148" s="30">
        <v>138</v>
      </c>
      <c r="B148" s="278" t="s">
        <v>254</v>
      </c>
      <c r="C148" s="268">
        <v>1420.2</v>
      </c>
      <c r="D148" s="269">
        <v>1416.8</v>
      </c>
      <c r="E148" s="269">
        <v>1393.3999999999999</v>
      </c>
      <c r="F148" s="269">
        <v>1366.6</v>
      </c>
      <c r="G148" s="269">
        <v>1343.1999999999998</v>
      </c>
      <c r="H148" s="269">
        <v>1443.6</v>
      </c>
      <c r="I148" s="269">
        <v>1467</v>
      </c>
      <c r="J148" s="269">
        <v>1493.8</v>
      </c>
      <c r="K148" s="268">
        <v>1440.2</v>
      </c>
      <c r="L148" s="268">
        <v>1390</v>
      </c>
      <c r="M148" s="268">
        <v>0.55252999999999997</v>
      </c>
      <c r="N148" s="1"/>
      <c r="O148" s="1"/>
    </row>
    <row r="149" spans="1:15" ht="12.75" customHeight="1">
      <c r="A149" s="30">
        <v>139</v>
      </c>
      <c r="B149" s="278" t="s">
        <v>347</v>
      </c>
      <c r="C149" s="268">
        <v>63.7</v>
      </c>
      <c r="D149" s="269">
        <v>63.766666666666659</v>
      </c>
      <c r="E149" s="269">
        <v>63.033333333333317</v>
      </c>
      <c r="F149" s="269">
        <v>62.36666666666666</v>
      </c>
      <c r="G149" s="269">
        <v>61.633333333333319</v>
      </c>
      <c r="H149" s="269">
        <v>64.433333333333309</v>
      </c>
      <c r="I149" s="269">
        <v>65.166666666666657</v>
      </c>
      <c r="J149" s="269">
        <v>65.833333333333314</v>
      </c>
      <c r="K149" s="268">
        <v>64.5</v>
      </c>
      <c r="L149" s="268">
        <v>63.1</v>
      </c>
      <c r="M149" s="268">
        <v>5.6031899999999997</v>
      </c>
      <c r="N149" s="1"/>
      <c r="O149" s="1"/>
    </row>
    <row r="150" spans="1:15" ht="12.75" customHeight="1">
      <c r="A150" s="30">
        <v>140</v>
      </c>
      <c r="B150" s="278" t="s">
        <v>348</v>
      </c>
      <c r="C150" s="268">
        <v>99.7</v>
      </c>
      <c r="D150" s="269">
        <v>99.366666666666674</v>
      </c>
      <c r="E150" s="269">
        <v>98.333333333333343</v>
      </c>
      <c r="F150" s="269">
        <v>96.966666666666669</v>
      </c>
      <c r="G150" s="269">
        <v>95.933333333333337</v>
      </c>
      <c r="H150" s="269">
        <v>100.73333333333335</v>
      </c>
      <c r="I150" s="269">
        <v>101.76666666666668</v>
      </c>
      <c r="J150" s="269">
        <v>103.13333333333335</v>
      </c>
      <c r="K150" s="268">
        <v>100.4</v>
      </c>
      <c r="L150" s="268">
        <v>98</v>
      </c>
      <c r="M150" s="268">
        <v>3.5402100000000001</v>
      </c>
      <c r="N150" s="1"/>
      <c r="O150" s="1"/>
    </row>
    <row r="151" spans="1:15" ht="12.75" customHeight="1">
      <c r="A151" s="30">
        <v>141</v>
      </c>
      <c r="B151" s="278" t="s">
        <v>793</v>
      </c>
      <c r="C151" s="268">
        <v>48.2</v>
      </c>
      <c r="D151" s="269">
        <v>48.35</v>
      </c>
      <c r="E151" s="269">
        <v>47.550000000000004</v>
      </c>
      <c r="F151" s="269">
        <v>46.900000000000006</v>
      </c>
      <c r="G151" s="269">
        <v>46.100000000000009</v>
      </c>
      <c r="H151" s="269">
        <v>49</v>
      </c>
      <c r="I151" s="269">
        <v>49.8</v>
      </c>
      <c r="J151" s="269">
        <v>50.449999999999996</v>
      </c>
      <c r="K151" s="268">
        <v>49.15</v>
      </c>
      <c r="L151" s="268">
        <v>47.7</v>
      </c>
      <c r="M151" s="268">
        <v>5.1584199999999996</v>
      </c>
      <c r="N151" s="1"/>
      <c r="O151" s="1"/>
    </row>
    <row r="152" spans="1:15" ht="12.75" customHeight="1">
      <c r="A152" s="30">
        <v>142</v>
      </c>
      <c r="B152" s="278" t="s">
        <v>349</v>
      </c>
      <c r="C152" s="268">
        <v>689.25</v>
      </c>
      <c r="D152" s="269">
        <v>690.5333333333333</v>
      </c>
      <c r="E152" s="269">
        <v>681.06666666666661</v>
      </c>
      <c r="F152" s="269">
        <v>672.88333333333333</v>
      </c>
      <c r="G152" s="269">
        <v>663.41666666666663</v>
      </c>
      <c r="H152" s="269">
        <v>698.71666666666658</v>
      </c>
      <c r="I152" s="269">
        <v>708.18333333333328</v>
      </c>
      <c r="J152" s="269">
        <v>716.36666666666656</v>
      </c>
      <c r="K152" s="268">
        <v>700</v>
      </c>
      <c r="L152" s="268">
        <v>682.35</v>
      </c>
      <c r="M152" s="268">
        <v>0.19843</v>
      </c>
      <c r="N152" s="1"/>
      <c r="O152" s="1"/>
    </row>
    <row r="153" spans="1:15" ht="12.75" customHeight="1">
      <c r="A153" s="30">
        <v>143</v>
      </c>
      <c r="B153" s="278" t="s">
        <v>100</v>
      </c>
      <c r="C153" s="268">
        <v>2026.9</v>
      </c>
      <c r="D153" s="269">
        <v>2009.4166666666667</v>
      </c>
      <c r="E153" s="269">
        <v>1972.3333333333335</v>
      </c>
      <c r="F153" s="269">
        <v>1917.7666666666667</v>
      </c>
      <c r="G153" s="269">
        <v>1880.6833333333334</v>
      </c>
      <c r="H153" s="269">
        <v>2063.9833333333336</v>
      </c>
      <c r="I153" s="269">
        <v>2101.0666666666671</v>
      </c>
      <c r="J153" s="269">
        <v>2155.6333333333337</v>
      </c>
      <c r="K153" s="268">
        <v>2046.5</v>
      </c>
      <c r="L153" s="268">
        <v>1954.85</v>
      </c>
      <c r="M153" s="268">
        <v>4.7868199999999996</v>
      </c>
      <c r="N153" s="1"/>
      <c r="O153" s="1"/>
    </row>
    <row r="154" spans="1:15" ht="12.75" customHeight="1">
      <c r="A154" s="30">
        <v>144</v>
      </c>
      <c r="B154" s="278" t="s">
        <v>101</v>
      </c>
      <c r="C154" s="268">
        <v>157.4</v>
      </c>
      <c r="D154" s="269">
        <v>156.29999999999998</v>
      </c>
      <c r="E154" s="269">
        <v>154.09999999999997</v>
      </c>
      <c r="F154" s="269">
        <v>150.79999999999998</v>
      </c>
      <c r="G154" s="269">
        <v>148.59999999999997</v>
      </c>
      <c r="H154" s="269">
        <v>159.59999999999997</v>
      </c>
      <c r="I154" s="269">
        <v>161.79999999999995</v>
      </c>
      <c r="J154" s="269">
        <v>165.09999999999997</v>
      </c>
      <c r="K154" s="268">
        <v>158.5</v>
      </c>
      <c r="L154" s="268">
        <v>153</v>
      </c>
      <c r="M154" s="268">
        <v>37.459780000000002</v>
      </c>
      <c r="N154" s="1"/>
      <c r="O154" s="1"/>
    </row>
    <row r="155" spans="1:15" ht="12.75" customHeight="1">
      <c r="A155" s="30">
        <v>145</v>
      </c>
      <c r="B155" s="278" t="s">
        <v>350</v>
      </c>
      <c r="C155" s="268">
        <v>265.14999999999998</v>
      </c>
      <c r="D155" s="269">
        <v>266.89999999999998</v>
      </c>
      <c r="E155" s="269">
        <v>261.84999999999997</v>
      </c>
      <c r="F155" s="269">
        <v>258.55</v>
      </c>
      <c r="G155" s="269">
        <v>253.5</v>
      </c>
      <c r="H155" s="269">
        <v>270.19999999999993</v>
      </c>
      <c r="I155" s="269">
        <v>275.24999999999989</v>
      </c>
      <c r="J155" s="269">
        <v>278.5499999999999</v>
      </c>
      <c r="K155" s="268">
        <v>271.95</v>
      </c>
      <c r="L155" s="268">
        <v>263.60000000000002</v>
      </c>
      <c r="M155" s="268">
        <v>0.70689999999999997</v>
      </c>
      <c r="N155" s="1"/>
      <c r="O155" s="1"/>
    </row>
    <row r="156" spans="1:15" ht="12.75" customHeight="1">
      <c r="A156" s="30">
        <v>146</v>
      </c>
      <c r="B156" s="278" t="s">
        <v>831</v>
      </c>
      <c r="C156" s="268">
        <v>1289</v>
      </c>
      <c r="D156" s="269">
        <v>1279.8</v>
      </c>
      <c r="E156" s="269">
        <v>1254.5999999999999</v>
      </c>
      <c r="F156" s="269">
        <v>1220.2</v>
      </c>
      <c r="G156" s="269">
        <v>1195</v>
      </c>
      <c r="H156" s="269">
        <v>1314.1999999999998</v>
      </c>
      <c r="I156" s="269">
        <v>1339.4</v>
      </c>
      <c r="J156" s="269">
        <v>1373.7999999999997</v>
      </c>
      <c r="K156" s="268">
        <v>1305</v>
      </c>
      <c r="L156" s="268">
        <v>1245.4000000000001</v>
      </c>
      <c r="M156" s="268">
        <v>4.3560699999999999</v>
      </c>
      <c r="N156" s="1"/>
      <c r="O156" s="1"/>
    </row>
    <row r="157" spans="1:15" ht="12.75" customHeight="1">
      <c r="A157" s="30">
        <v>147</v>
      </c>
      <c r="B157" s="278" t="s">
        <v>102</v>
      </c>
      <c r="C157" s="268">
        <v>114.4</v>
      </c>
      <c r="D157" s="269">
        <v>113.43333333333332</v>
      </c>
      <c r="E157" s="269">
        <v>111.56666666666665</v>
      </c>
      <c r="F157" s="269">
        <v>108.73333333333332</v>
      </c>
      <c r="G157" s="269">
        <v>106.86666666666665</v>
      </c>
      <c r="H157" s="269">
        <v>116.26666666666665</v>
      </c>
      <c r="I157" s="269">
        <v>118.13333333333333</v>
      </c>
      <c r="J157" s="269">
        <v>120.96666666666665</v>
      </c>
      <c r="K157" s="268">
        <v>115.3</v>
      </c>
      <c r="L157" s="268">
        <v>110.6</v>
      </c>
      <c r="M157" s="268">
        <v>169.66246000000001</v>
      </c>
      <c r="N157" s="1"/>
      <c r="O157" s="1"/>
    </row>
    <row r="158" spans="1:15" ht="12.75" customHeight="1">
      <c r="A158" s="30">
        <v>148</v>
      </c>
      <c r="B158" s="278" t="s">
        <v>794</v>
      </c>
      <c r="C158" s="268">
        <v>108.45</v>
      </c>
      <c r="D158" s="269">
        <v>108.48333333333333</v>
      </c>
      <c r="E158" s="269">
        <v>106.16666666666667</v>
      </c>
      <c r="F158" s="269">
        <v>103.88333333333334</v>
      </c>
      <c r="G158" s="269">
        <v>101.56666666666668</v>
      </c>
      <c r="H158" s="269">
        <v>110.76666666666667</v>
      </c>
      <c r="I158" s="269">
        <v>113.08333333333333</v>
      </c>
      <c r="J158" s="269">
        <v>115.36666666666666</v>
      </c>
      <c r="K158" s="268">
        <v>110.8</v>
      </c>
      <c r="L158" s="268">
        <v>106.2</v>
      </c>
      <c r="M158" s="268">
        <v>1.8628199999999999</v>
      </c>
      <c r="N158" s="1"/>
      <c r="O158" s="1"/>
    </row>
    <row r="159" spans="1:15" ht="12.75" customHeight="1">
      <c r="A159" s="30">
        <v>149</v>
      </c>
      <c r="B159" s="278" t="s">
        <v>351</v>
      </c>
      <c r="C159" s="268">
        <v>7083.6</v>
      </c>
      <c r="D159" s="269">
        <v>7091.3</v>
      </c>
      <c r="E159" s="269">
        <v>7003.6</v>
      </c>
      <c r="F159" s="269">
        <v>6923.6</v>
      </c>
      <c r="G159" s="269">
        <v>6835.9000000000005</v>
      </c>
      <c r="H159" s="269">
        <v>7171.3</v>
      </c>
      <c r="I159" s="269">
        <v>7258.9999999999991</v>
      </c>
      <c r="J159" s="269">
        <v>7339</v>
      </c>
      <c r="K159" s="268">
        <v>7179</v>
      </c>
      <c r="L159" s="268">
        <v>7011.3</v>
      </c>
      <c r="M159" s="268">
        <v>0.71562000000000003</v>
      </c>
      <c r="N159" s="1"/>
      <c r="O159" s="1"/>
    </row>
    <row r="160" spans="1:15" ht="12.75" customHeight="1">
      <c r="A160" s="30">
        <v>150</v>
      </c>
      <c r="B160" s="278" t="s">
        <v>352</v>
      </c>
      <c r="C160" s="268">
        <v>452.4</v>
      </c>
      <c r="D160" s="269">
        <v>449.76666666666665</v>
      </c>
      <c r="E160" s="269">
        <v>440.08333333333331</v>
      </c>
      <c r="F160" s="269">
        <v>427.76666666666665</v>
      </c>
      <c r="G160" s="269">
        <v>418.08333333333331</v>
      </c>
      <c r="H160" s="269">
        <v>462.08333333333331</v>
      </c>
      <c r="I160" s="269">
        <v>471.76666666666671</v>
      </c>
      <c r="J160" s="269">
        <v>484.08333333333331</v>
      </c>
      <c r="K160" s="268">
        <v>459.45</v>
      </c>
      <c r="L160" s="268">
        <v>437.45</v>
      </c>
      <c r="M160" s="268">
        <v>3.2650100000000002</v>
      </c>
      <c r="N160" s="1"/>
      <c r="O160" s="1"/>
    </row>
    <row r="161" spans="1:15" ht="12.75" customHeight="1">
      <c r="A161" s="30">
        <v>151</v>
      </c>
      <c r="B161" s="278" t="s">
        <v>353</v>
      </c>
      <c r="C161" s="268">
        <v>138.85</v>
      </c>
      <c r="D161" s="269">
        <v>138.91666666666666</v>
      </c>
      <c r="E161" s="269">
        <v>137.98333333333332</v>
      </c>
      <c r="F161" s="269">
        <v>137.11666666666667</v>
      </c>
      <c r="G161" s="269">
        <v>136.18333333333334</v>
      </c>
      <c r="H161" s="269">
        <v>139.7833333333333</v>
      </c>
      <c r="I161" s="269">
        <v>140.71666666666664</v>
      </c>
      <c r="J161" s="269">
        <v>141.58333333333329</v>
      </c>
      <c r="K161" s="268">
        <v>139.85</v>
      </c>
      <c r="L161" s="268">
        <v>138.05000000000001</v>
      </c>
      <c r="M161" s="268">
        <v>1.5768</v>
      </c>
      <c r="N161" s="1"/>
      <c r="O161" s="1"/>
    </row>
    <row r="162" spans="1:15" ht="12.75" customHeight="1">
      <c r="A162" s="30">
        <v>152</v>
      </c>
      <c r="B162" s="278" t="s">
        <v>354</v>
      </c>
      <c r="C162" s="268">
        <v>103.3</v>
      </c>
      <c r="D162" s="269">
        <v>103.83333333333333</v>
      </c>
      <c r="E162" s="269">
        <v>101.36666666666666</v>
      </c>
      <c r="F162" s="269">
        <v>99.433333333333337</v>
      </c>
      <c r="G162" s="269">
        <v>96.966666666666669</v>
      </c>
      <c r="H162" s="269">
        <v>105.76666666666665</v>
      </c>
      <c r="I162" s="269">
        <v>108.23333333333332</v>
      </c>
      <c r="J162" s="269">
        <v>110.16666666666664</v>
      </c>
      <c r="K162" s="268">
        <v>106.3</v>
      </c>
      <c r="L162" s="268">
        <v>101.9</v>
      </c>
      <c r="M162" s="268">
        <v>32.082059999999998</v>
      </c>
      <c r="N162" s="1"/>
      <c r="O162" s="1"/>
    </row>
    <row r="163" spans="1:15" ht="12.75" customHeight="1">
      <c r="A163" s="30">
        <v>153</v>
      </c>
      <c r="B163" s="278" t="s">
        <v>255</v>
      </c>
      <c r="C163" s="268">
        <v>258.89999999999998</v>
      </c>
      <c r="D163" s="269">
        <v>259.8</v>
      </c>
      <c r="E163" s="269">
        <v>256.05</v>
      </c>
      <c r="F163" s="269">
        <v>253.2</v>
      </c>
      <c r="G163" s="269">
        <v>249.45</v>
      </c>
      <c r="H163" s="269">
        <v>262.65000000000003</v>
      </c>
      <c r="I163" s="269">
        <v>266.40000000000003</v>
      </c>
      <c r="J163" s="269">
        <v>269.25000000000006</v>
      </c>
      <c r="K163" s="268">
        <v>263.55</v>
      </c>
      <c r="L163" s="268">
        <v>256.95</v>
      </c>
      <c r="M163" s="268">
        <v>14.6975</v>
      </c>
      <c r="N163" s="1"/>
      <c r="O163" s="1"/>
    </row>
    <row r="164" spans="1:15" ht="12.75" customHeight="1">
      <c r="A164" s="30">
        <v>154</v>
      </c>
      <c r="B164" s="278" t="s">
        <v>843</v>
      </c>
      <c r="C164" s="268">
        <v>1230.5999999999999</v>
      </c>
      <c r="D164" s="269">
        <v>1226.6166666666666</v>
      </c>
      <c r="E164" s="269">
        <v>1209.9833333333331</v>
      </c>
      <c r="F164" s="269">
        <v>1189.3666666666666</v>
      </c>
      <c r="G164" s="269">
        <v>1172.7333333333331</v>
      </c>
      <c r="H164" s="269">
        <v>1247.2333333333331</v>
      </c>
      <c r="I164" s="269">
        <v>1263.8666666666668</v>
      </c>
      <c r="J164" s="269">
        <v>1284.4833333333331</v>
      </c>
      <c r="K164" s="268">
        <v>1243.25</v>
      </c>
      <c r="L164" s="268">
        <v>1206</v>
      </c>
      <c r="M164" s="268">
        <v>0.11971</v>
      </c>
      <c r="N164" s="1"/>
      <c r="O164" s="1"/>
    </row>
    <row r="165" spans="1:15" ht="12.75" customHeight="1">
      <c r="A165" s="30">
        <v>155</v>
      </c>
      <c r="B165" s="278" t="s">
        <v>103</v>
      </c>
      <c r="C165" s="268">
        <v>86.25</v>
      </c>
      <c r="D165" s="269">
        <v>85.466666666666654</v>
      </c>
      <c r="E165" s="269">
        <v>84.433333333333309</v>
      </c>
      <c r="F165" s="269">
        <v>82.61666666666666</v>
      </c>
      <c r="G165" s="269">
        <v>81.583333333333314</v>
      </c>
      <c r="H165" s="269">
        <v>87.283333333333303</v>
      </c>
      <c r="I165" s="269">
        <v>88.316666666666634</v>
      </c>
      <c r="J165" s="269">
        <v>90.133333333333297</v>
      </c>
      <c r="K165" s="268">
        <v>86.5</v>
      </c>
      <c r="L165" s="268">
        <v>83.65</v>
      </c>
      <c r="M165" s="268">
        <v>107.52213</v>
      </c>
      <c r="N165" s="1"/>
      <c r="O165" s="1"/>
    </row>
    <row r="166" spans="1:15" ht="12.75" customHeight="1">
      <c r="A166" s="30">
        <v>156</v>
      </c>
      <c r="B166" s="278" t="s">
        <v>356</v>
      </c>
      <c r="C166" s="268">
        <v>1902.8</v>
      </c>
      <c r="D166" s="269">
        <v>1885.1333333333332</v>
      </c>
      <c r="E166" s="269">
        <v>1860.2666666666664</v>
      </c>
      <c r="F166" s="269">
        <v>1817.7333333333331</v>
      </c>
      <c r="G166" s="269">
        <v>1792.8666666666663</v>
      </c>
      <c r="H166" s="269">
        <v>1927.6666666666665</v>
      </c>
      <c r="I166" s="269">
        <v>1952.5333333333333</v>
      </c>
      <c r="J166" s="269">
        <v>1995.0666666666666</v>
      </c>
      <c r="K166" s="268">
        <v>1910</v>
      </c>
      <c r="L166" s="268">
        <v>1842.6</v>
      </c>
      <c r="M166" s="268">
        <v>0.97775000000000001</v>
      </c>
      <c r="N166" s="1"/>
      <c r="O166" s="1"/>
    </row>
    <row r="167" spans="1:15" ht="12.75" customHeight="1">
      <c r="A167" s="30">
        <v>157</v>
      </c>
      <c r="B167" s="278" t="s">
        <v>106</v>
      </c>
      <c r="C167" s="268">
        <v>35.75</v>
      </c>
      <c r="D167" s="269">
        <v>35.75</v>
      </c>
      <c r="E167" s="269">
        <v>35.299999999999997</v>
      </c>
      <c r="F167" s="269">
        <v>34.849999999999994</v>
      </c>
      <c r="G167" s="269">
        <v>34.399999999999991</v>
      </c>
      <c r="H167" s="269">
        <v>36.200000000000003</v>
      </c>
      <c r="I167" s="269">
        <v>36.650000000000006</v>
      </c>
      <c r="J167" s="269">
        <v>37.100000000000009</v>
      </c>
      <c r="K167" s="268">
        <v>36.200000000000003</v>
      </c>
      <c r="L167" s="268">
        <v>35.299999999999997</v>
      </c>
      <c r="M167" s="268">
        <v>109.75815</v>
      </c>
      <c r="N167" s="1"/>
      <c r="O167" s="1"/>
    </row>
    <row r="168" spans="1:15" ht="12.75" customHeight="1">
      <c r="A168" s="30">
        <v>158</v>
      </c>
      <c r="B168" s="278" t="s">
        <v>357</v>
      </c>
      <c r="C168" s="268">
        <v>3016.7</v>
      </c>
      <c r="D168" s="269">
        <v>3022.9499999999994</v>
      </c>
      <c r="E168" s="269">
        <v>2993.9499999999989</v>
      </c>
      <c r="F168" s="269">
        <v>2971.1999999999994</v>
      </c>
      <c r="G168" s="269">
        <v>2942.1999999999989</v>
      </c>
      <c r="H168" s="269">
        <v>3045.6999999999989</v>
      </c>
      <c r="I168" s="269">
        <v>3074.7</v>
      </c>
      <c r="J168" s="269">
        <v>3097.4499999999989</v>
      </c>
      <c r="K168" s="268">
        <v>3051.95</v>
      </c>
      <c r="L168" s="268">
        <v>3000.2</v>
      </c>
      <c r="M168" s="268">
        <v>0.12805</v>
      </c>
      <c r="N168" s="1"/>
      <c r="O168" s="1"/>
    </row>
    <row r="169" spans="1:15" ht="12.75" customHeight="1">
      <c r="A169" s="30">
        <v>159</v>
      </c>
      <c r="B169" s="278" t="s">
        <v>358</v>
      </c>
      <c r="C169" s="268">
        <v>3343.05</v>
      </c>
      <c r="D169" s="269">
        <v>3345.2666666666664</v>
      </c>
      <c r="E169" s="269">
        <v>3297.7833333333328</v>
      </c>
      <c r="F169" s="269">
        <v>3252.5166666666664</v>
      </c>
      <c r="G169" s="269">
        <v>3205.0333333333328</v>
      </c>
      <c r="H169" s="269">
        <v>3390.5333333333328</v>
      </c>
      <c r="I169" s="269">
        <v>3438.0166666666664</v>
      </c>
      <c r="J169" s="269">
        <v>3483.2833333333328</v>
      </c>
      <c r="K169" s="268">
        <v>3392.75</v>
      </c>
      <c r="L169" s="268">
        <v>3300</v>
      </c>
      <c r="M169" s="268">
        <v>6.8949999999999997E-2</v>
      </c>
      <c r="N169" s="1"/>
      <c r="O169" s="1"/>
    </row>
    <row r="170" spans="1:15" ht="12.75" customHeight="1">
      <c r="A170" s="30">
        <v>160</v>
      </c>
      <c r="B170" s="278" t="s">
        <v>359</v>
      </c>
      <c r="C170" s="268">
        <v>118</v>
      </c>
      <c r="D170" s="269">
        <v>119.06666666666666</v>
      </c>
      <c r="E170" s="269">
        <v>116.68333333333332</v>
      </c>
      <c r="F170" s="269">
        <v>115.36666666666666</v>
      </c>
      <c r="G170" s="269">
        <v>112.98333333333332</v>
      </c>
      <c r="H170" s="269">
        <v>120.38333333333333</v>
      </c>
      <c r="I170" s="269">
        <v>122.76666666666665</v>
      </c>
      <c r="J170" s="269">
        <v>124.08333333333333</v>
      </c>
      <c r="K170" s="268">
        <v>121.45</v>
      </c>
      <c r="L170" s="268">
        <v>117.75</v>
      </c>
      <c r="M170" s="268">
        <v>1.0360400000000001</v>
      </c>
      <c r="N170" s="1"/>
      <c r="O170" s="1"/>
    </row>
    <row r="171" spans="1:15" ht="12.75" customHeight="1">
      <c r="A171" s="30">
        <v>161</v>
      </c>
      <c r="B171" s="278" t="s">
        <v>256</v>
      </c>
      <c r="C171" s="268">
        <v>2060.4499999999998</v>
      </c>
      <c r="D171" s="269">
        <v>2065</v>
      </c>
      <c r="E171" s="269">
        <v>2045.1</v>
      </c>
      <c r="F171" s="269">
        <v>2029.75</v>
      </c>
      <c r="G171" s="269">
        <v>2009.85</v>
      </c>
      <c r="H171" s="269">
        <v>2080.35</v>
      </c>
      <c r="I171" s="269">
        <v>2100.2499999999995</v>
      </c>
      <c r="J171" s="269">
        <v>2115.6</v>
      </c>
      <c r="K171" s="268">
        <v>2084.9</v>
      </c>
      <c r="L171" s="268">
        <v>2049.65</v>
      </c>
      <c r="M171" s="268">
        <v>2.9119299999999999</v>
      </c>
      <c r="N171" s="1"/>
      <c r="O171" s="1"/>
    </row>
    <row r="172" spans="1:15" ht="12.75" customHeight="1">
      <c r="A172" s="30">
        <v>162</v>
      </c>
      <c r="B172" s="278" t="s">
        <v>360</v>
      </c>
      <c r="C172" s="268">
        <v>1384.25</v>
      </c>
      <c r="D172" s="269">
        <v>1394.0666666666666</v>
      </c>
      <c r="E172" s="269">
        <v>1370.1833333333332</v>
      </c>
      <c r="F172" s="269">
        <v>1356.1166666666666</v>
      </c>
      <c r="G172" s="269">
        <v>1332.2333333333331</v>
      </c>
      <c r="H172" s="269">
        <v>1408.1333333333332</v>
      </c>
      <c r="I172" s="269">
        <v>1432.0166666666664</v>
      </c>
      <c r="J172" s="269">
        <v>1446.0833333333333</v>
      </c>
      <c r="K172" s="268">
        <v>1417.95</v>
      </c>
      <c r="L172" s="268">
        <v>1380</v>
      </c>
      <c r="M172" s="268">
        <v>1.2442800000000001</v>
      </c>
      <c r="N172" s="1"/>
      <c r="O172" s="1"/>
    </row>
    <row r="173" spans="1:15" ht="12.75" customHeight="1">
      <c r="A173" s="30">
        <v>163</v>
      </c>
      <c r="B173" s="278" t="s">
        <v>844</v>
      </c>
      <c r="C173" s="268">
        <v>384</v>
      </c>
      <c r="D173" s="269">
        <v>388.16666666666669</v>
      </c>
      <c r="E173" s="269">
        <v>376.83333333333337</v>
      </c>
      <c r="F173" s="269">
        <v>369.66666666666669</v>
      </c>
      <c r="G173" s="269">
        <v>358.33333333333337</v>
      </c>
      <c r="H173" s="269">
        <v>395.33333333333337</v>
      </c>
      <c r="I173" s="269">
        <v>406.66666666666674</v>
      </c>
      <c r="J173" s="269">
        <v>413.83333333333337</v>
      </c>
      <c r="K173" s="268">
        <v>399.5</v>
      </c>
      <c r="L173" s="268">
        <v>381</v>
      </c>
      <c r="M173" s="268">
        <v>1.4731300000000001</v>
      </c>
      <c r="N173" s="1"/>
      <c r="O173" s="1"/>
    </row>
    <row r="174" spans="1:15" ht="12.75" customHeight="1">
      <c r="A174" s="30">
        <v>164</v>
      </c>
      <c r="B174" s="278" t="s">
        <v>104</v>
      </c>
      <c r="C174" s="268">
        <v>374.5</v>
      </c>
      <c r="D174" s="269">
        <v>371.7166666666667</v>
      </c>
      <c r="E174" s="269">
        <v>366.43333333333339</v>
      </c>
      <c r="F174" s="269">
        <v>358.36666666666667</v>
      </c>
      <c r="G174" s="269">
        <v>353.08333333333337</v>
      </c>
      <c r="H174" s="269">
        <v>379.78333333333342</v>
      </c>
      <c r="I174" s="269">
        <v>385.06666666666672</v>
      </c>
      <c r="J174" s="269">
        <v>393.13333333333344</v>
      </c>
      <c r="K174" s="268">
        <v>377</v>
      </c>
      <c r="L174" s="268">
        <v>363.65</v>
      </c>
      <c r="M174" s="268">
        <v>7.0393699999999999</v>
      </c>
      <c r="N174" s="1"/>
      <c r="O174" s="1"/>
    </row>
    <row r="175" spans="1:15" ht="12.75" customHeight="1">
      <c r="A175" s="30">
        <v>165</v>
      </c>
      <c r="B175" s="278" t="s">
        <v>845</v>
      </c>
      <c r="C175" s="268">
        <v>1297.55</v>
      </c>
      <c r="D175" s="269">
        <v>1287.5833333333333</v>
      </c>
      <c r="E175" s="269">
        <v>1256.1666666666665</v>
      </c>
      <c r="F175" s="269">
        <v>1214.7833333333333</v>
      </c>
      <c r="G175" s="269">
        <v>1183.3666666666666</v>
      </c>
      <c r="H175" s="269">
        <v>1328.9666666666665</v>
      </c>
      <c r="I175" s="269">
        <v>1360.383333333333</v>
      </c>
      <c r="J175" s="269">
        <v>1401.7666666666664</v>
      </c>
      <c r="K175" s="268">
        <v>1319</v>
      </c>
      <c r="L175" s="268">
        <v>1246.2</v>
      </c>
      <c r="M175" s="268">
        <v>0.56584000000000001</v>
      </c>
      <c r="N175" s="1"/>
      <c r="O175" s="1"/>
    </row>
    <row r="176" spans="1:15" ht="12.75" customHeight="1">
      <c r="A176" s="30">
        <v>166</v>
      </c>
      <c r="B176" s="278" t="s">
        <v>361</v>
      </c>
      <c r="C176" s="268">
        <v>1146.8499999999999</v>
      </c>
      <c r="D176" s="269">
        <v>1141.95</v>
      </c>
      <c r="E176" s="269">
        <v>1123.9000000000001</v>
      </c>
      <c r="F176" s="269">
        <v>1100.95</v>
      </c>
      <c r="G176" s="269">
        <v>1082.9000000000001</v>
      </c>
      <c r="H176" s="269">
        <v>1164.9000000000001</v>
      </c>
      <c r="I176" s="269">
        <v>1182.9499999999998</v>
      </c>
      <c r="J176" s="269">
        <v>1205.9000000000001</v>
      </c>
      <c r="K176" s="268">
        <v>1160</v>
      </c>
      <c r="L176" s="268">
        <v>1119</v>
      </c>
      <c r="M176" s="268">
        <v>0.68540999999999996</v>
      </c>
      <c r="N176" s="1"/>
      <c r="O176" s="1"/>
    </row>
    <row r="177" spans="1:15" ht="12.75" customHeight="1">
      <c r="A177" s="30">
        <v>167</v>
      </c>
      <c r="B177" s="278" t="s">
        <v>257</v>
      </c>
      <c r="C177" s="268">
        <v>512.4</v>
      </c>
      <c r="D177" s="269">
        <v>510.36666666666662</v>
      </c>
      <c r="E177" s="269">
        <v>502.13333333333321</v>
      </c>
      <c r="F177" s="269">
        <v>491.86666666666662</v>
      </c>
      <c r="G177" s="269">
        <v>483.63333333333321</v>
      </c>
      <c r="H177" s="269">
        <v>520.63333333333321</v>
      </c>
      <c r="I177" s="269">
        <v>528.86666666666667</v>
      </c>
      <c r="J177" s="269">
        <v>539.13333333333321</v>
      </c>
      <c r="K177" s="268">
        <v>518.6</v>
      </c>
      <c r="L177" s="268">
        <v>500.1</v>
      </c>
      <c r="M177" s="268">
        <v>2.42055</v>
      </c>
      <c r="N177" s="1"/>
      <c r="O177" s="1"/>
    </row>
    <row r="178" spans="1:15" ht="12.75" customHeight="1">
      <c r="A178" s="30">
        <v>168</v>
      </c>
      <c r="B178" s="278" t="s">
        <v>107</v>
      </c>
      <c r="C178" s="268">
        <v>883.25</v>
      </c>
      <c r="D178" s="269">
        <v>876.81666666666661</v>
      </c>
      <c r="E178" s="269">
        <v>865.63333333333321</v>
      </c>
      <c r="F178" s="269">
        <v>848.01666666666665</v>
      </c>
      <c r="G178" s="269">
        <v>836.83333333333326</v>
      </c>
      <c r="H178" s="269">
        <v>894.43333333333317</v>
      </c>
      <c r="I178" s="269">
        <v>905.61666666666656</v>
      </c>
      <c r="J178" s="269">
        <v>923.23333333333312</v>
      </c>
      <c r="K178" s="268">
        <v>888</v>
      </c>
      <c r="L178" s="268">
        <v>859.2</v>
      </c>
      <c r="M178" s="268">
        <v>26.486640000000001</v>
      </c>
      <c r="N178" s="1"/>
      <c r="O178" s="1"/>
    </row>
    <row r="179" spans="1:15" ht="12.75" customHeight="1">
      <c r="A179" s="30">
        <v>169</v>
      </c>
      <c r="B179" s="278" t="s">
        <v>258</v>
      </c>
      <c r="C179" s="268">
        <v>437.65</v>
      </c>
      <c r="D179" s="269">
        <v>439.88333333333338</v>
      </c>
      <c r="E179" s="269">
        <v>433.76666666666677</v>
      </c>
      <c r="F179" s="269">
        <v>429.88333333333338</v>
      </c>
      <c r="G179" s="269">
        <v>423.76666666666677</v>
      </c>
      <c r="H179" s="269">
        <v>443.76666666666677</v>
      </c>
      <c r="I179" s="269">
        <v>449.88333333333344</v>
      </c>
      <c r="J179" s="269">
        <v>453.76666666666677</v>
      </c>
      <c r="K179" s="268">
        <v>446</v>
      </c>
      <c r="L179" s="268">
        <v>436</v>
      </c>
      <c r="M179" s="268">
        <v>1.22055</v>
      </c>
      <c r="N179" s="1"/>
      <c r="O179" s="1"/>
    </row>
    <row r="180" spans="1:15" ht="12.75" customHeight="1">
      <c r="A180" s="30">
        <v>170</v>
      </c>
      <c r="B180" s="278" t="s">
        <v>108</v>
      </c>
      <c r="C180" s="268">
        <v>1154.5999999999999</v>
      </c>
      <c r="D180" s="269">
        <v>1153.1499999999999</v>
      </c>
      <c r="E180" s="269">
        <v>1132.4499999999998</v>
      </c>
      <c r="F180" s="269">
        <v>1110.3</v>
      </c>
      <c r="G180" s="269">
        <v>1089.5999999999999</v>
      </c>
      <c r="H180" s="269">
        <v>1175.2999999999997</v>
      </c>
      <c r="I180" s="269">
        <v>1196</v>
      </c>
      <c r="J180" s="269">
        <v>1218.1499999999996</v>
      </c>
      <c r="K180" s="268">
        <v>1173.8499999999999</v>
      </c>
      <c r="L180" s="268">
        <v>1131</v>
      </c>
      <c r="M180" s="268">
        <v>10.7182</v>
      </c>
      <c r="N180" s="1"/>
      <c r="O180" s="1"/>
    </row>
    <row r="181" spans="1:15" ht="12.75" customHeight="1">
      <c r="A181" s="30">
        <v>171</v>
      </c>
      <c r="B181" s="278" t="s">
        <v>109</v>
      </c>
      <c r="C181" s="268">
        <v>318.2</v>
      </c>
      <c r="D181" s="269">
        <v>315.64999999999998</v>
      </c>
      <c r="E181" s="269">
        <v>311.69999999999993</v>
      </c>
      <c r="F181" s="269">
        <v>305.19999999999993</v>
      </c>
      <c r="G181" s="269">
        <v>301.24999999999989</v>
      </c>
      <c r="H181" s="269">
        <v>322.14999999999998</v>
      </c>
      <c r="I181" s="269">
        <v>326.10000000000002</v>
      </c>
      <c r="J181" s="269">
        <v>332.6</v>
      </c>
      <c r="K181" s="268">
        <v>319.60000000000002</v>
      </c>
      <c r="L181" s="268">
        <v>309.14999999999998</v>
      </c>
      <c r="M181" s="268">
        <v>20.31035</v>
      </c>
      <c r="N181" s="1"/>
      <c r="O181" s="1"/>
    </row>
    <row r="182" spans="1:15" ht="12.75" customHeight="1">
      <c r="A182" s="30">
        <v>172</v>
      </c>
      <c r="B182" s="278" t="s">
        <v>362</v>
      </c>
      <c r="C182" s="268">
        <v>351.4</v>
      </c>
      <c r="D182" s="269">
        <v>353.21666666666664</v>
      </c>
      <c r="E182" s="269">
        <v>347.23333333333329</v>
      </c>
      <c r="F182" s="269">
        <v>343.06666666666666</v>
      </c>
      <c r="G182" s="269">
        <v>337.08333333333331</v>
      </c>
      <c r="H182" s="269">
        <v>357.38333333333327</v>
      </c>
      <c r="I182" s="269">
        <v>363.36666666666662</v>
      </c>
      <c r="J182" s="269">
        <v>367.53333333333325</v>
      </c>
      <c r="K182" s="268">
        <v>359.2</v>
      </c>
      <c r="L182" s="268">
        <v>349.05</v>
      </c>
      <c r="M182" s="268">
        <v>3.3671000000000002</v>
      </c>
      <c r="N182" s="1"/>
      <c r="O182" s="1"/>
    </row>
    <row r="183" spans="1:15" ht="12.75" customHeight="1">
      <c r="A183" s="30">
        <v>173</v>
      </c>
      <c r="B183" s="278" t="s">
        <v>110</v>
      </c>
      <c r="C183" s="268">
        <v>1682.5</v>
      </c>
      <c r="D183" s="269">
        <v>1674.4666666666665</v>
      </c>
      <c r="E183" s="269">
        <v>1651.9833333333329</v>
      </c>
      <c r="F183" s="269">
        <v>1621.4666666666665</v>
      </c>
      <c r="G183" s="269">
        <v>1598.9833333333329</v>
      </c>
      <c r="H183" s="269">
        <v>1704.9833333333329</v>
      </c>
      <c r="I183" s="269">
        <v>1727.4666666666665</v>
      </c>
      <c r="J183" s="269">
        <v>1757.9833333333329</v>
      </c>
      <c r="K183" s="268">
        <v>1696.95</v>
      </c>
      <c r="L183" s="268">
        <v>1643.95</v>
      </c>
      <c r="M183" s="268">
        <v>5.6926899999999998</v>
      </c>
      <c r="N183" s="1"/>
      <c r="O183" s="1"/>
    </row>
    <row r="184" spans="1:15" ht="12.75" customHeight="1">
      <c r="A184" s="30">
        <v>174</v>
      </c>
      <c r="B184" s="278" t="s">
        <v>363</v>
      </c>
      <c r="C184" s="268">
        <v>524.35</v>
      </c>
      <c r="D184" s="269">
        <v>513.29999999999995</v>
      </c>
      <c r="E184" s="269">
        <v>498.59999999999991</v>
      </c>
      <c r="F184" s="269">
        <v>472.84999999999997</v>
      </c>
      <c r="G184" s="269">
        <v>458.14999999999992</v>
      </c>
      <c r="H184" s="269">
        <v>539.04999999999995</v>
      </c>
      <c r="I184" s="269">
        <v>553.75</v>
      </c>
      <c r="J184" s="269">
        <v>579.49999999999989</v>
      </c>
      <c r="K184" s="268">
        <v>528</v>
      </c>
      <c r="L184" s="268">
        <v>487.55</v>
      </c>
      <c r="M184" s="268">
        <v>13.748139999999999</v>
      </c>
      <c r="N184" s="1"/>
      <c r="O184" s="1"/>
    </row>
    <row r="185" spans="1:15" ht="12.75" customHeight="1">
      <c r="A185" s="30">
        <v>175</v>
      </c>
      <c r="B185" s="278" t="s">
        <v>365</v>
      </c>
      <c r="C185" s="268">
        <v>2096.6999999999998</v>
      </c>
      <c r="D185" s="269">
        <v>2094.4333333333329</v>
      </c>
      <c r="E185" s="269">
        <v>2064.1666666666661</v>
      </c>
      <c r="F185" s="269">
        <v>2031.6333333333332</v>
      </c>
      <c r="G185" s="269">
        <v>2001.3666666666663</v>
      </c>
      <c r="H185" s="269">
        <v>2126.9666666666658</v>
      </c>
      <c r="I185" s="269">
        <v>2157.2333333333331</v>
      </c>
      <c r="J185" s="269">
        <v>2189.7666666666655</v>
      </c>
      <c r="K185" s="268">
        <v>2124.6999999999998</v>
      </c>
      <c r="L185" s="268">
        <v>2061.9</v>
      </c>
      <c r="M185" s="268">
        <v>0.16791</v>
      </c>
      <c r="N185" s="1"/>
      <c r="O185" s="1"/>
    </row>
    <row r="186" spans="1:15" ht="12.75" customHeight="1">
      <c r="A186" s="30">
        <v>176</v>
      </c>
      <c r="B186" s="278" t="s">
        <v>366</v>
      </c>
      <c r="C186" s="268">
        <v>836.85</v>
      </c>
      <c r="D186" s="269">
        <v>836.6</v>
      </c>
      <c r="E186" s="269">
        <v>825.25</v>
      </c>
      <c r="F186" s="269">
        <v>813.65</v>
      </c>
      <c r="G186" s="269">
        <v>802.3</v>
      </c>
      <c r="H186" s="269">
        <v>848.2</v>
      </c>
      <c r="I186" s="269">
        <v>859.55000000000018</v>
      </c>
      <c r="J186" s="269">
        <v>871.15000000000009</v>
      </c>
      <c r="K186" s="268">
        <v>847.95</v>
      </c>
      <c r="L186" s="268">
        <v>825</v>
      </c>
      <c r="M186" s="268">
        <v>2.3179400000000001</v>
      </c>
      <c r="N186" s="1"/>
      <c r="O186" s="1"/>
    </row>
    <row r="187" spans="1:15" ht="12.75" customHeight="1">
      <c r="A187" s="30">
        <v>177</v>
      </c>
      <c r="B187" s="278" t="s">
        <v>367</v>
      </c>
      <c r="C187" s="268">
        <v>290.05</v>
      </c>
      <c r="D187" s="269">
        <v>291.73333333333335</v>
      </c>
      <c r="E187" s="269">
        <v>285.56666666666672</v>
      </c>
      <c r="F187" s="269">
        <v>281.08333333333337</v>
      </c>
      <c r="G187" s="269">
        <v>274.91666666666674</v>
      </c>
      <c r="H187" s="269">
        <v>296.2166666666667</v>
      </c>
      <c r="I187" s="269">
        <v>302.38333333333333</v>
      </c>
      <c r="J187" s="269">
        <v>306.86666666666667</v>
      </c>
      <c r="K187" s="268">
        <v>297.89999999999998</v>
      </c>
      <c r="L187" s="268">
        <v>287.25</v>
      </c>
      <c r="M187" s="268">
        <v>4.0960099999999997</v>
      </c>
      <c r="N187" s="1"/>
      <c r="O187" s="1"/>
    </row>
    <row r="188" spans="1:15" ht="12.75" customHeight="1">
      <c r="A188" s="30">
        <v>178</v>
      </c>
      <c r="B188" s="278" t="s">
        <v>368</v>
      </c>
      <c r="C188" s="268">
        <v>3635.65</v>
      </c>
      <c r="D188" s="269">
        <v>3625.8833333333332</v>
      </c>
      <c r="E188" s="269">
        <v>3578.7666666666664</v>
      </c>
      <c r="F188" s="269">
        <v>3521.8833333333332</v>
      </c>
      <c r="G188" s="269">
        <v>3474.7666666666664</v>
      </c>
      <c r="H188" s="269">
        <v>3682.7666666666664</v>
      </c>
      <c r="I188" s="269">
        <v>3729.8833333333332</v>
      </c>
      <c r="J188" s="269">
        <v>3786.7666666666664</v>
      </c>
      <c r="K188" s="268">
        <v>3673</v>
      </c>
      <c r="L188" s="268">
        <v>3569</v>
      </c>
      <c r="M188" s="268">
        <v>0.94430000000000003</v>
      </c>
      <c r="N188" s="1"/>
      <c r="O188" s="1"/>
    </row>
    <row r="189" spans="1:15" ht="12.75" customHeight="1">
      <c r="A189" s="30">
        <v>179</v>
      </c>
      <c r="B189" s="278" t="s">
        <v>111</v>
      </c>
      <c r="C189" s="268">
        <v>516.65</v>
      </c>
      <c r="D189" s="269">
        <v>508.84999999999997</v>
      </c>
      <c r="E189" s="269">
        <v>497.79999999999995</v>
      </c>
      <c r="F189" s="269">
        <v>478.95</v>
      </c>
      <c r="G189" s="269">
        <v>467.9</v>
      </c>
      <c r="H189" s="269">
        <v>527.69999999999993</v>
      </c>
      <c r="I189" s="269">
        <v>538.75</v>
      </c>
      <c r="J189" s="269">
        <v>557.59999999999991</v>
      </c>
      <c r="K189" s="268">
        <v>519.9</v>
      </c>
      <c r="L189" s="268">
        <v>490</v>
      </c>
      <c r="M189" s="268">
        <v>27.120519999999999</v>
      </c>
      <c r="N189" s="1"/>
      <c r="O189" s="1"/>
    </row>
    <row r="190" spans="1:15" ht="12.75" customHeight="1">
      <c r="A190" s="30">
        <v>180</v>
      </c>
      <c r="B190" s="278" t="s">
        <v>369</v>
      </c>
      <c r="C190" s="268">
        <v>631.20000000000005</v>
      </c>
      <c r="D190" s="269">
        <v>634.38333333333333</v>
      </c>
      <c r="E190" s="269">
        <v>625.26666666666665</v>
      </c>
      <c r="F190" s="269">
        <v>619.33333333333337</v>
      </c>
      <c r="G190" s="269">
        <v>610.2166666666667</v>
      </c>
      <c r="H190" s="269">
        <v>640.31666666666661</v>
      </c>
      <c r="I190" s="269">
        <v>649.43333333333317</v>
      </c>
      <c r="J190" s="269">
        <v>655.36666666666656</v>
      </c>
      <c r="K190" s="268">
        <v>643.5</v>
      </c>
      <c r="L190" s="268">
        <v>628.45000000000005</v>
      </c>
      <c r="M190" s="268">
        <v>11.535310000000001</v>
      </c>
      <c r="N190" s="1"/>
      <c r="O190" s="1"/>
    </row>
    <row r="191" spans="1:15" ht="12.75" customHeight="1">
      <c r="A191" s="30">
        <v>181</v>
      </c>
      <c r="B191" s="278" t="s">
        <v>370</v>
      </c>
      <c r="C191" s="268">
        <v>90.2</v>
      </c>
      <c r="D191" s="269">
        <v>90.2</v>
      </c>
      <c r="E191" s="269">
        <v>89.4</v>
      </c>
      <c r="F191" s="269">
        <v>88.600000000000009</v>
      </c>
      <c r="G191" s="269">
        <v>87.800000000000011</v>
      </c>
      <c r="H191" s="269">
        <v>91</v>
      </c>
      <c r="I191" s="269">
        <v>91.799999999999983</v>
      </c>
      <c r="J191" s="269">
        <v>92.6</v>
      </c>
      <c r="K191" s="268">
        <v>91</v>
      </c>
      <c r="L191" s="268">
        <v>89.4</v>
      </c>
      <c r="M191" s="268">
        <v>12.690989999999999</v>
      </c>
      <c r="N191" s="1"/>
      <c r="O191" s="1"/>
    </row>
    <row r="192" spans="1:15" ht="12.75" customHeight="1">
      <c r="A192" s="30">
        <v>182</v>
      </c>
      <c r="B192" s="278" t="s">
        <v>371</v>
      </c>
      <c r="C192" s="268">
        <v>127</v>
      </c>
      <c r="D192" s="269">
        <v>127.68333333333334</v>
      </c>
      <c r="E192" s="269">
        <v>124.86666666666667</v>
      </c>
      <c r="F192" s="269">
        <v>122.73333333333333</v>
      </c>
      <c r="G192" s="269">
        <v>119.91666666666667</v>
      </c>
      <c r="H192" s="269">
        <v>129.81666666666666</v>
      </c>
      <c r="I192" s="269">
        <v>132.63333333333333</v>
      </c>
      <c r="J192" s="269">
        <v>134.76666666666668</v>
      </c>
      <c r="K192" s="268">
        <v>130.5</v>
      </c>
      <c r="L192" s="268">
        <v>125.55</v>
      </c>
      <c r="M192" s="268">
        <v>23.165890000000001</v>
      </c>
      <c r="N192" s="1"/>
      <c r="O192" s="1"/>
    </row>
    <row r="193" spans="1:15" ht="12.75" customHeight="1">
      <c r="A193" s="30">
        <v>183</v>
      </c>
      <c r="B193" s="278" t="s">
        <v>259</v>
      </c>
      <c r="C193" s="268">
        <v>230.2</v>
      </c>
      <c r="D193" s="269">
        <v>229.06666666666663</v>
      </c>
      <c r="E193" s="269">
        <v>225.28333333333327</v>
      </c>
      <c r="F193" s="269">
        <v>220.36666666666665</v>
      </c>
      <c r="G193" s="269">
        <v>216.58333333333329</v>
      </c>
      <c r="H193" s="269">
        <v>233.98333333333326</v>
      </c>
      <c r="I193" s="269">
        <v>237.76666666666662</v>
      </c>
      <c r="J193" s="269">
        <v>242.68333333333325</v>
      </c>
      <c r="K193" s="268">
        <v>232.85</v>
      </c>
      <c r="L193" s="268">
        <v>224.15</v>
      </c>
      <c r="M193" s="268">
        <v>10.665050000000001</v>
      </c>
      <c r="N193" s="1"/>
      <c r="O193" s="1"/>
    </row>
    <row r="194" spans="1:15" ht="12.75" customHeight="1">
      <c r="A194" s="30">
        <v>184</v>
      </c>
      <c r="B194" s="278" t="s">
        <v>373</v>
      </c>
      <c r="C194" s="268">
        <v>1055.9000000000001</v>
      </c>
      <c r="D194" s="269">
        <v>1056.6833333333334</v>
      </c>
      <c r="E194" s="269">
        <v>1045.6666666666667</v>
      </c>
      <c r="F194" s="269">
        <v>1035.4333333333334</v>
      </c>
      <c r="G194" s="269">
        <v>1024.4166666666667</v>
      </c>
      <c r="H194" s="269">
        <v>1066.9166666666667</v>
      </c>
      <c r="I194" s="269">
        <v>1077.9333333333332</v>
      </c>
      <c r="J194" s="269">
        <v>1088.1666666666667</v>
      </c>
      <c r="K194" s="268">
        <v>1067.7</v>
      </c>
      <c r="L194" s="268">
        <v>1046.45</v>
      </c>
      <c r="M194" s="268">
        <v>0.70355000000000001</v>
      </c>
      <c r="N194" s="1"/>
      <c r="O194" s="1"/>
    </row>
    <row r="195" spans="1:15" ht="12.75" customHeight="1">
      <c r="A195" s="30">
        <v>185</v>
      </c>
      <c r="B195" s="278" t="s">
        <v>113</v>
      </c>
      <c r="C195" s="268">
        <v>918.75</v>
      </c>
      <c r="D195" s="269">
        <v>915.93333333333339</v>
      </c>
      <c r="E195" s="269">
        <v>910.41666666666674</v>
      </c>
      <c r="F195" s="269">
        <v>902.08333333333337</v>
      </c>
      <c r="G195" s="269">
        <v>896.56666666666672</v>
      </c>
      <c r="H195" s="269">
        <v>924.26666666666677</v>
      </c>
      <c r="I195" s="269">
        <v>929.78333333333342</v>
      </c>
      <c r="J195" s="269">
        <v>938.11666666666679</v>
      </c>
      <c r="K195" s="268">
        <v>921.45</v>
      </c>
      <c r="L195" s="268">
        <v>907.6</v>
      </c>
      <c r="M195" s="268">
        <v>35.45337</v>
      </c>
      <c r="N195" s="1"/>
      <c r="O195" s="1"/>
    </row>
    <row r="196" spans="1:15" ht="12.75" customHeight="1">
      <c r="A196" s="30">
        <v>186</v>
      </c>
      <c r="B196" s="278" t="s">
        <v>115</v>
      </c>
      <c r="C196" s="268">
        <v>1861.95</v>
      </c>
      <c r="D196" s="269">
        <v>1852.0833333333333</v>
      </c>
      <c r="E196" s="269">
        <v>1830.8666666666666</v>
      </c>
      <c r="F196" s="269">
        <v>1799.7833333333333</v>
      </c>
      <c r="G196" s="269">
        <v>1778.5666666666666</v>
      </c>
      <c r="H196" s="269">
        <v>1883.1666666666665</v>
      </c>
      <c r="I196" s="269">
        <v>1904.3833333333332</v>
      </c>
      <c r="J196" s="269">
        <v>1935.4666666666665</v>
      </c>
      <c r="K196" s="268">
        <v>1873.3</v>
      </c>
      <c r="L196" s="268">
        <v>1821</v>
      </c>
      <c r="M196" s="268">
        <v>2.4268700000000001</v>
      </c>
      <c r="N196" s="1"/>
      <c r="O196" s="1"/>
    </row>
    <row r="197" spans="1:15" ht="12.75" customHeight="1">
      <c r="A197" s="30">
        <v>187</v>
      </c>
      <c r="B197" s="278" t="s">
        <v>116</v>
      </c>
      <c r="C197" s="268">
        <v>1413.85</v>
      </c>
      <c r="D197" s="269">
        <v>1420.2833333333335</v>
      </c>
      <c r="E197" s="269">
        <v>1400.5666666666671</v>
      </c>
      <c r="F197" s="269">
        <v>1387.2833333333335</v>
      </c>
      <c r="G197" s="269">
        <v>1367.5666666666671</v>
      </c>
      <c r="H197" s="269">
        <v>1433.5666666666671</v>
      </c>
      <c r="I197" s="269">
        <v>1453.2833333333338</v>
      </c>
      <c r="J197" s="269">
        <v>1466.5666666666671</v>
      </c>
      <c r="K197" s="268">
        <v>1440</v>
      </c>
      <c r="L197" s="268">
        <v>1407</v>
      </c>
      <c r="M197" s="268">
        <v>63.198500000000003</v>
      </c>
      <c r="N197" s="1"/>
      <c r="O197" s="1"/>
    </row>
    <row r="198" spans="1:15" ht="12.75" customHeight="1">
      <c r="A198" s="30">
        <v>188</v>
      </c>
      <c r="B198" s="278" t="s">
        <v>117</v>
      </c>
      <c r="C198" s="268">
        <v>520.85</v>
      </c>
      <c r="D198" s="269">
        <v>521</v>
      </c>
      <c r="E198" s="269">
        <v>515.1</v>
      </c>
      <c r="F198" s="269">
        <v>509.35</v>
      </c>
      <c r="G198" s="269">
        <v>503.45000000000005</v>
      </c>
      <c r="H198" s="269">
        <v>526.75</v>
      </c>
      <c r="I198" s="269">
        <v>532.65000000000009</v>
      </c>
      <c r="J198" s="269">
        <v>538.4</v>
      </c>
      <c r="K198" s="268">
        <v>526.9</v>
      </c>
      <c r="L198" s="268">
        <v>515.25</v>
      </c>
      <c r="M198" s="268">
        <v>29.943719999999999</v>
      </c>
      <c r="N198" s="1"/>
      <c r="O198" s="1"/>
    </row>
    <row r="199" spans="1:15" ht="12.75" customHeight="1">
      <c r="A199" s="30">
        <v>189</v>
      </c>
      <c r="B199" s="278" t="s">
        <v>374</v>
      </c>
      <c r="C199" s="268">
        <v>70.900000000000006</v>
      </c>
      <c r="D199" s="269">
        <v>70.566666666666663</v>
      </c>
      <c r="E199" s="269">
        <v>69.283333333333331</v>
      </c>
      <c r="F199" s="269">
        <v>67.666666666666671</v>
      </c>
      <c r="G199" s="269">
        <v>66.38333333333334</v>
      </c>
      <c r="H199" s="269">
        <v>72.183333333333323</v>
      </c>
      <c r="I199" s="269">
        <v>73.466666666666654</v>
      </c>
      <c r="J199" s="269">
        <v>75.083333333333314</v>
      </c>
      <c r="K199" s="268">
        <v>71.849999999999994</v>
      </c>
      <c r="L199" s="268">
        <v>68.95</v>
      </c>
      <c r="M199" s="268">
        <v>123.27441</v>
      </c>
      <c r="N199" s="1"/>
      <c r="O199" s="1"/>
    </row>
    <row r="200" spans="1:15" ht="12.75" customHeight="1">
      <c r="A200" s="30">
        <v>190</v>
      </c>
      <c r="B200" s="278" t="s">
        <v>846</v>
      </c>
      <c r="C200" s="268">
        <v>3517</v>
      </c>
      <c r="D200" s="269">
        <v>3527</v>
      </c>
      <c r="E200" s="269">
        <v>3489</v>
      </c>
      <c r="F200" s="269">
        <v>3461</v>
      </c>
      <c r="G200" s="269">
        <v>3423</v>
      </c>
      <c r="H200" s="269">
        <v>3555</v>
      </c>
      <c r="I200" s="269">
        <v>3593</v>
      </c>
      <c r="J200" s="269">
        <v>3621</v>
      </c>
      <c r="K200" s="268">
        <v>3565</v>
      </c>
      <c r="L200" s="268">
        <v>3499</v>
      </c>
      <c r="M200" s="268">
        <v>7.8969999999999999E-2</v>
      </c>
      <c r="N200" s="1"/>
      <c r="O200" s="1"/>
    </row>
    <row r="201" spans="1:15" ht="12.75" customHeight="1">
      <c r="A201" s="30">
        <v>191</v>
      </c>
      <c r="B201" s="278" t="s">
        <v>375</v>
      </c>
      <c r="C201" s="268">
        <v>988</v>
      </c>
      <c r="D201" s="269">
        <v>989.94999999999993</v>
      </c>
      <c r="E201" s="269">
        <v>976.04999999999984</v>
      </c>
      <c r="F201" s="269">
        <v>964.09999999999991</v>
      </c>
      <c r="G201" s="269">
        <v>950.19999999999982</v>
      </c>
      <c r="H201" s="269">
        <v>1001.8999999999999</v>
      </c>
      <c r="I201" s="269">
        <v>1015.8</v>
      </c>
      <c r="J201" s="269">
        <v>1027.75</v>
      </c>
      <c r="K201" s="268">
        <v>1003.85</v>
      </c>
      <c r="L201" s="268">
        <v>978</v>
      </c>
      <c r="M201" s="268">
        <v>2.2760699999999998</v>
      </c>
      <c r="N201" s="1"/>
      <c r="O201" s="1"/>
    </row>
    <row r="202" spans="1:15" ht="12.75" customHeight="1">
      <c r="A202" s="30">
        <v>192</v>
      </c>
      <c r="B202" s="278" t="s">
        <v>795</v>
      </c>
      <c r="C202" s="268">
        <v>15.95</v>
      </c>
      <c r="D202" s="269">
        <v>16.116666666666667</v>
      </c>
      <c r="E202" s="269">
        <v>15.683333333333334</v>
      </c>
      <c r="F202" s="269">
        <v>15.416666666666666</v>
      </c>
      <c r="G202" s="269">
        <v>14.983333333333333</v>
      </c>
      <c r="H202" s="269">
        <v>16.383333333333333</v>
      </c>
      <c r="I202" s="269">
        <v>16.81666666666667</v>
      </c>
      <c r="J202" s="269">
        <v>17.083333333333336</v>
      </c>
      <c r="K202" s="268">
        <v>16.55</v>
      </c>
      <c r="L202" s="268">
        <v>15.85</v>
      </c>
      <c r="M202" s="268">
        <v>25.768350000000002</v>
      </c>
      <c r="N202" s="1"/>
      <c r="O202" s="1"/>
    </row>
    <row r="203" spans="1:15" ht="12.75" customHeight="1">
      <c r="A203" s="30">
        <v>193</v>
      </c>
      <c r="B203" s="278" t="s">
        <v>376</v>
      </c>
      <c r="C203" s="268">
        <v>1010.4</v>
      </c>
      <c r="D203" s="269">
        <v>1020.4833333333332</v>
      </c>
      <c r="E203" s="269">
        <v>990.91666666666652</v>
      </c>
      <c r="F203" s="269">
        <v>971.43333333333328</v>
      </c>
      <c r="G203" s="269">
        <v>941.86666666666656</v>
      </c>
      <c r="H203" s="269">
        <v>1039.9666666666665</v>
      </c>
      <c r="I203" s="269">
        <v>1069.5333333333333</v>
      </c>
      <c r="J203" s="269">
        <v>1089.0166666666664</v>
      </c>
      <c r="K203" s="268">
        <v>1050.05</v>
      </c>
      <c r="L203" s="268">
        <v>1001</v>
      </c>
      <c r="M203" s="268">
        <v>0.16574</v>
      </c>
      <c r="N203" s="1"/>
      <c r="O203" s="1"/>
    </row>
    <row r="204" spans="1:15" ht="12.75" customHeight="1">
      <c r="A204" s="30">
        <v>194</v>
      </c>
      <c r="B204" s="278" t="s">
        <v>112</v>
      </c>
      <c r="C204" s="268">
        <v>1313.9</v>
      </c>
      <c r="D204" s="269">
        <v>1307.5833333333333</v>
      </c>
      <c r="E204" s="269">
        <v>1286.3166666666666</v>
      </c>
      <c r="F204" s="269">
        <v>1258.7333333333333</v>
      </c>
      <c r="G204" s="269">
        <v>1237.4666666666667</v>
      </c>
      <c r="H204" s="269">
        <v>1335.1666666666665</v>
      </c>
      <c r="I204" s="269">
        <v>1356.4333333333334</v>
      </c>
      <c r="J204" s="269">
        <v>1384.0166666666664</v>
      </c>
      <c r="K204" s="268">
        <v>1328.85</v>
      </c>
      <c r="L204" s="268">
        <v>1280</v>
      </c>
      <c r="M204" s="268">
        <v>4.5586500000000001</v>
      </c>
      <c r="N204" s="1"/>
      <c r="O204" s="1"/>
    </row>
    <row r="205" spans="1:15" ht="12.75" customHeight="1">
      <c r="A205" s="30">
        <v>195</v>
      </c>
      <c r="B205" s="278" t="s">
        <v>378</v>
      </c>
      <c r="C205" s="268">
        <v>95.45</v>
      </c>
      <c r="D205" s="269">
        <v>95.083333333333329</v>
      </c>
      <c r="E205" s="269">
        <v>92.966666666666654</v>
      </c>
      <c r="F205" s="269">
        <v>90.48333333333332</v>
      </c>
      <c r="G205" s="269">
        <v>88.366666666666646</v>
      </c>
      <c r="H205" s="269">
        <v>97.566666666666663</v>
      </c>
      <c r="I205" s="269">
        <v>99.683333333333337</v>
      </c>
      <c r="J205" s="269">
        <v>102.16666666666667</v>
      </c>
      <c r="K205" s="268">
        <v>97.2</v>
      </c>
      <c r="L205" s="268">
        <v>92.6</v>
      </c>
      <c r="M205" s="268">
        <v>6.5900800000000004</v>
      </c>
      <c r="N205" s="1"/>
      <c r="O205" s="1"/>
    </row>
    <row r="206" spans="1:15" ht="12.75" customHeight="1">
      <c r="A206" s="30">
        <v>196</v>
      </c>
      <c r="B206" s="278" t="s">
        <v>118</v>
      </c>
      <c r="C206" s="268">
        <v>2638.25</v>
      </c>
      <c r="D206" s="269">
        <v>2667.75</v>
      </c>
      <c r="E206" s="269">
        <v>2600.5</v>
      </c>
      <c r="F206" s="269">
        <v>2562.75</v>
      </c>
      <c r="G206" s="269">
        <v>2495.5</v>
      </c>
      <c r="H206" s="269">
        <v>2705.5</v>
      </c>
      <c r="I206" s="269">
        <v>2772.75</v>
      </c>
      <c r="J206" s="269">
        <v>2810.5</v>
      </c>
      <c r="K206" s="268">
        <v>2735</v>
      </c>
      <c r="L206" s="268">
        <v>2630</v>
      </c>
      <c r="M206" s="268">
        <v>7.4004000000000003</v>
      </c>
      <c r="N206" s="1"/>
      <c r="O206" s="1"/>
    </row>
    <row r="207" spans="1:15" ht="12.75" customHeight="1">
      <c r="A207" s="30">
        <v>197</v>
      </c>
      <c r="B207" s="278" t="s">
        <v>786</v>
      </c>
      <c r="C207" s="268">
        <v>334.85</v>
      </c>
      <c r="D207" s="269">
        <v>337.45</v>
      </c>
      <c r="E207" s="269">
        <v>324.89999999999998</v>
      </c>
      <c r="F207" s="269">
        <v>314.95</v>
      </c>
      <c r="G207" s="269">
        <v>302.39999999999998</v>
      </c>
      <c r="H207" s="269">
        <v>347.4</v>
      </c>
      <c r="I207" s="269">
        <v>359.95000000000005</v>
      </c>
      <c r="J207" s="269">
        <v>369.9</v>
      </c>
      <c r="K207" s="268">
        <v>350</v>
      </c>
      <c r="L207" s="268">
        <v>327.5</v>
      </c>
      <c r="M207" s="268">
        <v>2.52894</v>
      </c>
      <c r="N207" s="1"/>
      <c r="O207" s="1"/>
    </row>
    <row r="208" spans="1:15" ht="12.75" customHeight="1">
      <c r="A208" s="30">
        <v>198</v>
      </c>
      <c r="B208" s="278" t="s">
        <v>120</v>
      </c>
      <c r="C208" s="268">
        <v>373.6</v>
      </c>
      <c r="D208" s="269">
        <v>372.88333333333338</v>
      </c>
      <c r="E208" s="269">
        <v>365.81666666666678</v>
      </c>
      <c r="F208" s="269">
        <v>358.03333333333342</v>
      </c>
      <c r="G208" s="269">
        <v>350.96666666666681</v>
      </c>
      <c r="H208" s="269">
        <v>380.66666666666674</v>
      </c>
      <c r="I208" s="269">
        <v>387.73333333333335</v>
      </c>
      <c r="J208" s="269">
        <v>395.51666666666671</v>
      </c>
      <c r="K208" s="268">
        <v>379.95</v>
      </c>
      <c r="L208" s="268">
        <v>365.1</v>
      </c>
      <c r="M208" s="268">
        <v>149.34966</v>
      </c>
      <c r="N208" s="1"/>
      <c r="O208" s="1"/>
    </row>
    <row r="209" spans="1:15" ht="12.75" customHeight="1">
      <c r="A209" s="30">
        <v>199</v>
      </c>
      <c r="B209" s="278" t="s">
        <v>796</v>
      </c>
      <c r="C209" s="268">
        <v>1255.95</v>
      </c>
      <c r="D209" s="269">
        <v>1263.75</v>
      </c>
      <c r="E209" s="269">
        <v>1242.2</v>
      </c>
      <c r="F209" s="269">
        <v>1228.45</v>
      </c>
      <c r="G209" s="269">
        <v>1206.9000000000001</v>
      </c>
      <c r="H209" s="269">
        <v>1277.5</v>
      </c>
      <c r="I209" s="269">
        <v>1299.0500000000002</v>
      </c>
      <c r="J209" s="269">
        <v>1312.8</v>
      </c>
      <c r="K209" s="268">
        <v>1285.3</v>
      </c>
      <c r="L209" s="268">
        <v>1250</v>
      </c>
      <c r="M209" s="268">
        <v>0.43676999999999999</v>
      </c>
      <c r="N209" s="1"/>
      <c r="O209" s="1"/>
    </row>
    <row r="210" spans="1:15" ht="12.75" customHeight="1">
      <c r="A210" s="30">
        <v>200</v>
      </c>
      <c r="B210" s="278" t="s">
        <v>260</v>
      </c>
      <c r="C210" s="268">
        <v>2282.35</v>
      </c>
      <c r="D210" s="269">
        <v>2306.5833333333335</v>
      </c>
      <c r="E210" s="269">
        <v>2248.7666666666669</v>
      </c>
      <c r="F210" s="269">
        <v>2215.1833333333334</v>
      </c>
      <c r="G210" s="269">
        <v>2157.3666666666668</v>
      </c>
      <c r="H210" s="269">
        <v>2340.166666666667</v>
      </c>
      <c r="I210" s="269">
        <v>2397.9833333333336</v>
      </c>
      <c r="J210" s="269">
        <v>2431.5666666666671</v>
      </c>
      <c r="K210" s="268">
        <v>2364.4</v>
      </c>
      <c r="L210" s="268">
        <v>2273</v>
      </c>
      <c r="M210" s="268">
        <v>9.4970499999999998</v>
      </c>
      <c r="N210" s="1"/>
      <c r="O210" s="1"/>
    </row>
    <row r="211" spans="1:15" ht="12.75" customHeight="1">
      <c r="A211" s="30">
        <v>201</v>
      </c>
      <c r="B211" s="278" t="s">
        <v>379</v>
      </c>
      <c r="C211" s="268">
        <v>104.4</v>
      </c>
      <c r="D211" s="269">
        <v>105</v>
      </c>
      <c r="E211" s="269">
        <v>102.3</v>
      </c>
      <c r="F211" s="269">
        <v>100.2</v>
      </c>
      <c r="G211" s="269">
        <v>97.5</v>
      </c>
      <c r="H211" s="269">
        <v>107.1</v>
      </c>
      <c r="I211" s="269">
        <v>109.79999999999998</v>
      </c>
      <c r="J211" s="269">
        <v>111.89999999999999</v>
      </c>
      <c r="K211" s="268">
        <v>107.7</v>
      </c>
      <c r="L211" s="268">
        <v>102.9</v>
      </c>
      <c r="M211" s="268">
        <v>27.732389999999999</v>
      </c>
      <c r="N211" s="1"/>
      <c r="O211" s="1"/>
    </row>
    <row r="212" spans="1:15" ht="12.75" customHeight="1">
      <c r="A212" s="30">
        <v>202</v>
      </c>
      <c r="B212" s="278" t="s">
        <v>121</v>
      </c>
      <c r="C212" s="268">
        <v>221.9</v>
      </c>
      <c r="D212" s="269">
        <v>221.68333333333331</v>
      </c>
      <c r="E212" s="269">
        <v>219.41666666666663</v>
      </c>
      <c r="F212" s="269">
        <v>216.93333333333331</v>
      </c>
      <c r="G212" s="269">
        <v>214.66666666666663</v>
      </c>
      <c r="H212" s="269">
        <v>224.16666666666663</v>
      </c>
      <c r="I212" s="269">
        <v>226.43333333333334</v>
      </c>
      <c r="J212" s="269">
        <v>228.91666666666663</v>
      </c>
      <c r="K212" s="268">
        <v>223.95</v>
      </c>
      <c r="L212" s="268">
        <v>219.2</v>
      </c>
      <c r="M212" s="268">
        <v>32.52966</v>
      </c>
      <c r="N212" s="1"/>
      <c r="O212" s="1"/>
    </row>
    <row r="213" spans="1:15" ht="12.75" customHeight="1">
      <c r="A213" s="30">
        <v>203</v>
      </c>
      <c r="B213" s="278" t="s">
        <v>122</v>
      </c>
      <c r="C213" s="268">
        <v>2679.25</v>
      </c>
      <c r="D213" s="269">
        <v>2682.1333333333332</v>
      </c>
      <c r="E213" s="269">
        <v>2650.5166666666664</v>
      </c>
      <c r="F213" s="269">
        <v>2621.7833333333333</v>
      </c>
      <c r="G213" s="269">
        <v>2590.1666666666665</v>
      </c>
      <c r="H213" s="269">
        <v>2710.8666666666663</v>
      </c>
      <c r="I213" s="269">
        <v>2742.4833333333331</v>
      </c>
      <c r="J213" s="269">
        <v>2771.2166666666662</v>
      </c>
      <c r="K213" s="268">
        <v>2713.75</v>
      </c>
      <c r="L213" s="268">
        <v>2653.4</v>
      </c>
      <c r="M213" s="268">
        <v>18.985009999999999</v>
      </c>
      <c r="N213" s="1"/>
      <c r="O213" s="1"/>
    </row>
    <row r="214" spans="1:15" ht="12.75" customHeight="1">
      <c r="A214" s="30">
        <v>204</v>
      </c>
      <c r="B214" s="278" t="s">
        <v>261</v>
      </c>
      <c r="C214" s="268">
        <v>274</v>
      </c>
      <c r="D214" s="269">
        <v>274.03333333333336</v>
      </c>
      <c r="E214" s="269">
        <v>271.9666666666667</v>
      </c>
      <c r="F214" s="269">
        <v>269.93333333333334</v>
      </c>
      <c r="G214" s="269">
        <v>267.86666666666667</v>
      </c>
      <c r="H214" s="269">
        <v>276.06666666666672</v>
      </c>
      <c r="I214" s="269">
        <v>278.13333333333344</v>
      </c>
      <c r="J214" s="269">
        <v>280.16666666666674</v>
      </c>
      <c r="K214" s="268">
        <v>276.10000000000002</v>
      </c>
      <c r="L214" s="268">
        <v>272</v>
      </c>
      <c r="M214" s="268">
        <v>2.17422</v>
      </c>
      <c r="N214" s="1"/>
      <c r="O214" s="1"/>
    </row>
    <row r="215" spans="1:15" ht="12.75" customHeight="1">
      <c r="A215" s="30">
        <v>205</v>
      </c>
      <c r="B215" s="278" t="s">
        <v>289</v>
      </c>
      <c r="C215" s="268">
        <v>3483.95</v>
      </c>
      <c r="D215" s="269">
        <v>3496.3166666666671</v>
      </c>
      <c r="E215" s="269">
        <v>3443.6333333333341</v>
      </c>
      <c r="F215" s="269">
        <v>3403.3166666666671</v>
      </c>
      <c r="G215" s="269">
        <v>3350.6333333333341</v>
      </c>
      <c r="H215" s="269">
        <v>3536.6333333333341</v>
      </c>
      <c r="I215" s="269">
        <v>3589.3166666666675</v>
      </c>
      <c r="J215" s="269">
        <v>3629.6333333333341</v>
      </c>
      <c r="K215" s="268">
        <v>3549</v>
      </c>
      <c r="L215" s="268">
        <v>3456</v>
      </c>
      <c r="M215" s="268">
        <v>0.26455000000000001</v>
      </c>
      <c r="N215" s="1"/>
      <c r="O215" s="1"/>
    </row>
    <row r="216" spans="1:15" ht="12.75" customHeight="1">
      <c r="A216" s="30">
        <v>206</v>
      </c>
      <c r="B216" s="278" t="s">
        <v>797</v>
      </c>
      <c r="C216" s="268">
        <v>864.55</v>
      </c>
      <c r="D216" s="269">
        <v>871.43333333333339</v>
      </c>
      <c r="E216" s="269">
        <v>848.61666666666679</v>
      </c>
      <c r="F216" s="269">
        <v>832.68333333333339</v>
      </c>
      <c r="G216" s="269">
        <v>809.86666666666679</v>
      </c>
      <c r="H216" s="269">
        <v>887.36666666666679</v>
      </c>
      <c r="I216" s="269">
        <v>910.18333333333339</v>
      </c>
      <c r="J216" s="269">
        <v>926.11666666666679</v>
      </c>
      <c r="K216" s="268">
        <v>894.25</v>
      </c>
      <c r="L216" s="268">
        <v>855.5</v>
      </c>
      <c r="M216" s="268">
        <v>2.1787399999999999</v>
      </c>
      <c r="N216" s="1"/>
      <c r="O216" s="1"/>
    </row>
    <row r="217" spans="1:15" ht="12.75" customHeight="1">
      <c r="A217" s="30">
        <v>207</v>
      </c>
      <c r="B217" s="278" t="s">
        <v>380</v>
      </c>
      <c r="C217" s="268">
        <v>39524.35</v>
      </c>
      <c r="D217" s="269">
        <v>39672.933333333327</v>
      </c>
      <c r="E217" s="269">
        <v>39009.416666666657</v>
      </c>
      <c r="F217" s="269">
        <v>38494.48333333333</v>
      </c>
      <c r="G217" s="269">
        <v>37830.96666666666</v>
      </c>
      <c r="H217" s="269">
        <v>40187.866666666654</v>
      </c>
      <c r="I217" s="269">
        <v>40851.383333333331</v>
      </c>
      <c r="J217" s="269">
        <v>41366.316666666651</v>
      </c>
      <c r="K217" s="268">
        <v>40336.449999999997</v>
      </c>
      <c r="L217" s="268">
        <v>39158</v>
      </c>
      <c r="M217" s="268">
        <v>3.2149999999999998E-2</v>
      </c>
      <c r="N217" s="1"/>
      <c r="O217" s="1"/>
    </row>
    <row r="218" spans="1:15" ht="12.75" customHeight="1">
      <c r="A218" s="30">
        <v>208</v>
      </c>
      <c r="B218" s="278" t="s">
        <v>381</v>
      </c>
      <c r="C218" s="268">
        <v>35.1</v>
      </c>
      <c r="D218" s="269">
        <v>35.1</v>
      </c>
      <c r="E218" s="269">
        <v>34.700000000000003</v>
      </c>
      <c r="F218" s="269">
        <v>34.300000000000004</v>
      </c>
      <c r="G218" s="269">
        <v>33.900000000000006</v>
      </c>
      <c r="H218" s="269">
        <v>35.5</v>
      </c>
      <c r="I218" s="269">
        <v>35.899999999999991</v>
      </c>
      <c r="J218" s="269">
        <v>36.299999999999997</v>
      </c>
      <c r="K218" s="268">
        <v>35.5</v>
      </c>
      <c r="L218" s="268">
        <v>34.700000000000003</v>
      </c>
      <c r="M218" s="268">
        <v>9.0667100000000005</v>
      </c>
      <c r="N218" s="1"/>
      <c r="O218" s="1"/>
    </row>
    <row r="219" spans="1:15" ht="12.75" customHeight="1">
      <c r="A219" s="30">
        <v>209</v>
      </c>
      <c r="B219" s="278" t="s">
        <v>114</v>
      </c>
      <c r="C219" s="268">
        <v>2289.15</v>
      </c>
      <c r="D219" s="269">
        <v>2298.0166666666669</v>
      </c>
      <c r="E219" s="269">
        <v>2272.1333333333337</v>
      </c>
      <c r="F219" s="269">
        <v>2255.1166666666668</v>
      </c>
      <c r="G219" s="269">
        <v>2229.2333333333336</v>
      </c>
      <c r="H219" s="269">
        <v>2315.0333333333338</v>
      </c>
      <c r="I219" s="269">
        <v>2340.916666666667</v>
      </c>
      <c r="J219" s="269">
        <v>2357.9333333333338</v>
      </c>
      <c r="K219" s="268">
        <v>2323.9</v>
      </c>
      <c r="L219" s="268">
        <v>2281</v>
      </c>
      <c r="M219" s="268">
        <v>34.371580000000002</v>
      </c>
      <c r="N219" s="1"/>
      <c r="O219" s="1"/>
    </row>
    <row r="220" spans="1:15" ht="12.75" customHeight="1">
      <c r="A220" s="30">
        <v>210</v>
      </c>
      <c r="B220" s="278" t="s">
        <v>124</v>
      </c>
      <c r="C220" s="268">
        <v>852.55</v>
      </c>
      <c r="D220" s="269">
        <v>858.66666666666663</v>
      </c>
      <c r="E220" s="269">
        <v>842.48333333333323</v>
      </c>
      <c r="F220" s="269">
        <v>832.41666666666663</v>
      </c>
      <c r="G220" s="269">
        <v>816.23333333333323</v>
      </c>
      <c r="H220" s="269">
        <v>868.73333333333323</v>
      </c>
      <c r="I220" s="269">
        <v>884.91666666666663</v>
      </c>
      <c r="J220" s="269">
        <v>894.98333333333323</v>
      </c>
      <c r="K220" s="268">
        <v>874.85</v>
      </c>
      <c r="L220" s="268">
        <v>848.6</v>
      </c>
      <c r="M220" s="268">
        <v>124.93809</v>
      </c>
      <c r="N220" s="1"/>
      <c r="O220" s="1"/>
    </row>
    <row r="221" spans="1:15" ht="12.75" customHeight="1">
      <c r="A221" s="30">
        <v>211</v>
      </c>
      <c r="B221" s="278" t="s">
        <v>125</v>
      </c>
      <c r="C221" s="268">
        <v>1158.4000000000001</v>
      </c>
      <c r="D221" s="269">
        <v>1156.9166666666667</v>
      </c>
      <c r="E221" s="269">
        <v>1148.8333333333335</v>
      </c>
      <c r="F221" s="269">
        <v>1139.2666666666667</v>
      </c>
      <c r="G221" s="269">
        <v>1131.1833333333334</v>
      </c>
      <c r="H221" s="269">
        <v>1166.4833333333336</v>
      </c>
      <c r="I221" s="269">
        <v>1174.5666666666671</v>
      </c>
      <c r="J221" s="269">
        <v>1184.1333333333337</v>
      </c>
      <c r="K221" s="268">
        <v>1165</v>
      </c>
      <c r="L221" s="268">
        <v>1147.3499999999999</v>
      </c>
      <c r="M221" s="268">
        <v>5.2878600000000002</v>
      </c>
      <c r="N221" s="1"/>
      <c r="O221" s="1"/>
    </row>
    <row r="222" spans="1:15" ht="12.75" customHeight="1">
      <c r="A222" s="30">
        <v>212</v>
      </c>
      <c r="B222" s="278" t="s">
        <v>126</v>
      </c>
      <c r="C222" s="268">
        <v>532.5</v>
      </c>
      <c r="D222" s="269">
        <v>532.06666666666672</v>
      </c>
      <c r="E222" s="269">
        <v>526.48333333333346</v>
      </c>
      <c r="F222" s="269">
        <v>520.4666666666667</v>
      </c>
      <c r="G222" s="269">
        <v>514.88333333333344</v>
      </c>
      <c r="H222" s="269">
        <v>538.08333333333348</v>
      </c>
      <c r="I222" s="269">
        <v>543.66666666666674</v>
      </c>
      <c r="J222" s="269">
        <v>549.68333333333351</v>
      </c>
      <c r="K222" s="268">
        <v>537.65</v>
      </c>
      <c r="L222" s="268">
        <v>526.04999999999995</v>
      </c>
      <c r="M222" s="268">
        <v>8.1077100000000009</v>
      </c>
      <c r="N222" s="1"/>
      <c r="O222" s="1"/>
    </row>
    <row r="223" spans="1:15" ht="12.75" customHeight="1">
      <c r="A223" s="30">
        <v>213</v>
      </c>
      <c r="B223" s="278" t="s">
        <v>262</v>
      </c>
      <c r="C223" s="268">
        <v>513.04999999999995</v>
      </c>
      <c r="D223" s="269">
        <v>523.56666666666661</v>
      </c>
      <c r="E223" s="269">
        <v>497.13333333333321</v>
      </c>
      <c r="F223" s="269">
        <v>481.21666666666658</v>
      </c>
      <c r="G223" s="269">
        <v>454.78333333333319</v>
      </c>
      <c r="H223" s="269">
        <v>539.48333333333323</v>
      </c>
      <c r="I223" s="269">
        <v>565.91666666666663</v>
      </c>
      <c r="J223" s="269">
        <v>581.83333333333326</v>
      </c>
      <c r="K223" s="268">
        <v>550</v>
      </c>
      <c r="L223" s="268">
        <v>507.65</v>
      </c>
      <c r="M223" s="268">
        <v>2.1238999999999999</v>
      </c>
      <c r="N223" s="1"/>
      <c r="O223" s="1"/>
    </row>
    <row r="224" spans="1:15" ht="12.75" customHeight="1">
      <c r="A224" s="30">
        <v>214</v>
      </c>
      <c r="B224" s="278" t="s">
        <v>383</v>
      </c>
      <c r="C224" s="268">
        <v>40.450000000000003</v>
      </c>
      <c r="D224" s="269">
        <v>40.56666666666667</v>
      </c>
      <c r="E224" s="269">
        <v>40.083333333333343</v>
      </c>
      <c r="F224" s="269">
        <v>39.716666666666676</v>
      </c>
      <c r="G224" s="269">
        <v>39.233333333333348</v>
      </c>
      <c r="H224" s="269">
        <v>40.933333333333337</v>
      </c>
      <c r="I224" s="269">
        <v>41.416666666666671</v>
      </c>
      <c r="J224" s="269">
        <v>41.783333333333331</v>
      </c>
      <c r="K224" s="268">
        <v>41.05</v>
      </c>
      <c r="L224" s="268">
        <v>40.200000000000003</v>
      </c>
      <c r="M224" s="268">
        <v>58.108849999999997</v>
      </c>
      <c r="N224" s="1"/>
      <c r="O224" s="1"/>
    </row>
    <row r="225" spans="1:15" ht="12.75" customHeight="1">
      <c r="A225" s="30">
        <v>215</v>
      </c>
      <c r="B225" s="278" t="s">
        <v>128</v>
      </c>
      <c r="C225" s="268">
        <v>47.45</v>
      </c>
      <c r="D225" s="269">
        <v>47.666666666666664</v>
      </c>
      <c r="E225" s="269">
        <v>46.833333333333329</v>
      </c>
      <c r="F225" s="269">
        <v>46.216666666666661</v>
      </c>
      <c r="G225" s="269">
        <v>45.383333333333326</v>
      </c>
      <c r="H225" s="269">
        <v>48.283333333333331</v>
      </c>
      <c r="I225" s="269">
        <v>49.11666666666666</v>
      </c>
      <c r="J225" s="269">
        <v>49.733333333333334</v>
      </c>
      <c r="K225" s="268">
        <v>48.5</v>
      </c>
      <c r="L225" s="268">
        <v>47.05</v>
      </c>
      <c r="M225" s="268">
        <v>274.24993999999998</v>
      </c>
      <c r="N225" s="1"/>
      <c r="O225" s="1"/>
    </row>
    <row r="226" spans="1:15" ht="12.75" customHeight="1">
      <c r="A226" s="30">
        <v>216</v>
      </c>
      <c r="B226" s="278" t="s">
        <v>384</v>
      </c>
      <c r="C226" s="268">
        <v>64.95</v>
      </c>
      <c r="D226" s="269">
        <v>64.783333333333346</v>
      </c>
      <c r="E226" s="269">
        <v>63.366666666666688</v>
      </c>
      <c r="F226" s="269">
        <v>61.783333333333346</v>
      </c>
      <c r="G226" s="269">
        <v>60.366666666666688</v>
      </c>
      <c r="H226" s="269">
        <v>66.366666666666688</v>
      </c>
      <c r="I226" s="269">
        <v>67.783333333333346</v>
      </c>
      <c r="J226" s="269">
        <v>69.366666666666688</v>
      </c>
      <c r="K226" s="268">
        <v>66.2</v>
      </c>
      <c r="L226" s="268">
        <v>63.2</v>
      </c>
      <c r="M226" s="268">
        <v>81.525009999999995</v>
      </c>
      <c r="N226" s="1"/>
      <c r="O226" s="1"/>
    </row>
    <row r="227" spans="1:15" ht="12.75" customHeight="1">
      <c r="A227" s="30">
        <v>217</v>
      </c>
      <c r="B227" s="278" t="s">
        <v>385</v>
      </c>
      <c r="C227" s="268">
        <v>889.7</v>
      </c>
      <c r="D227" s="269">
        <v>896.26666666666677</v>
      </c>
      <c r="E227" s="269">
        <v>878.53333333333353</v>
      </c>
      <c r="F227" s="269">
        <v>867.36666666666679</v>
      </c>
      <c r="G227" s="269">
        <v>849.63333333333355</v>
      </c>
      <c r="H227" s="269">
        <v>907.43333333333351</v>
      </c>
      <c r="I227" s="269">
        <v>925.16666666666686</v>
      </c>
      <c r="J227" s="269">
        <v>936.33333333333348</v>
      </c>
      <c r="K227" s="268">
        <v>914</v>
      </c>
      <c r="L227" s="268">
        <v>885.1</v>
      </c>
      <c r="M227" s="268">
        <v>8.4159999999999999E-2</v>
      </c>
      <c r="N227" s="1"/>
      <c r="O227" s="1"/>
    </row>
    <row r="228" spans="1:15" ht="12.75" customHeight="1">
      <c r="A228" s="30">
        <v>218</v>
      </c>
      <c r="B228" s="278" t="s">
        <v>386</v>
      </c>
      <c r="C228" s="268">
        <v>357.6</v>
      </c>
      <c r="D228" s="269">
        <v>358.56666666666666</v>
      </c>
      <c r="E228" s="269">
        <v>351.33333333333331</v>
      </c>
      <c r="F228" s="269">
        <v>345.06666666666666</v>
      </c>
      <c r="G228" s="269">
        <v>337.83333333333331</v>
      </c>
      <c r="H228" s="269">
        <v>364.83333333333331</v>
      </c>
      <c r="I228" s="269">
        <v>372.06666666666666</v>
      </c>
      <c r="J228" s="269">
        <v>378.33333333333331</v>
      </c>
      <c r="K228" s="268">
        <v>365.8</v>
      </c>
      <c r="L228" s="268">
        <v>352.3</v>
      </c>
      <c r="M228" s="268">
        <v>7.8361200000000002</v>
      </c>
      <c r="N228" s="1"/>
      <c r="O228" s="1"/>
    </row>
    <row r="229" spans="1:15" ht="12.75" customHeight="1">
      <c r="A229" s="30">
        <v>219</v>
      </c>
      <c r="B229" s="278" t="s">
        <v>387</v>
      </c>
      <c r="C229" s="268">
        <v>1792.95</v>
      </c>
      <c r="D229" s="269">
        <v>1768.45</v>
      </c>
      <c r="E229" s="269">
        <v>1736.9</v>
      </c>
      <c r="F229" s="269">
        <v>1680.8500000000001</v>
      </c>
      <c r="G229" s="269">
        <v>1649.3000000000002</v>
      </c>
      <c r="H229" s="269">
        <v>1824.5</v>
      </c>
      <c r="I229" s="269">
        <v>1856.0499999999997</v>
      </c>
      <c r="J229" s="269">
        <v>1912.1</v>
      </c>
      <c r="K229" s="268">
        <v>1800</v>
      </c>
      <c r="L229" s="268">
        <v>1712.4</v>
      </c>
      <c r="M229" s="268">
        <v>0.34531000000000001</v>
      </c>
      <c r="N229" s="1"/>
      <c r="O229" s="1"/>
    </row>
    <row r="230" spans="1:15" ht="12.75" customHeight="1">
      <c r="A230" s="30">
        <v>220</v>
      </c>
      <c r="B230" s="278" t="s">
        <v>388</v>
      </c>
      <c r="C230" s="268">
        <v>201.4</v>
      </c>
      <c r="D230" s="269">
        <v>203.28333333333333</v>
      </c>
      <c r="E230" s="269">
        <v>198.71666666666667</v>
      </c>
      <c r="F230" s="269">
        <v>196.03333333333333</v>
      </c>
      <c r="G230" s="269">
        <v>191.46666666666667</v>
      </c>
      <c r="H230" s="269">
        <v>205.96666666666667</v>
      </c>
      <c r="I230" s="269">
        <v>210.53333333333333</v>
      </c>
      <c r="J230" s="269">
        <v>213.21666666666667</v>
      </c>
      <c r="K230" s="268">
        <v>207.85</v>
      </c>
      <c r="L230" s="268">
        <v>200.6</v>
      </c>
      <c r="M230" s="268">
        <v>17.408349999999999</v>
      </c>
      <c r="N230" s="1"/>
      <c r="O230" s="1"/>
    </row>
    <row r="231" spans="1:15" ht="12.75" customHeight="1">
      <c r="A231" s="30">
        <v>221</v>
      </c>
      <c r="B231" s="278" t="s">
        <v>389</v>
      </c>
      <c r="C231" s="268">
        <v>39.700000000000003</v>
      </c>
      <c r="D231" s="269">
        <v>39.683333333333337</v>
      </c>
      <c r="E231" s="269">
        <v>39.366666666666674</v>
      </c>
      <c r="F231" s="269">
        <v>39.033333333333339</v>
      </c>
      <c r="G231" s="269">
        <v>38.716666666666676</v>
      </c>
      <c r="H231" s="269">
        <v>40.016666666666673</v>
      </c>
      <c r="I231" s="269">
        <v>40.333333333333336</v>
      </c>
      <c r="J231" s="269">
        <v>40.666666666666671</v>
      </c>
      <c r="K231" s="268">
        <v>40</v>
      </c>
      <c r="L231" s="268">
        <v>39.35</v>
      </c>
      <c r="M231" s="268">
        <v>7.7201899999999997</v>
      </c>
      <c r="N231" s="1"/>
      <c r="O231" s="1"/>
    </row>
    <row r="232" spans="1:15" ht="12.75" customHeight="1">
      <c r="A232" s="30">
        <v>222</v>
      </c>
      <c r="B232" s="278" t="s">
        <v>137</v>
      </c>
      <c r="C232" s="268">
        <v>334.85</v>
      </c>
      <c r="D232" s="269">
        <v>336.13333333333338</v>
      </c>
      <c r="E232" s="269">
        <v>332.71666666666675</v>
      </c>
      <c r="F232" s="269">
        <v>330.58333333333337</v>
      </c>
      <c r="G232" s="269">
        <v>327.16666666666674</v>
      </c>
      <c r="H232" s="269">
        <v>338.26666666666677</v>
      </c>
      <c r="I232" s="269">
        <v>341.68333333333339</v>
      </c>
      <c r="J232" s="269">
        <v>343.81666666666678</v>
      </c>
      <c r="K232" s="268">
        <v>339.55</v>
      </c>
      <c r="L232" s="268">
        <v>334</v>
      </c>
      <c r="M232" s="268">
        <v>99.910520000000005</v>
      </c>
      <c r="N232" s="1"/>
      <c r="O232" s="1"/>
    </row>
    <row r="233" spans="1:15" ht="12.75" customHeight="1">
      <c r="A233" s="30">
        <v>223</v>
      </c>
      <c r="B233" s="278" t="s">
        <v>390</v>
      </c>
      <c r="C233" s="268">
        <v>103.45</v>
      </c>
      <c r="D233" s="269">
        <v>102.86666666666667</v>
      </c>
      <c r="E233" s="269">
        <v>100.98333333333335</v>
      </c>
      <c r="F233" s="269">
        <v>98.51666666666668</v>
      </c>
      <c r="G233" s="269">
        <v>96.633333333333354</v>
      </c>
      <c r="H233" s="269">
        <v>105.33333333333334</v>
      </c>
      <c r="I233" s="269">
        <v>107.21666666666667</v>
      </c>
      <c r="J233" s="269">
        <v>109.68333333333334</v>
      </c>
      <c r="K233" s="268">
        <v>104.75</v>
      </c>
      <c r="L233" s="268">
        <v>100.4</v>
      </c>
      <c r="M233" s="268">
        <v>4.0170300000000001</v>
      </c>
      <c r="N233" s="1"/>
      <c r="O233" s="1"/>
    </row>
    <row r="234" spans="1:15" ht="12.75" customHeight="1">
      <c r="A234" s="30">
        <v>224</v>
      </c>
      <c r="B234" s="278" t="s">
        <v>391</v>
      </c>
      <c r="C234" s="268">
        <v>231.6</v>
      </c>
      <c r="D234" s="269">
        <v>232.94999999999996</v>
      </c>
      <c r="E234" s="269">
        <v>225.19999999999993</v>
      </c>
      <c r="F234" s="269">
        <v>218.79999999999998</v>
      </c>
      <c r="G234" s="269">
        <v>211.04999999999995</v>
      </c>
      <c r="H234" s="269">
        <v>239.34999999999991</v>
      </c>
      <c r="I234" s="269">
        <v>247.09999999999997</v>
      </c>
      <c r="J234" s="269">
        <v>253.49999999999989</v>
      </c>
      <c r="K234" s="268">
        <v>240.7</v>
      </c>
      <c r="L234" s="268">
        <v>226.55</v>
      </c>
      <c r="M234" s="268">
        <v>85.000500000000002</v>
      </c>
      <c r="N234" s="1"/>
      <c r="O234" s="1"/>
    </row>
    <row r="235" spans="1:15" ht="12.75" customHeight="1">
      <c r="A235" s="30">
        <v>225</v>
      </c>
      <c r="B235" s="278" t="s">
        <v>123</v>
      </c>
      <c r="C235" s="268">
        <v>113.4</v>
      </c>
      <c r="D235" s="269">
        <v>115.5</v>
      </c>
      <c r="E235" s="269">
        <v>110.55</v>
      </c>
      <c r="F235" s="269">
        <v>107.7</v>
      </c>
      <c r="G235" s="269">
        <v>102.75</v>
      </c>
      <c r="H235" s="269">
        <v>118.35</v>
      </c>
      <c r="I235" s="269">
        <v>123.29999999999998</v>
      </c>
      <c r="J235" s="269">
        <v>126.14999999999999</v>
      </c>
      <c r="K235" s="268">
        <v>120.45</v>
      </c>
      <c r="L235" s="268">
        <v>112.65</v>
      </c>
      <c r="M235" s="268">
        <v>138.13443000000001</v>
      </c>
      <c r="N235" s="1"/>
      <c r="O235" s="1"/>
    </row>
    <row r="236" spans="1:15" ht="12.75" customHeight="1">
      <c r="A236" s="30">
        <v>226</v>
      </c>
      <c r="B236" s="278" t="s">
        <v>392</v>
      </c>
      <c r="C236" s="268">
        <v>72.2</v>
      </c>
      <c r="D236" s="269">
        <v>72.25</v>
      </c>
      <c r="E236" s="269">
        <v>70.95</v>
      </c>
      <c r="F236" s="269">
        <v>69.7</v>
      </c>
      <c r="G236" s="269">
        <v>68.400000000000006</v>
      </c>
      <c r="H236" s="269">
        <v>73.5</v>
      </c>
      <c r="I236" s="269">
        <v>74.800000000000011</v>
      </c>
      <c r="J236" s="269">
        <v>76.05</v>
      </c>
      <c r="K236" s="268">
        <v>73.55</v>
      </c>
      <c r="L236" s="268">
        <v>71</v>
      </c>
      <c r="M236" s="268">
        <v>46.030459999999998</v>
      </c>
      <c r="N236" s="1"/>
      <c r="O236" s="1"/>
    </row>
    <row r="237" spans="1:15" ht="12.75" customHeight="1">
      <c r="A237" s="30">
        <v>227</v>
      </c>
      <c r="B237" s="278" t="s">
        <v>263</v>
      </c>
      <c r="C237" s="268">
        <v>4408.8</v>
      </c>
      <c r="D237" s="269">
        <v>4380.25</v>
      </c>
      <c r="E237" s="269">
        <v>4330.6000000000004</v>
      </c>
      <c r="F237" s="269">
        <v>4252.4000000000005</v>
      </c>
      <c r="G237" s="269">
        <v>4202.7500000000009</v>
      </c>
      <c r="H237" s="269">
        <v>4458.45</v>
      </c>
      <c r="I237" s="269">
        <v>4508.0999999999995</v>
      </c>
      <c r="J237" s="269">
        <v>4586.2999999999993</v>
      </c>
      <c r="K237" s="268">
        <v>4429.8999999999996</v>
      </c>
      <c r="L237" s="268">
        <v>4302.05</v>
      </c>
      <c r="M237" s="268">
        <v>1.24498</v>
      </c>
      <c r="N237" s="1"/>
      <c r="O237" s="1"/>
    </row>
    <row r="238" spans="1:15" ht="12.75" customHeight="1">
      <c r="A238" s="30">
        <v>228</v>
      </c>
      <c r="B238" s="278" t="s">
        <v>393</v>
      </c>
      <c r="C238" s="268">
        <v>188.25</v>
      </c>
      <c r="D238" s="269">
        <v>187.94999999999996</v>
      </c>
      <c r="E238" s="269">
        <v>185.99999999999991</v>
      </c>
      <c r="F238" s="269">
        <v>183.74999999999994</v>
      </c>
      <c r="G238" s="269">
        <v>181.7999999999999</v>
      </c>
      <c r="H238" s="269">
        <v>190.19999999999993</v>
      </c>
      <c r="I238" s="269">
        <v>192.14999999999998</v>
      </c>
      <c r="J238" s="269">
        <v>194.39999999999995</v>
      </c>
      <c r="K238" s="268">
        <v>189.9</v>
      </c>
      <c r="L238" s="268">
        <v>185.7</v>
      </c>
      <c r="M238" s="268">
        <v>8.9389299999999992</v>
      </c>
      <c r="N238" s="1"/>
      <c r="O238" s="1"/>
    </row>
    <row r="239" spans="1:15" ht="12.75" customHeight="1">
      <c r="A239" s="30">
        <v>229</v>
      </c>
      <c r="B239" s="278" t="s">
        <v>394</v>
      </c>
      <c r="C239" s="268">
        <v>141.69999999999999</v>
      </c>
      <c r="D239" s="269">
        <v>142.63333333333333</v>
      </c>
      <c r="E239" s="269">
        <v>139.76666666666665</v>
      </c>
      <c r="F239" s="269">
        <v>137.83333333333331</v>
      </c>
      <c r="G239" s="269">
        <v>134.96666666666664</v>
      </c>
      <c r="H239" s="269">
        <v>144.56666666666666</v>
      </c>
      <c r="I239" s="269">
        <v>147.43333333333334</v>
      </c>
      <c r="J239" s="269">
        <v>149.36666666666667</v>
      </c>
      <c r="K239" s="268">
        <v>145.5</v>
      </c>
      <c r="L239" s="268">
        <v>140.69999999999999</v>
      </c>
      <c r="M239" s="268">
        <v>60.065300000000001</v>
      </c>
      <c r="N239" s="1"/>
      <c r="O239" s="1"/>
    </row>
    <row r="240" spans="1:15" ht="12.75" customHeight="1">
      <c r="A240" s="30">
        <v>230</v>
      </c>
      <c r="B240" s="278" t="s">
        <v>130</v>
      </c>
      <c r="C240" s="268">
        <v>327.5</v>
      </c>
      <c r="D240" s="269">
        <v>323.86666666666662</v>
      </c>
      <c r="E240" s="269">
        <v>317.33333333333326</v>
      </c>
      <c r="F240" s="269">
        <v>307.16666666666663</v>
      </c>
      <c r="G240" s="269">
        <v>300.63333333333327</v>
      </c>
      <c r="H240" s="269">
        <v>334.03333333333325</v>
      </c>
      <c r="I240" s="269">
        <v>340.56666666666666</v>
      </c>
      <c r="J240" s="269">
        <v>350.73333333333323</v>
      </c>
      <c r="K240" s="268">
        <v>330.4</v>
      </c>
      <c r="L240" s="268">
        <v>313.7</v>
      </c>
      <c r="M240" s="268">
        <v>84.222679999999997</v>
      </c>
      <c r="N240" s="1"/>
      <c r="O240" s="1"/>
    </row>
    <row r="241" spans="1:15" ht="12.75" customHeight="1">
      <c r="A241" s="30">
        <v>231</v>
      </c>
      <c r="B241" s="278" t="s">
        <v>135</v>
      </c>
      <c r="C241" s="268">
        <v>66.75</v>
      </c>
      <c r="D241" s="269">
        <v>66.649999999999991</v>
      </c>
      <c r="E241" s="269">
        <v>66.199999999999989</v>
      </c>
      <c r="F241" s="269">
        <v>65.649999999999991</v>
      </c>
      <c r="G241" s="269">
        <v>65.199999999999989</v>
      </c>
      <c r="H241" s="269">
        <v>67.199999999999989</v>
      </c>
      <c r="I241" s="269">
        <v>67.650000000000006</v>
      </c>
      <c r="J241" s="269">
        <v>68.199999999999989</v>
      </c>
      <c r="K241" s="268">
        <v>67.099999999999994</v>
      </c>
      <c r="L241" s="268">
        <v>66.099999999999994</v>
      </c>
      <c r="M241" s="268">
        <v>141.4007</v>
      </c>
      <c r="N241" s="1"/>
      <c r="O241" s="1"/>
    </row>
    <row r="242" spans="1:15" ht="12.75" customHeight="1">
      <c r="A242" s="30">
        <v>232</v>
      </c>
      <c r="B242" s="278" t="s">
        <v>395</v>
      </c>
      <c r="C242" s="268">
        <v>16.899999999999999</v>
      </c>
      <c r="D242" s="269">
        <v>17.049999999999997</v>
      </c>
      <c r="E242" s="269">
        <v>16.649999999999995</v>
      </c>
      <c r="F242" s="269">
        <v>16.399999999999999</v>
      </c>
      <c r="G242" s="269">
        <v>15.999999999999996</v>
      </c>
      <c r="H242" s="269">
        <v>17.299999999999994</v>
      </c>
      <c r="I242" s="269">
        <v>17.7</v>
      </c>
      <c r="J242" s="269">
        <v>17.949999999999992</v>
      </c>
      <c r="K242" s="268">
        <v>17.45</v>
      </c>
      <c r="L242" s="268">
        <v>16.8</v>
      </c>
      <c r="M242" s="268">
        <v>27.13862</v>
      </c>
      <c r="N242" s="1"/>
      <c r="O242" s="1"/>
    </row>
    <row r="243" spans="1:15" ht="12.75" customHeight="1">
      <c r="A243" s="30">
        <v>233</v>
      </c>
      <c r="B243" s="278" t="s">
        <v>136</v>
      </c>
      <c r="C243" s="268">
        <v>676.65</v>
      </c>
      <c r="D243" s="269">
        <v>674.13333333333333</v>
      </c>
      <c r="E243" s="269">
        <v>666.56666666666661</v>
      </c>
      <c r="F243" s="269">
        <v>656.48333333333323</v>
      </c>
      <c r="G243" s="269">
        <v>648.91666666666652</v>
      </c>
      <c r="H243" s="269">
        <v>684.2166666666667</v>
      </c>
      <c r="I243" s="269">
        <v>691.78333333333353</v>
      </c>
      <c r="J243" s="269">
        <v>701.86666666666679</v>
      </c>
      <c r="K243" s="268">
        <v>681.7</v>
      </c>
      <c r="L243" s="268">
        <v>664.05</v>
      </c>
      <c r="M243" s="268">
        <v>28.086300000000001</v>
      </c>
      <c r="N243" s="1"/>
      <c r="O243" s="1"/>
    </row>
    <row r="244" spans="1:15" ht="12.75" customHeight="1">
      <c r="A244" s="30">
        <v>234</v>
      </c>
      <c r="B244" s="278" t="s">
        <v>791</v>
      </c>
      <c r="C244" s="268">
        <v>21.15</v>
      </c>
      <c r="D244" s="269">
        <v>21.116666666666667</v>
      </c>
      <c r="E244" s="269">
        <v>20.933333333333334</v>
      </c>
      <c r="F244" s="269">
        <v>20.716666666666665</v>
      </c>
      <c r="G244" s="269">
        <v>20.533333333333331</v>
      </c>
      <c r="H244" s="269">
        <v>21.333333333333336</v>
      </c>
      <c r="I244" s="269">
        <v>21.516666666666673</v>
      </c>
      <c r="J244" s="269">
        <v>21.733333333333338</v>
      </c>
      <c r="K244" s="268">
        <v>21.3</v>
      </c>
      <c r="L244" s="268">
        <v>20.9</v>
      </c>
      <c r="M244" s="268">
        <v>45.913780000000003</v>
      </c>
      <c r="N244" s="1"/>
      <c r="O244" s="1"/>
    </row>
    <row r="245" spans="1:15" ht="12.75" customHeight="1">
      <c r="A245" s="30">
        <v>235</v>
      </c>
      <c r="B245" s="278" t="s">
        <v>798</v>
      </c>
      <c r="C245" s="268">
        <v>1512.75</v>
      </c>
      <c r="D245" s="269">
        <v>1519.2333333333333</v>
      </c>
      <c r="E245" s="269">
        <v>1503.5166666666667</v>
      </c>
      <c r="F245" s="269">
        <v>1494.2833333333333</v>
      </c>
      <c r="G245" s="269">
        <v>1478.5666666666666</v>
      </c>
      <c r="H245" s="269">
        <v>1528.4666666666667</v>
      </c>
      <c r="I245" s="269">
        <v>1544.1833333333334</v>
      </c>
      <c r="J245" s="269">
        <v>1553.4166666666667</v>
      </c>
      <c r="K245" s="268">
        <v>1534.95</v>
      </c>
      <c r="L245" s="268">
        <v>1510</v>
      </c>
      <c r="M245" s="268">
        <v>0.19003</v>
      </c>
      <c r="N245" s="1"/>
      <c r="O245" s="1"/>
    </row>
    <row r="246" spans="1:15" ht="12.75" customHeight="1">
      <c r="A246" s="30">
        <v>236</v>
      </c>
      <c r="B246" s="278" t="s">
        <v>396</v>
      </c>
      <c r="C246" s="268">
        <v>139.5</v>
      </c>
      <c r="D246" s="269">
        <v>139.26666666666668</v>
      </c>
      <c r="E246" s="269">
        <v>136.73333333333335</v>
      </c>
      <c r="F246" s="269">
        <v>133.96666666666667</v>
      </c>
      <c r="G246" s="269">
        <v>131.43333333333334</v>
      </c>
      <c r="H246" s="269">
        <v>142.03333333333336</v>
      </c>
      <c r="I246" s="269">
        <v>144.56666666666672</v>
      </c>
      <c r="J246" s="269">
        <v>147.33333333333337</v>
      </c>
      <c r="K246" s="268">
        <v>141.80000000000001</v>
      </c>
      <c r="L246" s="268">
        <v>136.5</v>
      </c>
      <c r="M246" s="268">
        <v>2.3634400000000002</v>
      </c>
      <c r="N246" s="1"/>
      <c r="O246" s="1"/>
    </row>
    <row r="247" spans="1:15" ht="12.75" customHeight="1">
      <c r="A247" s="30">
        <v>237</v>
      </c>
      <c r="B247" s="278" t="s">
        <v>397</v>
      </c>
      <c r="C247" s="268">
        <v>325.64999999999998</v>
      </c>
      <c r="D247" s="269">
        <v>328.83333333333331</v>
      </c>
      <c r="E247" s="269">
        <v>318.81666666666661</v>
      </c>
      <c r="F247" s="269">
        <v>311.98333333333329</v>
      </c>
      <c r="G247" s="269">
        <v>301.96666666666658</v>
      </c>
      <c r="H247" s="269">
        <v>335.66666666666663</v>
      </c>
      <c r="I247" s="269">
        <v>345.68333333333339</v>
      </c>
      <c r="J247" s="269">
        <v>352.51666666666665</v>
      </c>
      <c r="K247" s="268">
        <v>338.85</v>
      </c>
      <c r="L247" s="268">
        <v>322</v>
      </c>
      <c r="M247" s="268">
        <v>0.88154999999999994</v>
      </c>
      <c r="N247" s="1"/>
      <c r="O247" s="1"/>
    </row>
    <row r="248" spans="1:15" ht="12.75" customHeight="1">
      <c r="A248" s="30">
        <v>238</v>
      </c>
      <c r="B248" s="278" t="s">
        <v>129</v>
      </c>
      <c r="C248" s="268">
        <v>422.95</v>
      </c>
      <c r="D248" s="269">
        <v>415.31666666666666</v>
      </c>
      <c r="E248" s="269">
        <v>405.63333333333333</v>
      </c>
      <c r="F248" s="269">
        <v>388.31666666666666</v>
      </c>
      <c r="G248" s="269">
        <v>378.63333333333333</v>
      </c>
      <c r="H248" s="269">
        <v>432.63333333333333</v>
      </c>
      <c r="I248" s="269">
        <v>442.31666666666661</v>
      </c>
      <c r="J248" s="269">
        <v>459.63333333333333</v>
      </c>
      <c r="K248" s="268">
        <v>425</v>
      </c>
      <c r="L248" s="268">
        <v>398</v>
      </c>
      <c r="M248" s="268">
        <v>65.400959999999998</v>
      </c>
      <c r="N248" s="1"/>
      <c r="O248" s="1"/>
    </row>
    <row r="249" spans="1:15" ht="12.75" customHeight="1">
      <c r="A249" s="30">
        <v>239</v>
      </c>
      <c r="B249" s="278" t="s">
        <v>133</v>
      </c>
      <c r="C249" s="268">
        <v>189.05</v>
      </c>
      <c r="D249" s="269">
        <v>189.78333333333333</v>
      </c>
      <c r="E249" s="269">
        <v>186.66666666666666</v>
      </c>
      <c r="F249" s="269">
        <v>184.28333333333333</v>
      </c>
      <c r="G249" s="269">
        <v>181.16666666666666</v>
      </c>
      <c r="H249" s="269">
        <v>192.16666666666666</v>
      </c>
      <c r="I249" s="269">
        <v>195.28333333333333</v>
      </c>
      <c r="J249" s="269">
        <v>197.66666666666666</v>
      </c>
      <c r="K249" s="268">
        <v>192.9</v>
      </c>
      <c r="L249" s="268">
        <v>187.4</v>
      </c>
      <c r="M249" s="268">
        <v>27.343830000000001</v>
      </c>
      <c r="N249" s="1"/>
      <c r="O249" s="1"/>
    </row>
    <row r="250" spans="1:15" ht="12.75" customHeight="1">
      <c r="A250" s="30">
        <v>240</v>
      </c>
      <c r="B250" s="278" t="s">
        <v>132</v>
      </c>
      <c r="C250" s="268">
        <v>1165.0999999999999</v>
      </c>
      <c r="D250" s="269">
        <v>1161.2333333333333</v>
      </c>
      <c r="E250" s="269">
        <v>1144.4666666666667</v>
      </c>
      <c r="F250" s="269">
        <v>1123.8333333333333</v>
      </c>
      <c r="G250" s="269">
        <v>1107.0666666666666</v>
      </c>
      <c r="H250" s="269">
        <v>1181.8666666666668</v>
      </c>
      <c r="I250" s="269">
        <v>1198.6333333333337</v>
      </c>
      <c r="J250" s="269">
        <v>1219.2666666666669</v>
      </c>
      <c r="K250" s="268">
        <v>1178</v>
      </c>
      <c r="L250" s="268">
        <v>1140.5999999999999</v>
      </c>
      <c r="M250" s="268">
        <v>44.935270000000003</v>
      </c>
      <c r="N250" s="1"/>
      <c r="O250" s="1"/>
    </row>
    <row r="251" spans="1:15" ht="12.75" customHeight="1">
      <c r="A251" s="30">
        <v>241</v>
      </c>
      <c r="B251" s="278" t="s">
        <v>398</v>
      </c>
      <c r="C251" s="268">
        <v>14.4</v>
      </c>
      <c r="D251" s="269">
        <v>14.516666666666666</v>
      </c>
      <c r="E251" s="269">
        <v>14.183333333333332</v>
      </c>
      <c r="F251" s="269">
        <v>13.966666666666667</v>
      </c>
      <c r="G251" s="269">
        <v>13.633333333333333</v>
      </c>
      <c r="H251" s="269">
        <v>14.733333333333331</v>
      </c>
      <c r="I251" s="269">
        <v>15.066666666666666</v>
      </c>
      <c r="J251" s="269">
        <v>15.28333333333333</v>
      </c>
      <c r="K251" s="268">
        <v>14.85</v>
      </c>
      <c r="L251" s="268">
        <v>14.3</v>
      </c>
      <c r="M251" s="268">
        <v>16.952359999999999</v>
      </c>
      <c r="N251" s="1"/>
      <c r="O251" s="1"/>
    </row>
    <row r="252" spans="1:15" ht="12.75" customHeight="1">
      <c r="A252" s="30">
        <v>242</v>
      </c>
      <c r="B252" s="278" t="s">
        <v>164</v>
      </c>
      <c r="C252" s="268">
        <v>3877.15</v>
      </c>
      <c r="D252" s="269">
        <v>3832.6</v>
      </c>
      <c r="E252" s="269">
        <v>3759.5499999999997</v>
      </c>
      <c r="F252" s="269">
        <v>3641.95</v>
      </c>
      <c r="G252" s="269">
        <v>3568.8999999999996</v>
      </c>
      <c r="H252" s="269">
        <v>3950.2</v>
      </c>
      <c r="I252" s="269">
        <v>4023.25</v>
      </c>
      <c r="J252" s="269">
        <v>4140.8500000000004</v>
      </c>
      <c r="K252" s="268">
        <v>3905.65</v>
      </c>
      <c r="L252" s="268">
        <v>3715</v>
      </c>
      <c r="M252" s="268">
        <v>6.07531</v>
      </c>
      <c r="N252" s="1"/>
      <c r="O252" s="1"/>
    </row>
    <row r="253" spans="1:15" ht="12.75" customHeight="1">
      <c r="A253" s="30">
        <v>243</v>
      </c>
      <c r="B253" s="278" t="s">
        <v>134</v>
      </c>
      <c r="C253" s="268">
        <v>1393.55</v>
      </c>
      <c r="D253" s="269">
        <v>1392.6833333333334</v>
      </c>
      <c r="E253" s="269">
        <v>1378.8666666666668</v>
      </c>
      <c r="F253" s="269">
        <v>1364.1833333333334</v>
      </c>
      <c r="G253" s="269">
        <v>1350.3666666666668</v>
      </c>
      <c r="H253" s="269">
        <v>1407.3666666666668</v>
      </c>
      <c r="I253" s="269">
        <v>1421.1833333333334</v>
      </c>
      <c r="J253" s="269">
        <v>1435.8666666666668</v>
      </c>
      <c r="K253" s="268">
        <v>1406.5</v>
      </c>
      <c r="L253" s="268">
        <v>1378</v>
      </c>
      <c r="M253" s="268">
        <v>85.612539999999996</v>
      </c>
      <c r="N253" s="1"/>
      <c r="O253" s="1"/>
    </row>
    <row r="254" spans="1:15" ht="12.75" customHeight="1">
      <c r="A254" s="30">
        <v>244</v>
      </c>
      <c r="B254" s="278" t="s">
        <v>399</v>
      </c>
      <c r="C254" s="268">
        <v>486.45</v>
      </c>
      <c r="D254" s="269">
        <v>489.13333333333338</v>
      </c>
      <c r="E254" s="269">
        <v>481.31666666666678</v>
      </c>
      <c r="F254" s="269">
        <v>476.18333333333339</v>
      </c>
      <c r="G254" s="269">
        <v>468.36666666666679</v>
      </c>
      <c r="H254" s="269">
        <v>494.26666666666677</v>
      </c>
      <c r="I254" s="269">
        <v>502.08333333333337</v>
      </c>
      <c r="J254" s="269">
        <v>507.21666666666675</v>
      </c>
      <c r="K254" s="268">
        <v>496.95</v>
      </c>
      <c r="L254" s="268">
        <v>484</v>
      </c>
      <c r="M254" s="268">
        <v>3.1444299999999998</v>
      </c>
      <c r="N254" s="1"/>
      <c r="O254" s="1"/>
    </row>
    <row r="255" spans="1:15" ht="12.75" customHeight="1">
      <c r="A255" s="30">
        <v>245</v>
      </c>
      <c r="B255" s="278" t="s">
        <v>400</v>
      </c>
      <c r="C255" s="268">
        <v>535.29999999999995</v>
      </c>
      <c r="D255" s="269">
        <v>540.13333333333333</v>
      </c>
      <c r="E255" s="269">
        <v>526.26666666666665</v>
      </c>
      <c r="F255" s="269">
        <v>517.23333333333335</v>
      </c>
      <c r="G255" s="269">
        <v>503.36666666666667</v>
      </c>
      <c r="H255" s="269">
        <v>549.16666666666663</v>
      </c>
      <c r="I255" s="269">
        <v>563.03333333333319</v>
      </c>
      <c r="J255" s="269">
        <v>572.06666666666661</v>
      </c>
      <c r="K255" s="268">
        <v>554</v>
      </c>
      <c r="L255" s="268">
        <v>531.1</v>
      </c>
      <c r="M255" s="268">
        <v>5.0137299999999998</v>
      </c>
      <c r="N255" s="1"/>
      <c r="O255" s="1"/>
    </row>
    <row r="256" spans="1:15" ht="12.75" customHeight="1">
      <c r="A256" s="30">
        <v>246</v>
      </c>
      <c r="B256" s="278" t="s">
        <v>131</v>
      </c>
      <c r="C256" s="268">
        <v>1845.15</v>
      </c>
      <c r="D256" s="269">
        <v>1843.3166666666666</v>
      </c>
      <c r="E256" s="269">
        <v>1817.8333333333333</v>
      </c>
      <c r="F256" s="269">
        <v>1790.5166666666667</v>
      </c>
      <c r="G256" s="269">
        <v>1765.0333333333333</v>
      </c>
      <c r="H256" s="269">
        <v>1870.6333333333332</v>
      </c>
      <c r="I256" s="269">
        <v>1896.1166666666668</v>
      </c>
      <c r="J256" s="269">
        <v>1923.4333333333332</v>
      </c>
      <c r="K256" s="268">
        <v>1868.8</v>
      </c>
      <c r="L256" s="268">
        <v>1816</v>
      </c>
      <c r="M256" s="268">
        <v>4.7379600000000002</v>
      </c>
      <c r="N256" s="1"/>
      <c r="O256" s="1"/>
    </row>
    <row r="257" spans="1:15" ht="12.75" customHeight="1">
      <c r="A257" s="30">
        <v>247</v>
      </c>
      <c r="B257" s="278" t="s">
        <v>264</v>
      </c>
      <c r="C257" s="268">
        <v>904.95</v>
      </c>
      <c r="D257" s="269">
        <v>898.2166666666667</v>
      </c>
      <c r="E257" s="269">
        <v>889.73333333333335</v>
      </c>
      <c r="F257" s="269">
        <v>874.51666666666665</v>
      </c>
      <c r="G257" s="269">
        <v>866.0333333333333</v>
      </c>
      <c r="H257" s="269">
        <v>913.43333333333339</v>
      </c>
      <c r="I257" s="269">
        <v>921.91666666666674</v>
      </c>
      <c r="J257" s="269">
        <v>937.13333333333344</v>
      </c>
      <c r="K257" s="268">
        <v>906.7</v>
      </c>
      <c r="L257" s="268">
        <v>883</v>
      </c>
      <c r="M257" s="268">
        <v>3.2880600000000002</v>
      </c>
      <c r="N257" s="1"/>
      <c r="O257" s="1"/>
    </row>
    <row r="258" spans="1:15" ht="12.75" customHeight="1">
      <c r="A258" s="30">
        <v>248</v>
      </c>
      <c r="B258" s="278" t="s">
        <v>401</v>
      </c>
      <c r="C258" s="268">
        <v>1912.45</v>
      </c>
      <c r="D258" s="269">
        <v>1919.55</v>
      </c>
      <c r="E258" s="269">
        <v>1877.8999999999999</v>
      </c>
      <c r="F258" s="269">
        <v>1843.35</v>
      </c>
      <c r="G258" s="269">
        <v>1801.6999999999998</v>
      </c>
      <c r="H258" s="269">
        <v>1954.1</v>
      </c>
      <c r="I258" s="269">
        <v>1995.75</v>
      </c>
      <c r="J258" s="269">
        <v>2030.3</v>
      </c>
      <c r="K258" s="268">
        <v>1961.2</v>
      </c>
      <c r="L258" s="268">
        <v>1885</v>
      </c>
      <c r="M258" s="268">
        <v>0.88812000000000002</v>
      </c>
      <c r="N258" s="1"/>
      <c r="O258" s="1"/>
    </row>
    <row r="259" spans="1:15" ht="12.75" customHeight="1">
      <c r="A259" s="30">
        <v>249</v>
      </c>
      <c r="B259" s="278" t="s">
        <v>402</v>
      </c>
      <c r="C259" s="268">
        <v>2554.5</v>
      </c>
      <c r="D259" s="269">
        <v>2556.7999999999997</v>
      </c>
      <c r="E259" s="269">
        <v>2508.5999999999995</v>
      </c>
      <c r="F259" s="269">
        <v>2462.6999999999998</v>
      </c>
      <c r="G259" s="269">
        <v>2414.4999999999995</v>
      </c>
      <c r="H259" s="269">
        <v>2602.6999999999994</v>
      </c>
      <c r="I259" s="269">
        <v>2650.8999999999992</v>
      </c>
      <c r="J259" s="269">
        <v>2696.7999999999993</v>
      </c>
      <c r="K259" s="268">
        <v>2605</v>
      </c>
      <c r="L259" s="268">
        <v>2510.9</v>
      </c>
      <c r="M259" s="268">
        <v>1.18265</v>
      </c>
      <c r="N259" s="1"/>
      <c r="O259" s="1"/>
    </row>
    <row r="260" spans="1:15" ht="12.75" customHeight="1">
      <c r="A260" s="30">
        <v>250</v>
      </c>
      <c r="B260" s="278" t="s">
        <v>403</v>
      </c>
      <c r="C260" s="268">
        <v>569.95000000000005</v>
      </c>
      <c r="D260" s="269">
        <v>569.71666666666658</v>
      </c>
      <c r="E260" s="269">
        <v>551.53333333333319</v>
      </c>
      <c r="F260" s="269">
        <v>533.11666666666656</v>
      </c>
      <c r="G260" s="269">
        <v>514.93333333333317</v>
      </c>
      <c r="H260" s="269">
        <v>588.13333333333321</v>
      </c>
      <c r="I260" s="269">
        <v>606.31666666666661</v>
      </c>
      <c r="J260" s="269">
        <v>624.73333333333323</v>
      </c>
      <c r="K260" s="268">
        <v>587.9</v>
      </c>
      <c r="L260" s="268">
        <v>551.29999999999995</v>
      </c>
      <c r="M260" s="268">
        <v>4.5626600000000002</v>
      </c>
      <c r="N260" s="1"/>
      <c r="O260" s="1"/>
    </row>
    <row r="261" spans="1:15" ht="12.75" customHeight="1">
      <c r="A261" s="30">
        <v>251</v>
      </c>
      <c r="B261" s="278" t="s">
        <v>404</v>
      </c>
      <c r="C261" s="268">
        <v>359.8</v>
      </c>
      <c r="D261" s="269">
        <v>362.09999999999997</v>
      </c>
      <c r="E261" s="269">
        <v>353.89999999999992</v>
      </c>
      <c r="F261" s="269">
        <v>347.99999999999994</v>
      </c>
      <c r="G261" s="269">
        <v>339.7999999999999</v>
      </c>
      <c r="H261" s="269">
        <v>367.99999999999994</v>
      </c>
      <c r="I261" s="269">
        <v>376.2</v>
      </c>
      <c r="J261" s="269">
        <v>382.09999999999997</v>
      </c>
      <c r="K261" s="268">
        <v>370.3</v>
      </c>
      <c r="L261" s="268">
        <v>356.2</v>
      </c>
      <c r="M261" s="268">
        <v>8.8042300000000004</v>
      </c>
      <c r="N261" s="1"/>
      <c r="O261" s="1"/>
    </row>
    <row r="262" spans="1:15" ht="12.75" customHeight="1">
      <c r="A262" s="30">
        <v>252</v>
      </c>
      <c r="B262" s="278" t="s">
        <v>405</v>
      </c>
      <c r="C262" s="268">
        <v>75.05</v>
      </c>
      <c r="D262" s="269">
        <v>75.25</v>
      </c>
      <c r="E262" s="269">
        <v>74</v>
      </c>
      <c r="F262" s="269">
        <v>72.95</v>
      </c>
      <c r="G262" s="269">
        <v>71.7</v>
      </c>
      <c r="H262" s="269">
        <v>76.3</v>
      </c>
      <c r="I262" s="269">
        <v>77.55</v>
      </c>
      <c r="J262" s="269">
        <v>78.599999999999994</v>
      </c>
      <c r="K262" s="268">
        <v>76.5</v>
      </c>
      <c r="L262" s="268">
        <v>74.2</v>
      </c>
      <c r="M262" s="268">
        <v>28.144919999999999</v>
      </c>
      <c r="N262" s="1"/>
      <c r="O262" s="1"/>
    </row>
    <row r="263" spans="1:15" ht="12.75" customHeight="1">
      <c r="A263" s="30">
        <v>253</v>
      </c>
      <c r="B263" s="278" t="s">
        <v>265</v>
      </c>
      <c r="C263" s="268">
        <v>299.25</v>
      </c>
      <c r="D263" s="269">
        <v>301.4666666666667</v>
      </c>
      <c r="E263" s="269">
        <v>294.33333333333337</v>
      </c>
      <c r="F263" s="269">
        <v>289.41666666666669</v>
      </c>
      <c r="G263" s="269">
        <v>282.28333333333336</v>
      </c>
      <c r="H263" s="269">
        <v>306.38333333333338</v>
      </c>
      <c r="I263" s="269">
        <v>313.51666666666671</v>
      </c>
      <c r="J263" s="269">
        <v>318.43333333333339</v>
      </c>
      <c r="K263" s="268">
        <v>308.60000000000002</v>
      </c>
      <c r="L263" s="268">
        <v>296.55</v>
      </c>
      <c r="M263" s="268">
        <v>11.12025</v>
      </c>
      <c r="N263" s="1"/>
      <c r="O263" s="1"/>
    </row>
    <row r="264" spans="1:15" ht="12.75" customHeight="1">
      <c r="A264" s="30">
        <v>254</v>
      </c>
      <c r="B264" s="278" t="s">
        <v>139</v>
      </c>
      <c r="C264" s="268">
        <v>637</v>
      </c>
      <c r="D264" s="269">
        <v>640.31666666666672</v>
      </c>
      <c r="E264" s="269">
        <v>629.68333333333339</v>
      </c>
      <c r="F264" s="269">
        <v>622.36666666666667</v>
      </c>
      <c r="G264" s="269">
        <v>611.73333333333335</v>
      </c>
      <c r="H264" s="269">
        <v>647.63333333333344</v>
      </c>
      <c r="I264" s="269">
        <v>658.26666666666688</v>
      </c>
      <c r="J264" s="269">
        <v>665.58333333333348</v>
      </c>
      <c r="K264" s="268">
        <v>650.95000000000005</v>
      </c>
      <c r="L264" s="268">
        <v>633</v>
      </c>
      <c r="M264" s="268">
        <v>25.12782</v>
      </c>
      <c r="N264" s="1"/>
      <c r="O264" s="1"/>
    </row>
    <row r="265" spans="1:15" ht="12.75" customHeight="1">
      <c r="A265" s="30">
        <v>255</v>
      </c>
      <c r="B265" s="278" t="s">
        <v>406</v>
      </c>
      <c r="C265" s="268">
        <v>113.25</v>
      </c>
      <c r="D265" s="269">
        <v>113.90000000000002</v>
      </c>
      <c r="E265" s="269">
        <v>112.25000000000004</v>
      </c>
      <c r="F265" s="269">
        <v>111.25000000000003</v>
      </c>
      <c r="G265" s="269">
        <v>109.60000000000005</v>
      </c>
      <c r="H265" s="269">
        <v>114.90000000000003</v>
      </c>
      <c r="I265" s="269">
        <v>116.55000000000001</v>
      </c>
      <c r="J265" s="269">
        <v>117.55000000000003</v>
      </c>
      <c r="K265" s="268">
        <v>115.55</v>
      </c>
      <c r="L265" s="268">
        <v>112.9</v>
      </c>
      <c r="M265" s="268">
        <v>6.3922699999999999</v>
      </c>
      <c r="N265" s="1"/>
      <c r="O265" s="1"/>
    </row>
    <row r="266" spans="1:15" ht="12.75" customHeight="1">
      <c r="A266" s="30">
        <v>256</v>
      </c>
      <c r="B266" s="278" t="s">
        <v>407</v>
      </c>
      <c r="C266" s="268">
        <v>125.65</v>
      </c>
      <c r="D266" s="269">
        <v>127.93333333333334</v>
      </c>
      <c r="E266" s="269">
        <v>122.76666666666668</v>
      </c>
      <c r="F266" s="269">
        <v>119.88333333333334</v>
      </c>
      <c r="G266" s="269">
        <v>114.71666666666668</v>
      </c>
      <c r="H266" s="269">
        <v>130.81666666666666</v>
      </c>
      <c r="I266" s="269">
        <v>135.98333333333329</v>
      </c>
      <c r="J266" s="269">
        <v>138.86666666666667</v>
      </c>
      <c r="K266" s="268">
        <v>133.1</v>
      </c>
      <c r="L266" s="268">
        <v>125.05</v>
      </c>
      <c r="M266" s="268">
        <v>8.2866499999999998</v>
      </c>
      <c r="N266" s="1"/>
      <c r="O266" s="1"/>
    </row>
    <row r="267" spans="1:15" ht="12.75" customHeight="1">
      <c r="A267" s="30">
        <v>257</v>
      </c>
      <c r="B267" s="278" t="s">
        <v>138</v>
      </c>
      <c r="C267" s="268">
        <v>398.6</v>
      </c>
      <c r="D267" s="269">
        <v>396.85000000000008</v>
      </c>
      <c r="E267" s="269">
        <v>387.85000000000014</v>
      </c>
      <c r="F267" s="269">
        <v>377.10000000000008</v>
      </c>
      <c r="G267" s="269">
        <v>368.10000000000014</v>
      </c>
      <c r="H267" s="269">
        <v>407.60000000000014</v>
      </c>
      <c r="I267" s="269">
        <v>416.6</v>
      </c>
      <c r="J267" s="269">
        <v>427.35000000000014</v>
      </c>
      <c r="K267" s="268">
        <v>405.85</v>
      </c>
      <c r="L267" s="268">
        <v>386.1</v>
      </c>
      <c r="M267" s="268">
        <v>31.9558</v>
      </c>
      <c r="N267" s="1"/>
      <c r="O267" s="1"/>
    </row>
    <row r="268" spans="1:15" ht="12.75" customHeight="1">
      <c r="A268" s="30">
        <v>258</v>
      </c>
      <c r="B268" s="278" t="s">
        <v>140</v>
      </c>
      <c r="C268" s="268">
        <v>607.25</v>
      </c>
      <c r="D268" s="269">
        <v>605.44999999999993</v>
      </c>
      <c r="E268" s="269">
        <v>595.89999999999986</v>
      </c>
      <c r="F268" s="269">
        <v>584.54999999999995</v>
      </c>
      <c r="G268" s="269">
        <v>574.99999999999989</v>
      </c>
      <c r="H268" s="269">
        <v>616.79999999999984</v>
      </c>
      <c r="I268" s="269">
        <v>626.3499999999998</v>
      </c>
      <c r="J268" s="269">
        <v>637.69999999999982</v>
      </c>
      <c r="K268" s="268">
        <v>615</v>
      </c>
      <c r="L268" s="268">
        <v>594.1</v>
      </c>
      <c r="M268" s="268">
        <v>32.930210000000002</v>
      </c>
      <c r="N268" s="1"/>
      <c r="O268" s="1"/>
    </row>
    <row r="269" spans="1:15" ht="12.75" customHeight="1">
      <c r="A269" s="30">
        <v>259</v>
      </c>
      <c r="B269" s="278" t="s">
        <v>799</v>
      </c>
      <c r="C269" s="268">
        <v>500.45</v>
      </c>
      <c r="D269" s="269">
        <v>497.63333333333338</v>
      </c>
      <c r="E269" s="269">
        <v>491.41666666666674</v>
      </c>
      <c r="F269" s="269">
        <v>482.38333333333338</v>
      </c>
      <c r="G269" s="269">
        <v>476.16666666666674</v>
      </c>
      <c r="H269" s="269">
        <v>506.66666666666674</v>
      </c>
      <c r="I269" s="269">
        <v>512.88333333333333</v>
      </c>
      <c r="J269" s="269">
        <v>521.91666666666674</v>
      </c>
      <c r="K269" s="268">
        <v>503.85</v>
      </c>
      <c r="L269" s="268">
        <v>488.6</v>
      </c>
      <c r="M269" s="268">
        <v>3.9653499999999999</v>
      </c>
      <c r="N269" s="1"/>
      <c r="O269" s="1"/>
    </row>
    <row r="270" spans="1:15" ht="12.75" customHeight="1">
      <c r="A270" s="30">
        <v>260</v>
      </c>
      <c r="B270" s="278" t="s">
        <v>800</v>
      </c>
      <c r="C270" s="268">
        <v>326.55</v>
      </c>
      <c r="D270" s="269">
        <v>327.71666666666664</v>
      </c>
      <c r="E270" s="269">
        <v>322.43333333333328</v>
      </c>
      <c r="F270" s="269">
        <v>318.31666666666666</v>
      </c>
      <c r="G270" s="269">
        <v>313.0333333333333</v>
      </c>
      <c r="H270" s="269">
        <v>331.83333333333326</v>
      </c>
      <c r="I270" s="269">
        <v>337.11666666666667</v>
      </c>
      <c r="J270" s="269">
        <v>341.23333333333323</v>
      </c>
      <c r="K270" s="268">
        <v>333</v>
      </c>
      <c r="L270" s="268">
        <v>323.60000000000002</v>
      </c>
      <c r="M270" s="268">
        <v>0.66074999999999995</v>
      </c>
      <c r="N270" s="1"/>
      <c r="O270" s="1"/>
    </row>
    <row r="271" spans="1:15" ht="12.75" customHeight="1">
      <c r="A271" s="30">
        <v>261</v>
      </c>
      <c r="B271" s="278" t="s">
        <v>408</v>
      </c>
      <c r="C271" s="268">
        <v>549.1</v>
      </c>
      <c r="D271" s="269">
        <v>547.08333333333337</v>
      </c>
      <c r="E271" s="269">
        <v>537.2166666666667</v>
      </c>
      <c r="F271" s="269">
        <v>525.33333333333337</v>
      </c>
      <c r="G271" s="269">
        <v>515.4666666666667</v>
      </c>
      <c r="H271" s="269">
        <v>558.9666666666667</v>
      </c>
      <c r="I271" s="269">
        <v>568.83333333333326</v>
      </c>
      <c r="J271" s="269">
        <v>580.7166666666667</v>
      </c>
      <c r="K271" s="268">
        <v>556.95000000000005</v>
      </c>
      <c r="L271" s="268">
        <v>535.20000000000005</v>
      </c>
      <c r="M271" s="268">
        <v>1.4640899999999999</v>
      </c>
      <c r="N271" s="1"/>
      <c r="O271" s="1"/>
    </row>
    <row r="272" spans="1:15" ht="12.75" customHeight="1">
      <c r="A272" s="30">
        <v>262</v>
      </c>
      <c r="B272" s="278" t="s">
        <v>409</v>
      </c>
      <c r="C272" s="268">
        <v>177.05</v>
      </c>
      <c r="D272" s="269">
        <v>177.58333333333334</v>
      </c>
      <c r="E272" s="269">
        <v>174.26666666666668</v>
      </c>
      <c r="F272" s="269">
        <v>171.48333333333335</v>
      </c>
      <c r="G272" s="269">
        <v>168.16666666666669</v>
      </c>
      <c r="H272" s="269">
        <v>180.36666666666667</v>
      </c>
      <c r="I272" s="269">
        <v>183.68333333333334</v>
      </c>
      <c r="J272" s="269">
        <v>186.46666666666667</v>
      </c>
      <c r="K272" s="268">
        <v>180.9</v>
      </c>
      <c r="L272" s="268">
        <v>174.8</v>
      </c>
      <c r="M272" s="268">
        <v>2.16167</v>
      </c>
      <c r="N272" s="1"/>
      <c r="O272" s="1"/>
    </row>
    <row r="273" spans="1:15" ht="12.75" customHeight="1">
      <c r="A273" s="30">
        <v>263</v>
      </c>
      <c r="B273" s="278" t="s">
        <v>410</v>
      </c>
      <c r="C273" s="268">
        <v>542.75</v>
      </c>
      <c r="D273" s="269">
        <v>543.7166666666667</v>
      </c>
      <c r="E273" s="269">
        <v>534.73333333333335</v>
      </c>
      <c r="F273" s="269">
        <v>526.7166666666667</v>
      </c>
      <c r="G273" s="269">
        <v>517.73333333333335</v>
      </c>
      <c r="H273" s="269">
        <v>551.73333333333335</v>
      </c>
      <c r="I273" s="269">
        <v>560.7166666666667</v>
      </c>
      <c r="J273" s="269">
        <v>568.73333333333335</v>
      </c>
      <c r="K273" s="268">
        <v>552.70000000000005</v>
      </c>
      <c r="L273" s="268">
        <v>535.70000000000005</v>
      </c>
      <c r="M273" s="268">
        <v>1.2936099999999999</v>
      </c>
      <c r="N273" s="1"/>
      <c r="O273" s="1"/>
    </row>
    <row r="274" spans="1:15" ht="12.75" customHeight="1">
      <c r="A274" s="30">
        <v>264</v>
      </c>
      <c r="B274" s="278" t="s">
        <v>411</v>
      </c>
      <c r="C274" s="268">
        <v>1399.45</v>
      </c>
      <c r="D274" s="269">
        <v>1400.8500000000001</v>
      </c>
      <c r="E274" s="269">
        <v>1380.6500000000003</v>
      </c>
      <c r="F274" s="269">
        <v>1361.8500000000001</v>
      </c>
      <c r="G274" s="269">
        <v>1341.6500000000003</v>
      </c>
      <c r="H274" s="269">
        <v>1419.6500000000003</v>
      </c>
      <c r="I274" s="269">
        <v>1439.8500000000001</v>
      </c>
      <c r="J274" s="269">
        <v>1458.6500000000003</v>
      </c>
      <c r="K274" s="268">
        <v>1421.05</v>
      </c>
      <c r="L274" s="268">
        <v>1382.05</v>
      </c>
      <c r="M274" s="268">
        <v>0.77112999999999998</v>
      </c>
      <c r="N274" s="1"/>
      <c r="O274" s="1"/>
    </row>
    <row r="275" spans="1:15" ht="12.75" customHeight="1">
      <c r="A275" s="30">
        <v>265</v>
      </c>
      <c r="B275" s="278" t="s">
        <v>412</v>
      </c>
      <c r="C275" s="268">
        <v>234.5</v>
      </c>
      <c r="D275" s="269">
        <v>234.01666666666665</v>
      </c>
      <c r="E275" s="269">
        <v>229.1333333333333</v>
      </c>
      <c r="F275" s="269">
        <v>223.76666666666665</v>
      </c>
      <c r="G275" s="269">
        <v>218.8833333333333</v>
      </c>
      <c r="H275" s="269">
        <v>239.3833333333333</v>
      </c>
      <c r="I275" s="269">
        <v>244.26666666666662</v>
      </c>
      <c r="J275" s="269">
        <v>249.6333333333333</v>
      </c>
      <c r="K275" s="268">
        <v>238.9</v>
      </c>
      <c r="L275" s="268">
        <v>228.65</v>
      </c>
      <c r="M275" s="268">
        <v>1.6009</v>
      </c>
      <c r="N275" s="1"/>
      <c r="O275" s="1"/>
    </row>
    <row r="276" spans="1:15" ht="12.75" customHeight="1">
      <c r="A276" s="30">
        <v>266</v>
      </c>
      <c r="B276" s="278" t="s">
        <v>413</v>
      </c>
      <c r="C276" s="268">
        <v>652.1</v>
      </c>
      <c r="D276" s="269">
        <v>658.66666666666674</v>
      </c>
      <c r="E276" s="269">
        <v>642.63333333333344</v>
      </c>
      <c r="F276" s="269">
        <v>633.16666666666674</v>
      </c>
      <c r="G276" s="269">
        <v>617.13333333333344</v>
      </c>
      <c r="H276" s="269">
        <v>668.13333333333344</v>
      </c>
      <c r="I276" s="269">
        <v>684.16666666666674</v>
      </c>
      <c r="J276" s="269">
        <v>693.63333333333344</v>
      </c>
      <c r="K276" s="268">
        <v>674.7</v>
      </c>
      <c r="L276" s="268">
        <v>649.20000000000005</v>
      </c>
      <c r="M276" s="268">
        <v>33.743009999999998</v>
      </c>
      <c r="N276" s="1"/>
      <c r="O276" s="1"/>
    </row>
    <row r="277" spans="1:15" ht="12.75" customHeight="1">
      <c r="A277" s="30">
        <v>267</v>
      </c>
      <c r="B277" s="278" t="s">
        <v>414</v>
      </c>
      <c r="C277" s="268">
        <v>359</v>
      </c>
      <c r="D277" s="269">
        <v>358.13333333333338</v>
      </c>
      <c r="E277" s="269">
        <v>352.36666666666679</v>
      </c>
      <c r="F277" s="269">
        <v>345.73333333333341</v>
      </c>
      <c r="G277" s="269">
        <v>339.96666666666681</v>
      </c>
      <c r="H277" s="269">
        <v>364.76666666666677</v>
      </c>
      <c r="I277" s="269">
        <v>370.5333333333333</v>
      </c>
      <c r="J277" s="269">
        <v>377.16666666666674</v>
      </c>
      <c r="K277" s="268">
        <v>363.9</v>
      </c>
      <c r="L277" s="268">
        <v>351.5</v>
      </c>
      <c r="M277" s="268">
        <v>6.4401000000000002</v>
      </c>
      <c r="N277" s="1"/>
      <c r="O277" s="1"/>
    </row>
    <row r="278" spans="1:15" ht="12.75" customHeight="1">
      <c r="A278" s="30">
        <v>268</v>
      </c>
      <c r="B278" s="278" t="s">
        <v>415</v>
      </c>
      <c r="C278" s="268">
        <v>1232.5</v>
      </c>
      <c r="D278" s="269">
        <v>1218.6833333333334</v>
      </c>
      <c r="E278" s="269">
        <v>1194.4666666666667</v>
      </c>
      <c r="F278" s="269">
        <v>1156.4333333333334</v>
      </c>
      <c r="G278" s="269">
        <v>1132.2166666666667</v>
      </c>
      <c r="H278" s="269">
        <v>1256.7166666666667</v>
      </c>
      <c r="I278" s="269">
        <v>1280.9333333333334</v>
      </c>
      <c r="J278" s="269">
        <v>1318.9666666666667</v>
      </c>
      <c r="K278" s="268">
        <v>1242.9000000000001</v>
      </c>
      <c r="L278" s="268">
        <v>1180.6500000000001</v>
      </c>
      <c r="M278" s="268">
        <v>2.4427699999999999</v>
      </c>
      <c r="N278" s="1"/>
      <c r="O278" s="1"/>
    </row>
    <row r="279" spans="1:15" ht="12.75" customHeight="1">
      <c r="A279" s="30">
        <v>269</v>
      </c>
      <c r="B279" s="278" t="s">
        <v>416</v>
      </c>
      <c r="C279" s="268">
        <v>425.2</v>
      </c>
      <c r="D279" s="269">
        <v>421.66666666666669</v>
      </c>
      <c r="E279" s="269">
        <v>404.33333333333337</v>
      </c>
      <c r="F279" s="269">
        <v>383.4666666666667</v>
      </c>
      <c r="G279" s="269">
        <v>366.13333333333338</v>
      </c>
      <c r="H279" s="269">
        <v>442.53333333333336</v>
      </c>
      <c r="I279" s="269">
        <v>459.86666666666673</v>
      </c>
      <c r="J279" s="269">
        <v>480.73333333333335</v>
      </c>
      <c r="K279" s="268">
        <v>439</v>
      </c>
      <c r="L279" s="268">
        <v>400.8</v>
      </c>
      <c r="M279" s="268">
        <v>4.3125400000000003</v>
      </c>
      <c r="N279" s="1"/>
      <c r="O279" s="1"/>
    </row>
    <row r="280" spans="1:15" ht="12.75" customHeight="1">
      <c r="A280" s="30">
        <v>270</v>
      </c>
      <c r="B280" s="278" t="s">
        <v>801</v>
      </c>
      <c r="C280" s="268">
        <v>96.7</v>
      </c>
      <c r="D280" s="269">
        <v>93.733333333333334</v>
      </c>
      <c r="E280" s="269">
        <v>89.766666666666666</v>
      </c>
      <c r="F280" s="269">
        <v>82.833333333333329</v>
      </c>
      <c r="G280" s="269">
        <v>78.86666666666666</v>
      </c>
      <c r="H280" s="269">
        <v>100.66666666666667</v>
      </c>
      <c r="I280" s="269">
        <v>104.63333333333334</v>
      </c>
      <c r="J280" s="269">
        <v>111.56666666666668</v>
      </c>
      <c r="K280" s="268">
        <v>97.7</v>
      </c>
      <c r="L280" s="268">
        <v>86.8</v>
      </c>
      <c r="M280" s="268">
        <v>90.946960000000004</v>
      </c>
      <c r="N280" s="1"/>
      <c r="O280" s="1"/>
    </row>
    <row r="281" spans="1:15" ht="12.75" customHeight="1">
      <c r="A281" s="30">
        <v>271</v>
      </c>
      <c r="B281" s="278" t="s">
        <v>417</v>
      </c>
      <c r="C281" s="268">
        <v>485.7</v>
      </c>
      <c r="D281" s="269">
        <v>482.9666666666667</v>
      </c>
      <c r="E281" s="269">
        <v>472.73333333333341</v>
      </c>
      <c r="F281" s="269">
        <v>459.76666666666671</v>
      </c>
      <c r="G281" s="269">
        <v>449.53333333333342</v>
      </c>
      <c r="H281" s="269">
        <v>495.93333333333339</v>
      </c>
      <c r="I281" s="269">
        <v>506.16666666666674</v>
      </c>
      <c r="J281" s="269">
        <v>519.13333333333344</v>
      </c>
      <c r="K281" s="268">
        <v>493.2</v>
      </c>
      <c r="L281" s="268">
        <v>470</v>
      </c>
      <c r="M281" s="268">
        <v>3.84937</v>
      </c>
      <c r="N281" s="1"/>
      <c r="O281" s="1"/>
    </row>
    <row r="282" spans="1:15" ht="12.75" customHeight="1">
      <c r="A282" s="30">
        <v>272</v>
      </c>
      <c r="B282" s="278" t="s">
        <v>418</v>
      </c>
      <c r="C282" s="268">
        <v>79.849999999999994</v>
      </c>
      <c r="D282" s="269">
        <v>79.783333333333331</v>
      </c>
      <c r="E282" s="269">
        <v>78.066666666666663</v>
      </c>
      <c r="F282" s="269">
        <v>76.283333333333331</v>
      </c>
      <c r="G282" s="269">
        <v>74.566666666666663</v>
      </c>
      <c r="H282" s="269">
        <v>81.566666666666663</v>
      </c>
      <c r="I282" s="269">
        <v>83.283333333333331</v>
      </c>
      <c r="J282" s="269">
        <v>85.066666666666663</v>
      </c>
      <c r="K282" s="268">
        <v>81.5</v>
      </c>
      <c r="L282" s="268">
        <v>78</v>
      </c>
      <c r="M282" s="268">
        <v>67.18177</v>
      </c>
      <c r="N282" s="1"/>
      <c r="O282" s="1"/>
    </row>
    <row r="283" spans="1:15" ht="12.75" customHeight="1">
      <c r="A283" s="30">
        <v>273</v>
      </c>
      <c r="B283" s="278" t="s">
        <v>419</v>
      </c>
      <c r="C283" s="268">
        <v>430.35</v>
      </c>
      <c r="D283" s="269">
        <v>432.3</v>
      </c>
      <c r="E283" s="269">
        <v>424.65000000000003</v>
      </c>
      <c r="F283" s="269">
        <v>418.95000000000005</v>
      </c>
      <c r="G283" s="269">
        <v>411.30000000000007</v>
      </c>
      <c r="H283" s="269">
        <v>438</v>
      </c>
      <c r="I283" s="269">
        <v>445.65</v>
      </c>
      <c r="J283" s="269">
        <v>451.34999999999997</v>
      </c>
      <c r="K283" s="268">
        <v>439.95</v>
      </c>
      <c r="L283" s="268">
        <v>426.6</v>
      </c>
      <c r="M283" s="268">
        <v>4.0427200000000001</v>
      </c>
      <c r="N283" s="1"/>
      <c r="O283" s="1"/>
    </row>
    <row r="284" spans="1:15" ht="12.75" customHeight="1">
      <c r="A284" s="30">
        <v>274</v>
      </c>
      <c r="B284" s="278" t="s">
        <v>141</v>
      </c>
      <c r="C284" s="268">
        <v>1799.3</v>
      </c>
      <c r="D284" s="269">
        <v>1808.7333333333333</v>
      </c>
      <c r="E284" s="269">
        <v>1782.6166666666668</v>
      </c>
      <c r="F284" s="269">
        <v>1765.9333333333334</v>
      </c>
      <c r="G284" s="269">
        <v>1739.8166666666668</v>
      </c>
      <c r="H284" s="269">
        <v>1825.4166666666667</v>
      </c>
      <c r="I284" s="269">
        <v>1851.5333333333331</v>
      </c>
      <c r="J284" s="269">
        <v>1868.2166666666667</v>
      </c>
      <c r="K284" s="268">
        <v>1834.85</v>
      </c>
      <c r="L284" s="268">
        <v>1792.05</v>
      </c>
      <c r="M284" s="268">
        <v>27.401440000000001</v>
      </c>
      <c r="N284" s="1"/>
      <c r="O284" s="1"/>
    </row>
    <row r="285" spans="1:15" ht="12.75" customHeight="1">
      <c r="A285" s="30">
        <v>275</v>
      </c>
      <c r="B285" s="278" t="s">
        <v>783</v>
      </c>
      <c r="C285" s="268">
        <v>1375.55</v>
      </c>
      <c r="D285" s="269">
        <v>1365.9833333333336</v>
      </c>
      <c r="E285" s="269">
        <v>1341.9666666666672</v>
      </c>
      <c r="F285" s="269">
        <v>1308.3833333333337</v>
      </c>
      <c r="G285" s="269">
        <v>1284.3666666666672</v>
      </c>
      <c r="H285" s="269">
        <v>1399.5666666666671</v>
      </c>
      <c r="I285" s="269">
        <v>1423.5833333333335</v>
      </c>
      <c r="J285" s="269">
        <v>1457.166666666667</v>
      </c>
      <c r="K285" s="268">
        <v>1390</v>
      </c>
      <c r="L285" s="268">
        <v>1332.4</v>
      </c>
      <c r="M285" s="268">
        <v>1.2331700000000001</v>
      </c>
      <c r="N285" s="1"/>
      <c r="O285" s="1"/>
    </row>
    <row r="286" spans="1:15" ht="12.75" customHeight="1">
      <c r="A286" s="30">
        <v>276</v>
      </c>
      <c r="B286" s="278" t="s">
        <v>142</v>
      </c>
      <c r="C286" s="268">
        <v>73.400000000000006</v>
      </c>
      <c r="D286" s="269">
        <v>73.466666666666669</v>
      </c>
      <c r="E286" s="269">
        <v>72.433333333333337</v>
      </c>
      <c r="F286" s="269">
        <v>71.466666666666669</v>
      </c>
      <c r="G286" s="269">
        <v>70.433333333333337</v>
      </c>
      <c r="H286" s="269">
        <v>74.433333333333337</v>
      </c>
      <c r="I286" s="269">
        <v>75.466666666666669</v>
      </c>
      <c r="J286" s="269">
        <v>76.433333333333337</v>
      </c>
      <c r="K286" s="268">
        <v>74.5</v>
      </c>
      <c r="L286" s="268">
        <v>72.5</v>
      </c>
      <c r="M286" s="268">
        <v>62.988280000000003</v>
      </c>
      <c r="N286" s="1"/>
      <c r="O286" s="1"/>
    </row>
    <row r="287" spans="1:15" ht="12.75" customHeight="1">
      <c r="A287" s="30">
        <v>277</v>
      </c>
      <c r="B287" s="278" t="s">
        <v>147</v>
      </c>
      <c r="C287" s="268">
        <v>3502.55</v>
      </c>
      <c r="D287" s="269">
        <v>3496.5166666666664</v>
      </c>
      <c r="E287" s="269">
        <v>3446.0333333333328</v>
      </c>
      <c r="F287" s="269">
        <v>3389.5166666666664</v>
      </c>
      <c r="G287" s="269">
        <v>3339.0333333333328</v>
      </c>
      <c r="H287" s="269">
        <v>3553.0333333333328</v>
      </c>
      <c r="I287" s="269">
        <v>3603.5166666666664</v>
      </c>
      <c r="J287" s="269">
        <v>3660.0333333333328</v>
      </c>
      <c r="K287" s="268">
        <v>3547</v>
      </c>
      <c r="L287" s="268">
        <v>3440</v>
      </c>
      <c r="M287" s="268">
        <v>3.6057600000000001</v>
      </c>
      <c r="N287" s="1"/>
      <c r="O287" s="1"/>
    </row>
    <row r="288" spans="1:15" ht="12.75" customHeight="1">
      <c r="A288" s="30">
        <v>278</v>
      </c>
      <c r="B288" s="278" t="s">
        <v>144</v>
      </c>
      <c r="C288" s="268">
        <v>396.95</v>
      </c>
      <c r="D288" s="269">
        <v>396.2833333333333</v>
      </c>
      <c r="E288" s="269">
        <v>391.81666666666661</v>
      </c>
      <c r="F288" s="269">
        <v>386.68333333333328</v>
      </c>
      <c r="G288" s="269">
        <v>382.21666666666658</v>
      </c>
      <c r="H288" s="269">
        <v>401.41666666666663</v>
      </c>
      <c r="I288" s="269">
        <v>405.88333333333333</v>
      </c>
      <c r="J288" s="269">
        <v>411.01666666666665</v>
      </c>
      <c r="K288" s="268">
        <v>400.75</v>
      </c>
      <c r="L288" s="268">
        <v>391.15</v>
      </c>
      <c r="M288" s="268">
        <v>27.782820000000001</v>
      </c>
      <c r="N288" s="1"/>
      <c r="O288" s="1"/>
    </row>
    <row r="289" spans="1:15" ht="12.75" customHeight="1">
      <c r="A289" s="30">
        <v>279</v>
      </c>
      <c r="B289" s="278" t="s">
        <v>420</v>
      </c>
      <c r="C289" s="268">
        <v>11829.3</v>
      </c>
      <c r="D289" s="269">
        <v>12009.449999999999</v>
      </c>
      <c r="E289" s="269">
        <v>11618.899999999998</v>
      </c>
      <c r="F289" s="269">
        <v>11408.499999999998</v>
      </c>
      <c r="G289" s="269">
        <v>11017.949999999997</v>
      </c>
      <c r="H289" s="269">
        <v>12219.849999999999</v>
      </c>
      <c r="I289" s="269">
        <v>12610.399999999998</v>
      </c>
      <c r="J289" s="269">
        <v>12820.8</v>
      </c>
      <c r="K289" s="268">
        <v>12400</v>
      </c>
      <c r="L289" s="268">
        <v>11799.05</v>
      </c>
      <c r="M289" s="268">
        <v>5.5649999999999998E-2</v>
      </c>
      <c r="N289" s="1"/>
      <c r="O289" s="1"/>
    </row>
    <row r="290" spans="1:15" ht="12.75" customHeight="1">
      <c r="A290" s="30">
        <v>280</v>
      </c>
      <c r="B290" s="278" t="s">
        <v>146</v>
      </c>
      <c r="C290" s="268">
        <v>4513.05</v>
      </c>
      <c r="D290" s="269">
        <v>4477.3499999999995</v>
      </c>
      <c r="E290" s="269">
        <v>4412.6999999999989</v>
      </c>
      <c r="F290" s="269">
        <v>4312.3499999999995</v>
      </c>
      <c r="G290" s="269">
        <v>4247.6999999999989</v>
      </c>
      <c r="H290" s="269">
        <v>4577.6999999999989</v>
      </c>
      <c r="I290" s="269">
        <v>4642.3499999999985</v>
      </c>
      <c r="J290" s="269">
        <v>4742.6999999999989</v>
      </c>
      <c r="K290" s="268">
        <v>4542</v>
      </c>
      <c r="L290" s="268">
        <v>4377</v>
      </c>
      <c r="M290" s="268">
        <v>3.5398800000000001</v>
      </c>
      <c r="N290" s="1"/>
      <c r="O290" s="1"/>
    </row>
    <row r="291" spans="1:15" ht="12.75" customHeight="1">
      <c r="A291" s="30">
        <v>281</v>
      </c>
      <c r="B291" s="278" t="s">
        <v>145</v>
      </c>
      <c r="C291" s="268">
        <v>1841.2</v>
      </c>
      <c r="D291" s="269">
        <v>1845.8999999999999</v>
      </c>
      <c r="E291" s="269">
        <v>1827.7999999999997</v>
      </c>
      <c r="F291" s="269">
        <v>1814.3999999999999</v>
      </c>
      <c r="G291" s="269">
        <v>1796.2999999999997</v>
      </c>
      <c r="H291" s="269">
        <v>1859.2999999999997</v>
      </c>
      <c r="I291" s="269">
        <v>1877.3999999999996</v>
      </c>
      <c r="J291" s="269">
        <v>1890.7999999999997</v>
      </c>
      <c r="K291" s="268">
        <v>1864</v>
      </c>
      <c r="L291" s="268">
        <v>1832.5</v>
      </c>
      <c r="M291" s="268">
        <v>14.43698</v>
      </c>
      <c r="N291" s="1"/>
      <c r="O291" s="1"/>
    </row>
    <row r="292" spans="1:15" ht="12.75" customHeight="1">
      <c r="A292" s="30">
        <v>282</v>
      </c>
      <c r="B292" s="278" t="s">
        <v>847</v>
      </c>
      <c r="C292" s="268">
        <v>356.3</v>
      </c>
      <c r="D292" s="269">
        <v>359.91666666666669</v>
      </c>
      <c r="E292" s="269">
        <v>350.88333333333338</v>
      </c>
      <c r="F292" s="269">
        <v>345.4666666666667</v>
      </c>
      <c r="G292" s="269">
        <v>336.43333333333339</v>
      </c>
      <c r="H292" s="269">
        <v>365.33333333333337</v>
      </c>
      <c r="I292" s="269">
        <v>374.36666666666667</v>
      </c>
      <c r="J292" s="269">
        <v>379.78333333333336</v>
      </c>
      <c r="K292" s="268">
        <v>368.95</v>
      </c>
      <c r="L292" s="268">
        <v>354.5</v>
      </c>
      <c r="M292" s="268">
        <v>2.9710800000000002</v>
      </c>
      <c r="N292" s="1"/>
      <c r="O292" s="1"/>
    </row>
    <row r="293" spans="1:15" ht="12.75" customHeight="1">
      <c r="A293" s="30">
        <v>283</v>
      </c>
      <c r="B293" s="278" t="s">
        <v>266</v>
      </c>
      <c r="C293" s="268">
        <v>508.6</v>
      </c>
      <c r="D293" s="269">
        <v>503.51666666666665</v>
      </c>
      <c r="E293" s="269">
        <v>495.0333333333333</v>
      </c>
      <c r="F293" s="269">
        <v>481.46666666666664</v>
      </c>
      <c r="G293" s="269">
        <v>472.98333333333329</v>
      </c>
      <c r="H293" s="269">
        <v>517.08333333333326</v>
      </c>
      <c r="I293" s="269">
        <v>525.56666666666661</v>
      </c>
      <c r="J293" s="269">
        <v>539.13333333333333</v>
      </c>
      <c r="K293" s="268">
        <v>512</v>
      </c>
      <c r="L293" s="268">
        <v>489.95</v>
      </c>
      <c r="M293" s="268">
        <v>14.23541</v>
      </c>
      <c r="N293" s="1"/>
      <c r="O293" s="1"/>
    </row>
    <row r="294" spans="1:15" ht="12.75" customHeight="1">
      <c r="A294" s="30">
        <v>284</v>
      </c>
      <c r="B294" s="278" t="s">
        <v>803</v>
      </c>
      <c r="C294" s="268">
        <v>335.15</v>
      </c>
      <c r="D294" s="269">
        <v>336.25</v>
      </c>
      <c r="E294" s="269">
        <v>328.9</v>
      </c>
      <c r="F294" s="269">
        <v>322.64999999999998</v>
      </c>
      <c r="G294" s="269">
        <v>315.29999999999995</v>
      </c>
      <c r="H294" s="269">
        <v>342.5</v>
      </c>
      <c r="I294" s="269">
        <v>349.85</v>
      </c>
      <c r="J294" s="269">
        <v>356.1</v>
      </c>
      <c r="K294" s="268">
        <v>343.6</v>
      </c>
      <c r="L294" s="268">
        <v>330</v>
      </c>
      <c r="M294" s="268">
        <v>8.1738599999999995</v>
      </c>
      <c r="N294" s="1"/>
      <c r="O294" s="1"/>
    </row>
    <row r="295" spans="1:15" ht="12.75" customHeight="1">
      <c r="A295" s="30">
        <v>285</v>
      </c>
      <c r="B295" s="278" t="s">
        <v>421</v>
      </c>
      <c r="C295" s="268">
        <v>3154.25</v>
      </c>
      <c r="D295" s="269">
        <v>3189.8333333333335</v>
      </c>
      <c r="E295" s="269">
        <v>3099.7666666666669</v>
      </c>
      <c r="F295" s="269">
        <v>3045.2833333333333</v>
      </c>
      <c r="G295" s="269">
        <v>2955.2166666666667</v>
      </c>
      <c r="H295" s="269">
        <v>3244.3166666666671</v>
      </c>
      <c r="I295" s="269">
        <v>3334.3833333333337</v>
      </c>
      <c r="J295" s="269">
        <v>3388.8666666666672</v>
      </c>
      <c r="K295" s="268">
        <v>3279.9</v>
      </c>
      <c r="L295" s="268">
        <v>3135.35</v>
      </c>
      <c r="M295" s="268">
        <v>0.32473999999999997</v>
      </c>
      <c r="N295" s="1"/>
      <c r="O295" s="1"/>
    </row>
    <row r="296" spans="1:15" ht="12.75" customHeight="1">
      <c r="A296" s="30">
        <v>286</v>
      </c>
      <c r="B296" s="278" t="s">
        <v>148</v>
      </c>
      <c r="C296" s="268">
        <v>656.35</v>
      </c>
      <c r="D296" s="269">
        <v>653.86666666666667</v>
      </c>
      <c r="E296" s="269">
        <v>646.68333333333339</v>
      </c>
      <c r="F296" s="269">
        <v>637.01666666666677</v>
      </c>
      <c r="G296" s="269">
        <v>629.83333333333348</v>
      </c>
      <c r="H296" s="269">
        <v>663.5333333333333</v>
      </c>
      <c r="I296" s="269">
        <v>670.71666666666647</v>
      </c>
      <c r="J296" s="269">
        <v>680.38333333333321</v>
      </c>
      <c r="K296" s="268">
        <v>661.05</v>
      </c>
      <c r="L296" s="268">
        <v>644.20000000000005</v>
      </c>
      <c r="M296" s="268">
        <v>7.9963499999999996</v>
      </c>
      <c r="N296" s="1"/>
      <c r="O296" s="1"/>
    </row>
    <row r="297" spans="1:15" ht="12.75" customHeight="1">
      <c r="A297" s="30">
        <v>287</v>
      </c>
      <c r="B297" s="278" t="s">
        <v>422</v>
      </c>
      <c r="C297" s="268">
        <v>1753.55</v>
      </c>
      <c r="D297" s="269">
        <v>1756.3166666666666</v>
      </c>
      <c r="E297" s="269">
        <v>1727.2333333333331</v>
      </c>
      <c r="F297" s="269">
        <v>1700.9166666666665</v>
      </c>
      <c r="G297" s="269">
        <v>1671.833333333333</v>
      </c>
      <c r="H297" s="269">
        <v>1782.6333333333332</v>
      </c>
      <c r="I297" s="269">
        <v>1811.7166666666667</v>
      </c>
      <c r="J297" s="269">
        <v>1838.0333333333333</v>
      </c>
      <c r="K297" s="268">
        <v>1785.4</v>
      </c>
      <c r="L297" s="268">
        <v>1730</v>
      </c>
      <c r="M297" s="268">
        <v>0.25695000000000001</v>
      </c>
      <c r="N297" s="1"/>
      <c r="O297" s="1"/>
    </row>
    <row r="298" spans="1:15" ht="12.75" customHeight="1">
      <c r="A298" s="30">
        <v>288</v>
      </c>
      <c r="B298" s="278" t="s">
        <v>423</v>
      </c>
      <c r="C298" s="268">
        <v>35.1</v>
      </c>
      <c r="D298" s="269">
        <v>34.833333333333336</v>
      </c>
      <c r="E298" s="269">
        <v>34.166666666666671</v>
      </c>
      <c r="F298" s="269">
        <v>33.233333333333334</v>
      </c>
      <c r="G298" s="269">
        <v>32.56666666666667</v>
      </c>
      <c r="H298" s="269">
        <v>35.766666666666673</v>
      </c>
      <c r="I298" s="269">
        <v>36.433333333333344</v>
      </c>
      <c r="J298" s="269">
        <v>37.366666666666674</v>
      </c>
      <c r="K298" s="268">
        <v>35.5</v>
      </c>
      <c r="L298" s="268">
        <v>33.9</v>
      </c>
      <c r="M298" s="268">
        <v>19.347100000000001</v>
      </c>
      <c r="N298" s="1"/>
      <c r="O298" s="1"/>
    </row>
    <row r="299" spans="1:15" ht="12.75" customHeight="1">
      <c r="A299" s="30">
        <v>289</v>
      </c>
      <c r="B299" s="278" t="s">
        <v>424</v>
      </c>
      <c r="C299" s="268">
        <v>152.4</v>
      </c>
      <c r="D299" s="269">
        <v>152.65</v>
      </c>
      <c r="E299" s="269">
        <v>150.75</v>
      </c>
      <c r="F299" s="269">
        <v>149.1</v>
      </c>
      <c r="G299" s="269">
        <v>147.19999999999999</v>
      </c>
      <c r="H299" s="269">
        <v>154.30000000000001</v>
      </c>
      <c r="I299" s="269">
        <v>156.20000000000005</v>
      </c>
      <c r="J299" s="269">
        <v>157.85000000000002</v>
      </c>
      <c r="K299" s="268">
        <v>154.55000000000001</v>
      </c>
      <c r="L299" s="268">
        <v>151</v>
      </c>
      <c r="M299" s="268">
        <v>1.1549400000000001</v>
      </c>
      <c r="N299" s="1"/>
      <c r="O299" s="1"/>
    </row>
    <row r="300" spans="1:15" ht="12.75" customHeight="1">
      <c r="A300" s="30">
        <v>290</v>
      </c>
      <c r="B300" s="278" t="s">
        <v>160</v>
      </c>
      <c r="C300" s="268">
        <v>79831.05</v>
      </c>
      <c r="D300" s="269">
        <v>80242.45</v>
      </c>
      <c r="E300" s="269">
        <v>79038.599999999991</v>
      </c>
      <c r="F300" s="269">
        <v>78246.149999999994</v>
      </c>
      <c r="G300" s="269">
        <v>77042.299999999988</v>
      </c>
      <c r="H300" s="269">
        <v>81034.899999999994</v>
      </c>
      <c r="I300" s="269">
        <v>82238.75</v>
      </c>
      <c r="J300" s="269">
        <v>83031.199999999997</v>
      </c>
      <c r="K300" s="268">
        <v>81446.3</v>
      </c>
      <c r="L300" s="268">
        <v>79450</v>
      </c>
      <c r="M300" s="268">
        <v>0.18318999999999999</v>
      </c>
      <c r="N300" s="1"/>
      <c r="O300" s="1"/>
    </row>
    <row r="301" spans="1:15" ht="12.75" customHeight="1">
      <c r="A301" s="30">
        <v>291</v>
      </c>
      <c r="B301" s="278" t="s">
        <v>848</v>
      </c>
      <c r="C301" s="268">
        <v>1540.4</v>
      </c>
      <c r="D301" s="269">
        <v>1549.3000000000002</v>
      </c>
      <c r="E301" s="269">
        <v>1523.6500000000003</v>
      </c>
      <c r="F301" s="269">
        <v>1506.9</v>
      </c>
      <c r="G301" s="269">
        <v>1481.2500000000002</v>
      </c>
      <c r="H301" s="269">
        <v>1566.0500000000004</v>
      </c>
      <c r="I301" s="269">
        <v>1591.7</v>
      </c>
      <c r="J301" s="269">
        <v>1608.4500000000005</v>
      </c>
      <c r="K301" s="268">
        <v>1574.95</v>
      </c>
      <c r="L301" s="268">
        <v>1532.55</v>
      </c>
      <c r="M301" s="268">
        <v>0.91593999999999998</v>
      </c>
      <c r="N301" s="1"/>
      <c r="O301" s="1"/>
    </row>
    <row r="302" spans="1:15" ht="12.75" customHeight="1">
      <c r="A302" s="30">
        <v>292</v>
      </c>
      <c r="B302" s="278" t="s">
        <v>802</v>
      </c>
      <c r="C302" s="268">
        <v>984.95</v>
      </c>
      <c r="D302" s="269">
        <v>995.80000000000007</v>
      </c>
      <c r="E302" s="269">
        <v>969.15000000000009</v>
      </c>
      <c r="F302" s="269">
        <v>953.35</v>
      </c>
      <c r="G302" s="269">
        <v>926.7</v>
      </c>
      <c r="H302" s="269">
        <v>1011.6000000000001</v>
      </c>
      <c r="I302" s="269">
        <v>1038.25</v>
      </c>
      <c r="J302" s="269">
        <v>1054.0500000000002</v>
      </c>
      <c r="K302" s="268">
        <v>1022.45</v>
      </c>
      <c r="L302" s="268">
        <v>980</v>
      </c>
      <c r="M302" s="268">
        <v>1.53139</v>
      </c>
      <c r="N302" s="1"/>
      <c r="O302" s="1"/>
    </row>
    <row r="303" spans="1:15" ht="12.75" customHeight="1">
      <c r="A303" s="30">
        <v>293</v>
      </c>
      <c r="B303" s="278" t="s">
        <v>157</v>
      </c>
      <c r="C303" s="268">
        <v>851.35</v>
      </c>
      <c r="D303" s="269">
        <v>835.76666666666677</v>
      </c>
      <c r="E303" s="269">
        <v>813.73333333333358</v>
      </c>
      <c r="F303" s="269">
        <v>776.11666666666679</v>
      </c>
      <c r="G303" s="269">
        <v>754.0833333333336</v>
      </c>
      <c r="H303" s="269">
        <v>873.38333333333355</v>
      </c>
      <c r="I303" s="269">
        <v>895.41666666666663</v>
      </c>
      <c r="J303" s="269">
        <v>933.03333333333353</v>
      </c>
      <c r="K303" s="268">
        <v>857.8</v>
      </c>
      <c r="L303" s="268">
        <v>798.15</v>
      </c>
      <c r="M303" s="268">
        <v>12.73738</v>
      </c>
      <c r="N303" s="1"/>
      <c r="O303" s="1"/>
    </row>
    <row r="304" spans="1:15" ht="12.75" customHeight="1">
      <c r="A304" s="30">
        <v>294</v>
      </c>
      <c r="B304" s="278" t="s">
        <v>150</v>
      </c>
      <c r="C304" s="268">
        <v>183</v>
      </c>
      <c r="D304" s="269">
        <v>182.48333333333335</v>
      </c>
      <c r="E304" s="269">
        <v>179.56666666666669</v>
      </c>
      <c r="F304" s="269">
        <v>176.13333333333335</v>
      </c>
      <c r="G304" s="269">
        <v>173.2166666666667</v>
      </c>
      <c r="H304" s="269">
        <v>185.91666666666669</v>
      </c>
      <c r="I304" s="269">
        <v>188.83333333333331</v>
      </c>
      <c r="J304" s="269">
        <v>192.26666666666668</v>
      </c>
      <c r="K304" s="268">
        <v>185.4</v>
      </c>
      <c r="L304" s="268">
        <v>179.05</v>
      </c>
      <c r="M304" s="268">
        <v>124.32281999999999</v>
      </c>
      <c r="N304" s="1"/>
      <c r="O304" s="1"/>
    </row>
    <row r="305" spans="1:15" ht="12.75" customHeight="1">
      <c r="A305" s="30">
        <v>295</v>
      </c>
      <c r="B305" s="278" t="s">
        <v>149</v>
      </c>
      <c r="C305" s="268">
        <v>1235.75</v>
      </c>
      <c r="D305" s="269">
        <v>1236.6166666666668</v>
      </c>
      <c r="E305" s="269">
        <v>1220.3333333333335</v>
      </c>
      <c r="F305" s="269">
        <v>1204.9166666666667</v>
      </c>
      <c r="G305" s="269">
        <v>1188.6333333333334</v>
      </c>
      <c r="H305" s="269">
        <v>1252.0333333333335</v>
      </c>
      <c r="I305" s="269">
        <v>1268.3166666666668</v>
      </c>
      <c r="J305" s="269">
        <v>1283.7333333333336</v>
      </c>
      <c r="K305" s="268">
        <v>1252.9000000000001</v>
      </c>
      <c r="L305" s="268">
        <v>1221.2</v>
      </c>
      <c r="M305" s="268">
        <v>35.882170000000002</v>
      </c>
      <c r="N305" s="1"/>
      <c r="O305" s="1"/>
    </row>
    <row r="306" spans="1:15" ht="12.75" customHeight="1">
      <c r="A306" s="30">
        <v>296</v>
      </c>
      <c r="B306" s="278" t="s">
        <v>425</v>
      </c>
      <c r="C306" s="268">
        <v>270.89999999999998</v>
      </c>
      <c r="D306" s="269">
        <v>272.15000000000003</v>
      </c>
      <c r="E306" s="269">
        <v>262.30000000000007</v>
      </c>
      <c r="F306" s="269">
        <v>253.70000000000005</v>
      </c>
      <c r="G306" s="269">
        <v>243.85000000000008</v>
      </c>
      <c r="H306" s="269">
        <v>280.75000000000006</v>
      </c>
      <c r="I306" s="269">
        <v>290.60000000000008</v>
      </c>
      <c r="J306" s="269">
        <v>299.20000000000005</v>
      </c>
      <c r="K306" s="268">
        <v>282</v>
      </c>
      <c r="L306" s="268">
        <v>263.55</v>
      </c>
      <c r="M306" s="268">
        <v>22.128579999999999</v>
      </c>
      <c r="N306" s="1"/>
      <c r="O306" s="1"/>
    </row>
    <row r="307" spans="1:15" ht="12.75" customHeight="1">
      <c r="A307" s="30">
        <v>297</v>
      </c>
      <c r="B307" s="278" t="s">
        <v>426</v>
      </c>
      <c r="C307" s="268">
        <v>267.3</v>
      </c>
      <c r="D307" s="269">
        <v>265.9666666666667</v>
      </c>
      <c r="E307" s="269">
        <v>260.13333333333338</v>
      </c>
      <c r="F307" s="269">
        <v>252.9666666666667</v>
      </c>
      <c r="G307" s="269">
        <v>247.13333333333338</v>
      </c>
      <c r="H307" s="269">
        <v>273.13333333333338</v>
      </c>
      <c r="I307" s="269">
        <v>278.96666666666664</v>
      </c>
      <c r="J307" s="269">
        <v>286.13333333333338</v>
      </c>
      <c r="K307" s="268">
        <v>271.8</v>
      </c>
      <c r="L307" s="268">
        <v>258.8</v>
      </c>
      <c r="M307" s="268">
        <v>7.1342999999999996</v>
      </c>
      <c r="N307" s="1"/>
      <c r="O307" s="1"/>
    </row>
    <row r="308" spans="1:15" ht="12.75" customHeight="1">
      <c r="A308" s="30">
        <v>298</v>
      </c>
      <c r="B308" s="278" t="s">
        <v>427</v>
      </c>
      <c r="C308" s="268">
        <v>507.15</v>
      </c>
      <c r="D308" s="269">
        <v>513.6</v>
      </c>
      <c r="E308" s="269">
        <v>495.20000000000005</v>
      </c>
      <c r="F308" s="269">
        <v>483.25</v>
      </c>
      <c r="G308" s="269">
        <v>464.85</v>
      </c>
      <c r="H308" s="269">
        <v>525.55000000000007</v>
      </c>
      <c r="I308" s="269">
        <v>543.94999999999993</v>
      </c>
      <c r="J308" s="269">
        <v>555.90000000000009</v>
      </c>
      <c r="K308" s="268">
        <v>532</v>
      </c>
      <c r="L308" s="268">
        <v>501.65</v>
      </c>
      <c r="M308" s="268">
        <v>8.88035</v>
      </c>
      <c r="N308" s="1"/>
      <c r="O308" s="1"/>
    </row>
    <row r="309" spans="1:15" ht="12.75" customHeight="1">
      <c r="A309" s="30">
        <v>299</v>
      </c>
      <c r="B309" s="278" t="s">
        <v>151</v>
      </c>
      <c r="C309" s="268">
        <v>93.85</v>
      </c>
      <c r="D309" s="269">
        <v>93.5</v>
      </c>
      <c r="E309" s="269">
        <v>92.05</v>
      </c>
      <c r="F309" s="269">
        <v>90.25</v>
      </c>
      <c r="G309" s="269">
        <v>88.8</v>
      </c>
      <c r="H309" s="269">
        <v>95.3</v>
      </c>
      <c r="I309" s="269">
        <v>96.749999999999986</v>
      </c>
      <c r="J309" s="269">
        <v>98.55</v>
      </c>
      <c r="K309" s="268">
        <v>94.95</v>
      </c>
      <c r="L309" s="268">
        <v>91.7</v>
      </c>
      <c r="M309" s="268">
        <v>51.533790000000003</v>
      </c>
      <c r="N309" s="1"/>
      <c r="O309" s="1"/>
    </row>
    <row r="310" spans="1:15" ht="12.75" customHeight="1">
      <c r="A310" s="30">
        <v>300</v>
      </c>
      <c r="B310" s="278" t="s">
        <v>428</v>
      </c>
      <c r="C310" s="268">
        <v>60.85</v>
      </c>
      <c r="D310" s="269">
        <v>61.316666666666663</v>
      </c>
      <c r="E310" s="269">
        <v>60.033333333333324</v>
      </c>
      <c r="F310" s="269">
        <v>59.216666666666661</v>
      </c>
      <c r="G310" s="269">
        <v>57.933333333333323</v>
      </c>
      <c r="H310" s="269">
        <v>62.133333333333326</v>
      </c>
      <c r="I310" s="269">
        <v>63.416666666666657</v>
      </c>
      <c r="J310" s="269">
        <v>64.23333333333332</v>
      </c>
      <c r="K310" s="268">
        <v>62.6</v>
      </c>
      <c r="L310" s="268">
        <v>60.5</v>
      </c>
      <c r="M310" s="268">
        <v>24.401109999999999</v>
      </c>
      <c r="N310" s="1"/>
      <c r="O310" s="1"/>
    </row>
    <row r="311" spans="1:15" ht="12.75" customHeight="1">
      <c r="A311" s="30">
        <v>301</v>
      </c>
      <c r="B311" s="278" t="s">
        <v>152</v>
      </c>
      <c r="C311" s="268">
        <v>536.45000000000005</v>
      </c>
      <c r="D311" s="269">
        <v>533.51666666666677</v>
      </c>
      <c r="E311" s="269">
        <v>525.68333333333351</v>
      </c>
      <c r="F311" s="269">
        <v>514.91666666666674</v>
      </c>
      <c r="G311" s="269">
        <v>507.08333333333348</v>
      </c>
      <c r="H311" s="269">
        <v>544.28333333333353</v>
      </c>
      <c r="I311" s="269">
        <v>552.11666666666679</v>
      </c>
      <c r="J311" s="269">
        <v>562.88333333333355</v>
      </c>
      <c r="K311" s="268">
        <v>541.35</v>
      </c>
      <c r="L311" s="268">
        <v>522.75</v>
      </c>
      <c r="M311" s="268">
        <v>22.772099999999998</v>
      </c>
      <c r="N311" s="1"/>
      <c r="O311" s="1"/>
    </row>
    <row r="312" spans="1:15" ht="12.75" customHeight="1">
      <c r="A312" s="30">
        <v>302</v>
      </c>
      <c r="B312" s="278" t="s">
        <v>153</v>
      </c>
      <c r="C312" s="268">
        <v>8774.0499999999993</v>
      </c>
      <c r="D312" s="269">
        <v>8784.5</v>
      </c>
      <c r="E312" s="269">
        <v>8660.0499999999993</v>
      </c>
      <c r="F312" s="269">
        <v>8546.0499999999993</v>
      </c>
      <c r="G312" s="269">
        <v>8421.5999999999985</v>
      </c>
      <c r="H312" s="269">
        <v>8898.5</v>
      </c>
      <c r="I312" s="269">
        <v>9022.9500000000007</v>
      </c>
      <c r="J312" s="269">
        <v>9136.9500000000007</v>
      </c>
      <c r="K312" s="268">
        <v>8908.9500000000007</v>
      </c>
      <c r="L312" s="268">
        <v>8670.5</v>
      </c>
      <c r="M312" s="268">
        <v>6.8628499999999999</v>
      </c>
      <c r="N312" s="1"/>
      <c r="O312" s="1"/>
    </row>
    <row r="313" spans="1:15" ht="12.75" customHeight="1">
      <c r="A313" s="30">
        <v>303</v>
      </c>
      <c r="B313" s="278" t="s">
        <v>804</v>
      </c>
      <c r="C313" s="268">
        <v>1709.5</v>
      </c>
      <c r="D313" s="269">
        <v>1728.8166666666666</v>
      </c>
      <c r="E313" s="269">
        <v>1682.7833333333333</v>
      </c>
      <c r="F313" s="269">
        <v>1656.0666666666666</v>
      </c>
      <c r="G313" s="269">
        <v>1610.0333333333333</v>
      </c>
      <c r="H313" s="269">
        <v>1755.5333333333333</v>
      </c>
      <c r="I313" s="269">
        <v>1801.5666666666666</v>
      </c>
      <c r="J313" s="269">
        <v>1828.2833333333333</v>
      </c>
      <c r="K313" s="268">
        <v>1774.85</v>
      </c>
      <c r="L313" s="268">
        <v>1702.1</v>
      </c>
      <c r="M313" s="268">
        <v>1.7646200000000001</v>
      </c>
      <c r="N313" s="1"/>
      <c r="O313" s="1"/>
    </row>
    <row r="314" spans="1:15" ht="12.75" customHeight="1">
      <c r="A314" s="30">
        <v>304</v>
      </c>
      <c r="B314" s="278" t="s">
        <v>156</v>
      </c>
      <c r="C314" s="268">
        <v>768.6</v>
      </c>
      <c r="D314" s="269">
        <v>769.28333333333342</v>
      </c>
      <c r="E314" s="269">
        <v>754.86666666666679</v>
      </c>
      <c r="F314" s="269">
        <v>741.13333333333333</v>
      </c>
      <c r="G314" s="269">
        <v>726.7166666666667</v>
      </c>
      <c r="H314" s="269">
        <v>783.01666666666688</v>
      </c>
      <c r="I314" s="269">
        <v>797.43333333333362</v>
      </c>
      <c r="J314" s="269">
        <v>811.16666666666697</v>
      </c>
      <c r="K314" s="268">
        <v>783.7</v>
      </c>
      <c r="L314" s="268">
        <v>755.55</v>
      </c>
      <c r="M314" s="268">
        <v>5.1177400000000004</v>
      </c>
      <c r="N314" s="1"/>
      <c r="O314" s="1"/>
    </row>
    <row r="315" spans="1:15" ht="12.75" customHeight="1">
      <c r="A315" s="30">
        <v>305</v>
      </c>
      <c r="B315" s="278" t="s">
        <v>429</v>
      </c>
      <c r="C315" s="268">
        <v>413.65</v>
      </c>
      <c r="D315" s="269">
        <v>413.43333333333334</v>
      </c>
      <c r="E315" s="269">
        <v>404.51666666666665</v>
      </c>
      <c r="F315" s="269">
        <v>395.38333333333333</v>
      </c>
      <c r="G315" s="269">
        <v>386.46666666666664</v>
      </c>
      <c r="H315" s="269">
        <v>422.56666666666666</v>
      </c>
      <c r="I315" s="269">
        <v>431.48333333333329</v>
      </c>
      <c r="J315" s="269">
        <v>440.61666666666667</v>
      </c>
      <c r="K315" s="268">
        <v>422.35</v>
      </c>
      <c r="L315" s="268">
        <v>404.3</v>
      </c>
      <c r="M315" s="268">
        <v>16.983550000000001</v>
      </c>
      <c r="N315" s="1"/>
      <c r="O315" s="1"/>
    </row>
    <row r="316" spans="1:15" ht="12.75" customHeight="1">
      <c r="A316" s="30">
        <v>306</v>
      </c>
      <c r="B316" s="278" t="s">
        <v>430</v>
      </c>
      <c r="C316" s="268">
        <v>439</v>
      </c>
      <c r="D316" s="269">
        <v>432.5333333333333</v>
      </c>
      <c r="E316" s="269">
        <v>419.11666666666662</v>
      </c>
      <c r="F316" s="269">
        <v>399.23333333333329</v>
      </c>
      <c r="G316" s="269">
        <v>385.81666666666661</v>
      </c>
      <c r="H316" s="269">
        <v>452.41666666666663</v>
      </c>
      <c r="I316" s="269">
        <v>465.83333333333337</v>
      </c>
      <c r="J316" s="269">
        <v>485.71666666666664</v>
      </c>
      <c r="K316" s="268">
        <v>445.95</v>
      </c>
      <c r="L316" s="268">
        <v>412.65</v>
      </c>
      <c r="M316" s="268">
        <v>18.553619999999999</v>
      </c>
      <c r="N316" s="1"/>
      <c r="O316" s="1"/>
    </row>
    <row r="317" spans="1:15" ht="12.75" customHeight="1">
      <c r="A317" s="30">
        <v>307</v>
      </c>
      <c r="B317" s="278" t="s">
        <v>849</v>
      </c>
      <c r="C317" s="268">
        <v>610.20000000000005</v>
      </c>
      <c r="D317" s="269">
        <v>616.76666666666665</v>
      </c>
      <c r="E317" s="269">
        <v>598.73333333333335</v>
      </c>
      <c r="F317" s="269">
        <v>587.26666666666665</v>
      </c>
      <c r="G317" s="269">
        <v>569.23333333333335</v>
      </c>
      <c r="H317" s="269">
        <v>628.23333333333335</v>
      </c>
      <c r="I317" s="269">
        <v>646.26666666666665</v>
      </c>
      <c r="J317" s="269">
        <v>657.73333333333335</v>
      </c>
      <c r="K317" s="268">
        <v>634.79999999999995</v>
      </c>
      <c r="L317" s="268">
        <v>605.29999999999995</v>
      </c>
      <c r="M317" s="268">
        <v>1.3599000000000001</v>
      </c>
      <c r="N317" s="1"/>
      <c r="O317" s="1"/>
    </row>
    <row r="318" spans="1:15" ht="12.75" customHeight="1">
      <c r="A318" s="30">
        <v>308</v>
      </c>
      <c r="B318" s="278" t="s">
        <v>850</v>
      </c>
      <c r="C318" s="268">
        <v>867.8</v>
      </c>
      <c r="D318" s="269">
        <v>891.7166666666667</v>
      </c>
      <c r="E318" s="269">
        <v>834.93333333333339</v>
      </c>
      <c r="F318" s="269">
        <v>802.06666666666672</v>
      </c>
      <c r="G318" s="269">
        <v>745.28333333333342</v>
      </c>
      <c r="H318" s="269">
        <v>924.58333333333337</v>
      </c>
      <c r="I318" s="269">
        <v>981.36666666666667</v>
      </c>
      <c r="J318" s="269">
        <v>1014.2333333333333</v>
      </c>
      <c r="K318" s="268">
        <v>948.5</v>
      </c>
      <c r="L318" s="268">
        <v>858.85</v>
      </c>
      <c r="M318" s="268">
        <v>12.06113</v>
      </c>
      <c r="N318" s="1"/>
      <c r="O318" s="1"/>
    </row>
    <row r="319" spans="1:15" ht="12.75" customHeight="1">
      <c r="A319" s="30">
        <v>309</v>
      </c>
      <c r="B319" s="278" t="s">
        <v>155</v>
      </c>
      <c r="C319" s="268">
        <v>1487.1</v>
      </c>
      <c r="D319" s="269">
        <v>1487.7833333333331</v>
      </c>
      <c r="E319" s="269">
        <v>1448.7666666666662</v>
      </c>
      <c r="F319" s="269">
        <v>1410.4333333333332</v>
      </c>
      <c r="G319" s="269">
        <v>1371.4166666666663</v>
      </c>
      <c r="H319" s="269">
        <v>1526.1166666666661</v>
      </c>
      <c r="I319" s="269">
        <v>1565.133333333333</v>
      </c>
      <c r="J319" s="269">
        <v>1603.466666666666</v>
      </c>
      <c r="K319" s="268">
        <v>1526.8</v>
      </c>
      <c r="L319" s="268">
        <v>1449.45</v>
      </c>
      <c r="M319" s="268">
        <v>5.6920799999999998</v>
      </c>
      <c r="N319" s="1"/>
      <c r="O319" s="1"/>
    </row>
    <row r="320" spans="1:15" ht="12.75" customHeight="1">
      <c r="A320" s="30">
        <v>310</v>
      </c>
      <c r="B320" s="278" t="s">
        <v>158</v>
      </c>
      <c r="C320" s="268">
        <v>3248</v>
      </c>
      <c r="D320" s="269">
        <v>3210.0500000000006</v>
      </c>
      <c r="E320" s="269">
        <v>3155.7500000000014</v>
      </c>
      <c r="F320" s="269">
        <v>3063.5000000000009</v>
      </c>
      <c r="G320" s="269">
        <v>3009.2000000000016</v>
      </c>
      <c r="H320" s="269">
        <v>3302.3000000000011</v>
      </c>
      <c r="I320" s="269">
        <v>3356.6000000000004</v>
      </c>
      <c r="J320" s="269">
        <v>3448.8500000000008</v>
      </c>
      <c r="K320" s="268">
        <v>3264.35</v>
      </c>
      <c r="L320" s="268">
        <v>3117.8</v>
      </c>
      <c r="M320" s="268">
        <v>8.4530899999999995</v>
      </c>
      <c r="N320" s="1"/>
      <c r="O320" s="1"/>
    </row>
    <row r="321" spans="1:15" ht="12.75" customHeight="1">
      <c r="A321" s="30">
        <v>311</v>
      </c>
      <c r="B321" s="278" t="s">
        <v>888</v>
      </c>
      <c r="C321" s="268" t="e">
        <v>#N/A</v>
      </c>
      <c r="D321" s="269" t="e">
        <v>#N/A</v>
      </c>
      <c r="E321" s="269" t="e">
        <v>#N/A</v>
      </c>
      <c r="F321" s="269" t="e">
        <v>#N/A</v>
      </c>
      <c r="G321" s="269" t="e">
        <v>#N/A</v>
      </c>
      <c r="H321" s="269" t="e">
        <v>#N/A</v>
      </c>
      <c r="I321" s="269" t="e">
        <v>#N/A</v>
      </c>
      <c r="J321" s="269" t="e">
        <v>#N/A</v>
      </c>
      <c r="K321" s="268" t="e">
        <v>#N/A</v>
      </c>
      <c r="L321" s="268" t="e">
        <v>#N/A</v>
      </c>
      <c r="M321" s="268" t="e">
        <v>#N/A</v>
      </c>
      <c r="N321" s="1"/>
      <c r="O321" s="1"/>
    </row>
    <row r="322" spans="1:15" ht="12.75" customHeight="1">
      <c r="A322" s="30">
        <v>312</v>
      </c>
      <c r="B322" s="278" t="s">
        <v>432</v>
      </c>
      <c r="C322" s="268">
        <v>739.85</v>
      </c>
      <c r="D322" s="269">
        <v>737.30000000000007</v>
      </c>
      <c r="E322" s="269">
        <v>731.55000000000018</v>
      </c>
      <c r="F322" s="269">
        <v>723.25000000000011</v>
      </c>
      <c r="G322" s="269">
        <v>717.50000000000023</v>
      </c>
      <c r="H322" s="269">
        <v>745.60000000000014</v>
      </c>
      <c r="I322" s="269">
        <v>751.34999999999991</v>
      </c>
      <c r="J322" s="269">
        <v>759.65000000000009</v>
      </c>
      <c r="K322" s="268">
        <v>743.05</v>
      </c>
      <c r="L322" s="268">
        <v>729</v>
      </c>
      <c r="M322" s="268">
        <v>0.24646999999999999</v>
      </c>
      <c r="N322" s="1"/>
      <c r="O322" s="1"/>
    </row>
    <row r="323" spans="1:15" ht="12.75" customHeight="1">
      <c r="A323" s="30">
        <v>313</v>
      </c>
      <c r="B323" s="278" t="s">
        <v>159</v>
      </c>
      <c r="C323" s="268">
        <v>2052.75</v>
      </c>
      <c r="D323" s="269">
        <v>2051.6333333333337</v>
      </c>
      <c r="E323" s="269">
        <v>2019.1666666666674</v>
      </c>
      <c r="F323" s="269">
        <v>1985.5833333333337</v>
      </c>
      <c r="G323" s="269">
        <v>1953.1166666666675</v>
      </c>
      <c r="H323" s="269">
        <v>2085.2166666666672</v>
      </c>
      <c r="I323" s="269">
        <v>2117.6833333333334</v>
      </c>
      <c r="J323" s="269">
        <v>2151.2666666666673</v>
      </c>
      <c r="K323" s="268">
        <v>2084.1</v>
      </c>
      <c r="L323" s="268">
        <v>2018.05</v>
      </c>
      <c r="M323" s="268">
        <v>5.2032299999999996</v>
      </c>
      <c r="N323" s="1"/>
      <c r="O323" s="1"/>
    </row>
    <row r="324" spans="1:15" ht="12.75" customHeight="1">
      <c r="A324" s="30">
        <v>314</v>
      </c>
      <c r="B324" s="278" t="s">
        <v>433</v>
      </c>
      <c r="C324" s="268">
        <v>1201.0999999999999</v>
      </c>
      <c r="D324" s="269">
        <v>1213.4666666666665</v>
      </c>
      <c r="E324" s="269">
        <v>1184.633333333333</v>
      </c>
      <c r="F324" s="269">
        <v>1168.1666666666665</v>
      </c>
      <c r="G324" s="269">
        <v>1139.333333333333</v>
      </c>
      <c r="H324" s="269">
        <v>1229.9333333333329</v>
      </c>
      <c r="I324" s="269">
        <v>1258.7666666666664</v>
      </c>
      <c r="J324" s="269">
        <v>1275.2333333333329</v>
      </c>
      <c r="K324" s="268">
        <v>1242.3</v>
      </c>
      <c r="L324" s="268">
        <v>1197</v>
      </c>
      <c r="M324" s="268">
        <v>3.5233099999999999</v>
      </c>
      <c r="N324" s="1"/>
      <c r="O324" s="1"/>
    </row>
    <row r="325" spans="1:15" ht="12.75" customHeight="1">
      <c r="A325" s="30">
        <v>315</v>
      </c>
      <c r="B325" s="278" t="s">
        <v>161</v>
      </c>
      <c r="C325" s="268">
        <v>1012.05</v>
      </c>
      <c r="D325" s="269">
        <v>1002.3833333333333</v>
      </c>
      <c r="E325" s="269">
        <v>970.76666666666665</v>
      </c>
      <c r="F325" s="269">
        <v>929.48333333333335</v>
      </c>
      <c r="G325" s="269">
        <v>897.86666666666667</v>
      </c>
      <c r="H325" s="269">
        <v>1043.6666666666665</v>
      </c>
      <c r="I325" s="269">
        <v>1075.2833333333333</v>
      </c>
      <c r="J325" s="269">
        <v>1116.5666666666666</v>
      </c>
      <c r="K325" s="268">
        <v>1034</v>
      </c>
      <c r="L325" s="268">
        <v>961.1</v>
      </c>
      <c r="M325" s="268">
        <v>23.558299999999999</v>
      </c>
      <c r="N325" s="1"/>
      <c r="O325" s="1"/>
    </row>
    <row r="326" spans="1:15" ht="12.75" customHeight="1">
      <c r="A326" s="30">
        <v>316</v>
      </c>
      <c r="B326" s="278" t="s">
        <v>267</v>
      </c>
      <c r="C326" s="268">
        <v>596.9</v>
      </c>
      <c r="D326" s="269">
        <v>599.81666666666672</v>
      </c>
      <c r="E326" s="269">
        <v>592.63333333333344</v>
      </c>
      <c r="F326" s="269">
        <v>588.36666666666667</v>
      </c>
      <c r="G326" s="269">
        <v>581.18333333333339</v>
      </c>
      <c r="H326" s="269">
        <v>604.08333333333348</v>
      </c>
      <c r="I326" s="269">
        <v>611.26666666666665</v>
      </c>
      <c r="J326" s="269">
        <v>615.53333333333353</v>
      </c>
      <c r="K326" s="268">
        <v>607</v>
      </c>
      <c r="L326" s="268">
        <v>595.54999999999995</v>
      </c>
      <c r="M326" s="268">
        <v>2.1110000000000002</v>
      </c>
      <c r="N326" s="1"/>
      <c r="O326" s="1"/>
    </row>
    <row r="327" spans="1:15" ht="12.75" customHeight="1">
      <c r="A327" s="30">
        <v>317</v>
      </c>
      <c r="B327" s="278" t="s">
        <v>434</v>
      </c>
      <c r="C327" s="268">
        <v>31.55</v>
      </c>
      <c r="D327" s="269">
        <v>31.700000000000003</v>
      </c>
      <c r="E327" s="269">
        <v>31.300000000000004</v>
      </c>
      <c r="F327" s="269">
        <v>31.05</v>
      </c>
      <c r="G327" s="269">
        <v>30.650000000000002</v>
      </c>
      <c r="H327" s="269">
        <v>31.950000000000006</v>
      </c>
      <c r="I327" s="269">
        <v>32.350000000000009</v>
      </c>
      <c r="J327" s="269">
        <v>32.600000000000009</v>
      </c>
      <c r="K327" s="268">
        <v>32.1</v>
      </c>
      <c r="L327" s="268">
        <v>31.45</v>
      </c>
      <c r="M327" s="268">
        <v>18.02703</v>
      </c>
      <c r="N327" s="1"/>
      <c r="O327" s="1"/>
    </row>
    <row r="328" spans="1:15" ht="12.75" customHeight="1">
      <c r="A328" s="30">
        <v>318</v>
      </c>
      <c r="B328" s="278" t="s">
        <v>435</v>
      </c>
      <c r="C328" s="268">
        <v>69.7</v>
      </c>
      <c r="D328" s="269">
        <v>69.083333333333329</v>
      </c>
      <c r="E328" s="269">
        <v>68.166666666666657</v>
      </c>
      <c r="F328" s="269">
        <v>66.633333333333326</v>
      </c>
      <c r="G328" s="269">
        <v>65.716666666666654</v>
      </c>
      <c r="H328" s="269">
        <v>70.61666666666666</v>
      </c>
      <c r="I328" s="269">
        <v>71.533333333333317</v>
      </c>
      <c r="J328" s="269">
        <v>73.066666666666663</v>
      </c>
      <c r="K328" s="268">
        <v>70</v>
      </c>
      <c r="L328" s="268">
        <v>67.55</v>
      </c>
      <c r="M328" s="268">
        <v>30.605219999999999</v>
      </c>
      <c r="N328" s="1"/>
      <c r="O328" s="1"/>
    </row>
    <row r="329" spans="1:15" ht="12.75" customHeight="1">
      <c r="A329" s="30">
        <v>319</v>
      </c>
      <c r="B329" s="278" t="s">
        <v>436</v>
      </c>
      <c r="C329" s="268">
        <v>563.54999999999995</v>
      </c>
      <c r="D329" s="269">
        <v>566.35</v>
      </c>
      <c r="E329" s="269">
        <v>554.70000000000005</v>
      </c>
      <c r="F329" s="269">
        <v>545.85</v>
      </c>
      <c r="G329" s="269">
        <v>534.20000000000005</v>
      </c>
      <c r="H329" s="269">
        <v>575.20000000000005</v>
      </c>
      <c r="I329" s="269">
        <v>586.84999999999991</v>
      </c>
      <c r="J329" s="269">
        <v>595.70000000000005</v>
      </c>
      <c r="K329" s="268">
        <v>578</v>
      </c>
      <c r="L329" s="268">
        <v>557.5</v>
      </c>
      <c r="M329" s="268">
        <v>0.48087000000000002</v>
      </c>
      <c r="N329" s="1"/>
      <c r="O329" s="1"/>
    </row>
    <row r="330" spans="1:15" ht="12.75" customHeight="1">
      <c r="A330" s="30">
        <v>320</v>
      </c>
      <c r="B330" s="278" t="s">
        <v>437</v>
      </c>
      <c r="C330" s="268">
        <v>36.700000000000003</v>
      </c>
      <c r="D330" s="269">
        <v>36.85</v>
      </c>
      <c r="E330" s="269">
        <v>36.35</v>
      </c>
      <c r="F330" s="269">
        <v>36</v>
      </c>
      <c r="G330" s="269">
        <v>35.5</v>
      </c>
      <c r="H330" s="269">
        <v>37.200000000000003</v>
      </c>
      <c r="I330" s="269">
        <v>37.700000000000003</v>
      </c>
      <c r="J330" s="269">
        <v>38.050000000000004</v>
      </c>
      <c r="K330" s="268">
        <v>37.35</v>
      </c>
      <c r="L330" s="268">
        <v>36.5</v>
      </c>
      <c r="M330" s="268">
        <v>92.683589999999995</v>
      </c>
      <c r="N330" s="1"/>
      <c r="O330" s="1"/>
    </row>
    <row r="331" spans="1:15" ht="12.75" customHeight="1">
      <c r="A331" s="30">
        <v>321</v>
      </c>
      <c r="B331" s="278" t="s">
        <v>438</v>
      </c>
      <c r="C331" s="268">
        <v>68.8</v>
      </c>
      <c r="D331" s="269">
        <v>68.88333333333334</v>
      </c>
      <c r="E331" s="269">
        <v>68.01666666666668</v>
      </c>
      <c r="F331" s="269">
        <v>67.233333333333334</v>
      </c>
      <c r="G331" s="269">
        <v>66.366666666666674</v>
      </c>
      <c r="H331" s="269">
        <v>69.666666666666686</v>
      </c>
      <c r="I331" s="269">
        <v>70.533333333333331</v>
      </c>
      <c r="J331" s="269">
        <v>71.316666666666691</v>
      </c>
      <c r="K331" s="268">
        <v>69.75</v>
      </c>
      <c r="L331" s="268">
        <v>68.099999999999994</v>
      </c>
      <c r="M331" s="268">
        <v>16.340910000000001</v>
      </c>
      <c r="N331" s="1"/>
      <c r="O331" s="1"/>
    </row>
    <row r="332" spans="1:15" ht="12.75" customHeight="1">
      <c r="A332" s="30">
        <v>322</v>
      </c>
      <c r="B332" s="278" t="s">
        <v>167</v>
      </c>
      <c r="C332" s="268">
        <v>124.25</v>
      </c>
      <c r="D332" s="269">
        <v>123.66666666666667</v>
      </c>
      <c r="E332" s="269">
        <v>122.48333333333335</v>
      </c>
      <c r="F332" s="269">
        <v>120.71666666666668</v>
      </c>
      <c r="G332" s="269">
        <v>119.53333333333336</v>
      </c>
      <c r="H332" s="269">
        <v>125.43333333333334</v>
      </c>
      <c r="I332" s="269">
        <v>126.61666666666665</v>
      </c>
      <c r="J332" s="269">
        <v>128.38333333333333</v>
      </c>
      <c r="K332" s="268">
        <v>124.85</v>
      </c>
      <c r="L332" s="268">
        <v>121.9</v>
      </c>
      <c r="M332" s="268">
        <v>52.509689999999999</v>
      </c>
      <c r="N332" s="1"/>
      <c r="O332" s="1"/>
    </row>
    <row r="333" spans="1:15" ht="12.75" customHeight="1">
      <c r="A333" s="30">
        <v>323</v>
      </c>
      <c r="B333" s="278" t="s">
        <v>439</v>
      </c>
      <c r="C333" s="268">
        <v>248.7</v>
      </c>
      <c r="D333" s="269">
        <v>249.48333333333335</v>
      </c>
      <c r="E333" s="269">
        <v>246.2166666666667</v>
      </c>
      <c r="F333" s="269">
        <v>243.73333333333335</v>
      </c>
      <c r="G333" s="269">
        <v>240.4666666666667</v>
      </c>
      <c r="H333" s="269">
        <v>251.9666666666667</v>
      </c>
      <c r="I333" s="269">
        <v>255.23333333333335</v>
      </c>
      <c r="J333" s="269">
        <v>257.7166666666667</v>
      </c>
      <c r="K333" s="268">
        <v>252.75</v>
      </c>
      <c r="L333" s="268">
        <v>247</v>
      </c>
      <c r="M333" s="268">
        <v>2.8083499999999999</v>
      </c>
      <c r="N333" s="1"/>
      <c r="O333" s="1"/>
    </row>
    <row r="334" spans="1:15" ht="12.75" customHeight="1">
      <c r="A334" s="30">
        <v>324</v>
      </c>
      <c r="B334" s="278" t="s">
        <v>169</v>
      </c>
      <c r="C334" s="268">
        <v>159</v>
      </c>
      <c r="D334" s="269">
        <v>159.38333333333333</v>
      </c>
      <c r="E334" s="269">
        <v>157.11666666666665</v>
      </c>
      <c r="F334" s="269">
        <v>155.23333333333332</v>
      </c>
      <c r="G334" s="269">
        <v>152.96666666666664</v>
      </c>
      <c r="H334" s="269">
        <v>161.26666666666665</v>
      </c>
      <c r="I334" s="269">
        <v>163.5333333333333</v>
      </c>
      <c r="J334" s="269">
        <v>165.41666666666666</v>
      </c>
      <c r="K334" s="268">
        <v>161.65</v>
      </c>
      <c r="L334" s="268">
        <v>157.5</v>
      </c>
      <c r="M334" s="268">
        <v>83.677999999999997</v>
      </c>
      <c r="N334" s="1"/>
      <c r="O334" s="1"/>
    </row>
    <row r="335" spans="1:15" ht="12.75" customHeight="1">
      <c r="A335" s="30">
        <v>325</v>
      </c>
      <c r="B335" s="278" t="s">
        <v>440</v>
      </c>
      <c r="C335" s="268">
        <v>709.2</v>
      </c>
      <c r="D335" s="269">
        <v>704.80000000000007</v>
      </c>
      <c r="E335" s="269">
        <v>694.60000000000014</v>
      </c>
      <c r="F335" s="269">
        <v>680.00000000000011</v>
      </c>
      <c r="G335" s="269">
        <v>669.80000000000018</v>
      </c>
      <c r="H335" s="269">
        <v>719.40000000000009</v>
      </c>
      <c r="I335" s="269">
        <v>729.60000000000014</v>
      </c>
      <c r="J335" s="269">
        <v>744.2</v>
      </c>
      <c r="K335" s="268">
        <v>715</v>
      </c>
      <c r="L335" s="268">
        <v>690.2</v>
      </c>
      <c r="M335" s="268">
        <v>3.06968</v>
      </c>
      <c r="N335" s="1"/>
      <c r="O335" s="1"/>
    </row>
    <row r="336" spans="1:15" ht="12.75" customHeight="1">
      <c r="A336" s="30">
        <v>326</v>
      </c>
      <c r="B336" s="278" t="s">
        <v>163</v>
      </c>
      <c r="C336" s="268">
        <v>68.95</v>
      </c>
      <c r="D336" s="269">
        <v>68.816666666666677</v>
      </c>
      <c r="E336" s="269">
        <v>67.733333333333348</v>
      </c>
      <c r="F336" s="269">
        <v>66.516666666666666</v>
      </c>
      <c r="G336" s="269">
        <v>65.433333333333337</v>
      </c>
      <c r="H336" s="269">
        <v>70.03333333333336</v>
      </c>
      <c r="I336" s="269">
        <v>71.116666666666703</v>
      </c>
      <c r="J336" s="269">
        <v>72.333333333333371</v>
      </c>
      <c r="K336" s="268">
        <v>69.900000000000006</v>
      </c>
      <c r="L336" s="268">
        <v>67.599999999999994</v>
      </c>
      <c r="M336" s="268">
        <v>127.41786999999999</v>
      </c>
      <c r="N336" s="1"/>
      <c r="O336" s="1"/>
    </row>
    <row r="337" spans="1:15" ht="12.75" customHeight="1">
      <c r="A337" s="30">
        <v>327</v>
      </c>
      <c r="B337" s="278" t="s">
        <v>165</v>
      </c>
      <c r="C337" s="268">
        <v>4442.5</v>
      </c>
      <c r="D337" s="269">
        <v>4420.55</v>
      </c>
      <c r="E337" s="269">
        <v>4355.75</v>
      </c>
      <c r="F337" s="269">
        <v>4269</v>
      </c>
      <c r="G337" s="269">
        <v>4204.2</v>
      </c>
      <c r="H337" s="269">
        <v>4507.3</v>
      </c>
      <c r="I337" s="269">
        <v>4572.1000000000013</v>
      </c>
      <c r="J337" s="269">
        <v>4658.8500000000004</v>
      </c>
      <c r="K337" s="268">
        <v>4485.3500000000004</v>
      </c>
      <c r="L337" s="268">
        <v>4333.8</v>
      </c>
      <c r="M337" s="268">
        <v>1.2061500000000001</v>
      </c>
      <c r="N337" s="1"/>
      <c r="O337" s="1"/>
    </row>
    <row r="338" spans="1:15" ht="12.75" customHeight="1">
      <c r="A338" s="30">
        <v>328</v>
      </c>
      <c r="B338" s="278" t="s">
        <v>805</v>
      </c>
      <c r="C338" s="268">
        <v>658.7</v>
      </c>
      <c r="D338" s="269">
        <v>662.56666666666672</v>
      </c>
      <c r="E338" s="269">
        <v>649.13333333333344</v>
      </c>
      <c r="F338" s="269">
        <v>639.56666666666672</v>
      </c>
      <c r="G338" s="269">
        <v>626.13333333333344</v>
      </c>
      <c r="H338" s="269">
        <v>672.13333333333344</v>
      </c>
      <c r="I338" s="269">
        <v>685.56666666666661</v>
      </c>
      <c r="J338" s="269">
        <v>695.13333333333344</v>
      </c>
      <c r="K338" s="268">
        <v>676</v>
      </c>
      <c r="L338" s="268">
        <v>653</v>
      </c>
      <c r="M338" s="268">
        <v>12.975540000000001</v>
      </c>
      <c r="N338" s="1"/>
      <c r="O338" s="1"/>
    </row>
    <row r="339" spans="1:15" ht="12.75" customHeight="1">
      <c r="A339" s="30">
        <v>329</v>
      </c>
      <c r="B339" s="278" t="s">
        <v>166</v>
      </c>
      <c r="C339" s="268">
        <v>18672.650000000001</v>
      </c>
      <c r="D339" s="269">
        <v>18671.116666666669</v>
      </c>
      <c r="E339" s="269">
        <v>18547.233333333337</v>
      </c>
      <c r="F339" s="269">
        <v>18421.816666666669</v>
      </c>
      <c r="G339" s="269">
        <v>18297.933333333338</v>
      </c>
      <c r="H339" s="269">
        <v>18796.533333333336</v>
      </c>
      <c r="I339" s="269">
        <v>18920.416666666668</v>
      </c>
      <c r="J339" s="269">
        <v>19045.833333333336</v>
      </c>
      <c r="K339" s="268">
        <v>18795</v>
      </c>
      <c r="L339" s="268">
        <v>18545.7</v>
      </c>
      <c r="M339" s="268">
        <v>0.69313999999999998</v>
      </c>
      <c r="N339" s="1"/>
      <c r="O339" s="1"/>
    </row>
    <row r="340" spans="1:15" ht="12.75" customHeight="1">
      <c r="A340" s="30">
        <v>330</v>
      </c>
      <c r="B340" s="278" t="s">
        <v>441</v>
      </c>
      <c r="C340" s="268">
        <v>63.85</v>
      </c>
      <c r="D340" s="269">
        <v>63.79999999999999</v>
      </c>
      <c r="E340" s="269">
        <v>62.749999999999986</v>
      </c>
      <c r="F340" s="269">
        <v>61.65</v>
      </c>
      <c r="G340" s="269">
        <v>60.599999999999994</v>
      </c>
      <c r="H340" s="269">
        <v>64.899999999999977</v>
      </c>
      <c r="I340" s="269">
        <v>65.949999999999974</v>
      </c>
      <c r="J340" s="269">
        <v>67.049999999999969</v>
      </c>
      <c r="K340" s="268">
        <v>64.849999999999994</v>
      </c>
      <c r="L340" s="268">
        <v>62.7</v>
      </c>
      <c r="M340" s="268">
        <v>8.90456</v>
      </c>
      <c r="N340" s="1"/>
      <c r="O340" s="1"/>
    </row>
    <row r="341" spans="1:15" ht="12.75" customHeight="1">
      <c r="A341" s="30">
        <v>331</v>
      </c>
      <c r="B341" s="278" t="s">
        <v>162</v>
      </c>
      <c r="C341" s="268">
        <v>265</v>
      </c>
      <c r="D341" s="269">
        <v>267.8</v>
      </c>
      <c r="E341" s="269">
        <v>260.20000000000005</v>
      </c>
      <c r="F341" s="269">
        <v>255.40000000000003</v>
      </c>
      <c r="G341" s="269">
        <v>247.80000000000007</v>
      </c>
      <c r="H341" s="269">
        <v>272.60000000000002</v>
      </c>
      <c r="I341" s="269">
        <v>280.20000000000005</v>
      </c>
      <c r="J341" s="269">
        <v>285</v>
      </c>
      <c r="K341" s="268">
        <v>275.39999999999998</v>
      </c>
      <c r="L341" s="268">
        <v>263</v>
      </c>
      <c r="M341" s="268">
        <v>3.5043299999999999</v>
      </c>
      <c r="N341" s="1"/>
      <c r="O341" s="1"/>
    </row>
    <row r="342" spans="1:15" ht="12.75" customHeight="1">
      <c r="A342" s="30">
        <v>332</v>
      </c>
      <c r="B342" s="278" t="s">
        <v>851</v>
      </c>
      <c r="C342" s="268">
        <v>404.85</v>
      </c>
      <c r="D342" s="269">
        <v>402.08333333333331</v>
      </c>
      <c r="E342" s="269">
        <v>395.66666666666663</v>
      </c>
      <c r="F342" s="269">
        <v>386.48333333333329</v>
      </c>
      <c r="G342" s="269">
        <v>380.06666666666661</v>
      </c>
      <c r="H342" s="269">
        <v>411.26666666666665</v>
      </c>
      <c r="I342" s="269">
        <v>417.68333333333328</v>
      </c>
      <c r="J342" s="269">
        <v>426.86666666666667</v>
      </c>
      <c r="K342" s="268">
        <v>408.5</v>
      </c>
      <c r="L342" s="268">
        <v>392.9</v>
      </c>
      <c r="M342" s="268">
        <v>3.4930300000000001</v>
      </c>
      <c r="N342" s="1"/>
      <c r="O342" s="1"/>
    </row>
    <row r="343" spans="1:15" ht="12.75" customHeight="1">
      <c r="A343" s="30">
        <v>333</v>
      </c>
      <c r="B343" s="278" t="s">
        <v>268</v>
      </c>
      <c r="C343" s="268">
        <v>917.3</v>
      </c>
      <c r="D343" s="269">
        <v>912.05000000000007</v>
      </c>
      <c r="E343" s="269">
        <v>900.25000000000011</v>
      </c>
      <c r="F343" s="269">
        <v>883.2</v>
      </c>
      <c r="G343" s="269">
        <v>871.40000000000009</v>
      </c>
      <c r="H343" s="269">
        <v>929.10000000000014</v>
      </c>
      <c r="I343" s="269">
        <v>940.90000000000009</v>
      </c>
      <c r="J343" s="269">
        <v>957.95000000000016</v>
      </c>
      <c r="K343" s="268">
        <v>923.85</v>
      </c>
      <c r="L343" s="268">
        <v>895</v>
      </c>
      <c r="M343" s="268">
        <v>8.6174999999999997</v>
      </c>
      <c r="N343" s="1"/>
      <c r="O343" s="1"/>
    </row>
    <row r="344" spans="1:15" ht="12.75" customHeight="1">
      <c r="A344" s="30">
        <v>334</v>
      </c>
      <c r="B344" s="278" t="s">
        <v>170</v>
      </c>
      <c r="C344" s="268">
        <v>124.45</v>
      </c>
      <c r="D344" s="269">
        <v>125.40000000000002</v>
      </c>
      <c r="E344" s="269">
        <v>122.90000000000003</v>
      </c>
      <c r="F344" s="269">
        <v>121.35000000000001</v>
      </c>
      <c r="G344" s="269">
        <v>118.85000000000002</v>
      </c>
      <c r="H344" s="269">
        <v>126.95000000000005</v>
      </c>
      <c r="I344" s="269">
        <v>129.45000000000002</v>
      </c>
      <c r="J344" s="269">
        <v>131.00000000000006</v>
      </c>
      <c r="K344" s="268">
        <v>127.9</v>
      </c>
      <c r="L344" s="268">
        <v>123.85</v>
      </c>
      <c r="M344" s="268">
        <v>144.65123</v>
      </c>
      <c r="N344" s="1"/>
      <c r="O344" s="1"/>
    </row>
    <row r="345" spans="1:15" ht="12.75" customHeight="1">
      <c r="A345" s="30">
        <v>335</v>
      </c>
      <c r="B345" s="278" t="s">
        <v>269</v>
      </c>
      <c r="C345" s="268">
        <v>175.15</v>
      </c>
      <c r="D345" s="269">
        <v>176.43333333333331</v>
      </c>
      <c r="E345" s="269">
        <v>171.96666666666661</v>
      </c>
      <c r="F345" s="269">
        <v>168.7833333333333</v>
      </c>
      <c r="G345" s="269">
        <v>164.31666666666661</v>
      </c>
      <c r="H345" s="269">
        <v>179.61666666666662</v>
      </c>
      <c r="I345" s="269">
        <v>184.08333333333331</v>
      </c>
      <c r="J345" s="269">
        <v>187.26666666666662</v>
      </c>
      <c r="K345" s="268">
        <v>180.9</v>
      </c>
      <c r="L345" s="268">
        <v>173.25</v>
      </c>
      <c r="M345" s="268">
        <v>16.79419</v>
      </c>
      <c r="N345" s="1"/>
      <c r="O345" s="1"/>
    </row>
    <row r="346" spans="1:15" ht="12.75" customHeight="1">
      <c r="A346" s="30">
        <v>336</v>
      </c>
      <c r="B346" s="278" t="s">
        <v>832</v>
      </c>
      <c r="C346" s="268">
        <v>660</v>
      </c>
      <c r="D346" s="269">
        <v>662.69999999999993</v>
      </c>
      <c r="E346" s="269">
        <v>654.29999999999984</v>
      </c>
      <c r="F346" s="269">
        <v>648.59999999999991</v>
      </c>
      <c r="G346" s="269">
        <v>640.19999999999982</v>
      </c>
      <c r="H346" s="269">
        <v>668.39999999999986</v>
      </c>
      <c r="I346" s="269">
        <v>676.8</v>
      </c>
      <c r="J346" s="269">
        <v>682.49999999999989</v>
      </c>
      <c r="K346" s="268">
        <v>671.1</v>
      </c>
      <c r="L346" s="268">
        <v>657</v>
      </c>
      <c r="M346" s="268">
        <v>5.1297800000000002</v>
      </c>
      <c r="N346" s="1"/>
      <c r="O346" s="1"/>
    </row>
    <row r="347" spans="1:15" ht="12.75" customHeight="1">
      <c r="A347" s="30">
        <v>337</v>
      </c>
      <c r="B347" s="278" t="s">
        <v>442</v>
      </c>
      <c r="C347" s="268">
        <v>2997.1</v>
      </c>
      <c r="D347" s="269">
        <v>2993.1166666666668</v>
      </c>
      <c r="E347" s="269">
        <v>2966.2333333333336</v>
      </c>
      <c r="F347" s="269">
        <v>2935.3666666666668</v>
      </c>
      <c r="G347" s="269">
        <v>2908.4833333333336</v>
      </c>
      <c r="H347" s="269">
        <v>3023.9833333333336</v>
      </c>
      <c r="I347" s="269">
        <v>3050.8666666666668</v>
      </c>
      <c r="J347" s="269">
        <v>3081.7333333333336</v>
      </c>
      <c r="K347" s="268">
        <v>3020</v>
      </c>
      <c r="L347" s="268">
        <v>2962.25</v>
      </c>
      <c r="M347" s="268">
        <v>0.71021999999999996</v>
      </c>
      <c r="N347" s="1"/>
      <c r="O347" s="1"/>
    </row>
    <row r="348" spans="1:15" ht="12.75" customHeight="1">
      <c r="A348" s="30">
        <v>338</v>
      </c>
      <c r="B348" s="278" t="s">
        <v>443</v>
      </c>
      <c r="C348" s="268">
        <v>269.3</v>
      </c>
      <c r="D348" s="269">
        <v>270.68333333333334</v>
      </c>
      <c r="E348" s="269">
        <v>266.61666666666667</v>
      </c>
      <c r="F348" s="269">
        <v>263.93333333333334</v>
      </c>
      <c r="G348" s="269">
        <v>259.86666666666667</v>
      </c>
      <c r="H348" s="269">
        <v>273.36666666666667</v>
      </c>
      <c r="I348" s="269">
        <v>277.43333333333339</v>
      </c>
      <c r="J348" s="269">
        <v>280.11666666666667</v>
      </c>
      <c r="K348" s="268">
        <v>274.75</v>
      </c>
      <c r="L348" s="268">
        <v>268</v>
      </c>
      <c r="M348" s="268">
        <v>1.5911200000000001</v>
      </c>
      <c r="N348" s="1"/>
      <c r="O348" s="1"/>
    </row>
    <row r="349" spans="1:15" ht="12.75" customHeight="1">
      <c r="A349" s="30">
        <v>339</v>
      </c>
      <c r="B349" s="278" t="s">
        <v>833</v>
      </c>
      <c r="C349" s="268">
        <v>477.65</v>
      </c>
      <c r="D349" s="269">
        <v>477.18333333333334</v>
      </c>
      <c r="E349" s="269">
        <v>466.4666666666667</v>
      </c>
      <c r="F349" s="269">
        <v>455.28333333333336</v>
      </c>
      <c r="G349" s="269">
        <v>444.56666666666672</v>
      </c>
      <c r="H349" s="269">
        <v>488.36666666666667</v>
      </c>
      <c r="I349" s="269">
        <v>499.08333333333326</v>
      </c>
      <c r="J349" s="269">
        <v>510.26666666666665</v>
      </c>
      <c r="K349" s="268">
        <v>487.9</v>
      </c>
      <c r="L349" s="268">
        <v>466</v>
      </c>
      <c r="M349" s="268">
        <v>7.6333000000000002</v>
      </c>
      <c r="N349" s="1"/>
      <c r="O349" s="1"/>
    </row>
    <row r="350" spans="1:15" ht="12.75" customHeight="1">
      <c r="A350" s="30">
        <v>340</v>
      </c>
      <c r="B350" s="278" t="s">
        <v>822</v>
      </c>
      <c r="C350" s="268">
        <v>130.75</v>
      </c>
      <c r="D350" s="269">
        <v>129.56666666666666</v>
      </c>
      <c r="E350" s="269">
        <v>127.18333333333334</v>
      </c>
      <c r="F350" s="269">
        <v>123.61666666666667</v>
      </c>
      <c r="G350" s="269">
        <v>121.23333333333335</v>
      </c>
      <c r="H350" s="269">
        <v>133.13333333333333</v>
      </c>
      <c r="I350" s="269">
        <v>135.51666666666665</v>
      </c>
      <c r="J350" s="269">
        <v>139.08333333333331</v>
      </c>
      <c r="K350" s="268">
        <v>131.94999999999999</v>
      </c>
      <c r="L350" s="268">
        <v>126</v>
      </c>
      <c r="M350" s="268">
        <v>9.2445000000000004</v>
      </c>
      <c r="N350" s="1"/>
      <c r="O350" s="1"/>
    </row>
    <row r="351" spans="1:15" ht="12.75" customHeight="1">
      <c r="A351" s="30">
        <v>341</v>
      </c>
      <c r="B351" s="278" t="s">
        <v>177</v>
      </c>
      <c r="C351" s="268">
        <v>3022.5</v>
      </c>
      <c r="D351" s="269">
        <v>3019.1166666666668</v>
      </c>
      <c r="E351" s="269">
        <v>2988.2333333333336</v>
      </c>
      <c r="F351" s="269">
        <v>2953.9666666666667</v>
      </c>
      <c r="G351" s="269">
        <v>2923.0833333333335</v>
      </c>
      <c r="H351" s="269">
        <v>3053.3833333333337</v>
      </c>
      <c r="I351" s="269">
        <v>3084.2666666666669</v>
      </c>
      <c r="J351" s="269">
        <v>3118.5333333333338</v>
      </c>
      <c r="K351" s="268">
        <v>3050</v>
      </c>
      <c r="L351" s="268">
        <v>2984.85</v>
      </c>
      <c r="M351" s="268">
        <v>1.4117299999999999</v>
      </c>
      <c r="N351" s="1"/>
      <c r="O351" s="1"/>
    </row>
    <row r="352" spans="1:15" ht="12.75" customHeight="1">
      <c r="A352" s="30">
        <v>342</v>
      </c>
      <c r="B352" s="278" t="s">
        <v>445</v>
      </c>
      <c r="C352" s="268">
        <v>392.25</v>
      </c>
      <c r="D352" s="269">
        <v>389.73333333333335</v>
      </c>
      <c r="E352" s="269">
        <v>383.01666666666671</v>
      </c>
      <c r="F352" s="269">
        <v>373.78333333333336</v>
      </c>
      <c r="G352" s="269">
        <v>367.06666666666672</v>
      </c>
      <c r="H352" s="269">
        <v>398.9666666666667</v>
      </c>
      <c r="I352" s="269">
        <v>405.68333333333339</v>
      </c>
      <c r="J352" s="269">
        <v>414.91666666666669</v>
      </c>
      <c r="K352" s="268">
        <v>396.45</v>
      </c>
      <c r="L352" s="268">
        <v>380.5</v>
      </c>
      <c r="M352" s="268">
        <v>4.7199299999999997</v>
      </c>
      <c r="N352" s="1"/>
      <c r="O352" s="1"/>
    </row>
    <row r="353" spans="1:15" ht="12.75" customHeight="1">
      <c r="A353" s="30">
        <v>343</v>
      </c>
      <c r="B353" s="278" t="s">
        <v>446</v>
      </c>
      <c r="C353" s="268">
        <v>255.3</v>
      </c>
      <c r="D353" s="269">
        <v>257.45</v>
      </c>
      <c r="E353" s="269">
        <v>249.89999999999998</v>
      </c>
      <c r="F353" s="269">
        <v>244.5</v>
      </c>
      <c r="G353" s="269">
        <v>236.95</v>
      </c>
      <c r="H353" s="269">
        <v>262.84999999999997</v>
      </c>
      <c r="I353" s="269">
        <v>270.40000000000003</v>
      </c>
      <c r="J353" s="269">
        <v>275.79999999999995</v>
      </c>
      <c r="K353" s="268">
        <v>265</v>
      </c>
      <c r="L353" s="268">
        <v>252.05</v>
      </c>
      <c r="M353" s="268">
        <v>2.47742</v>
      </c>
      <c r="N353" s="1"/>
      <c r="O353" s="1"/>
    </row>
    <row r="354" spans="1:15" ht="12.75" customHeight="1">
      <c r="A354" s="30">
        <v>344</v>
      </c>
      <c r="B354" s="278" t="s">
        <v>181</v>
      </c>
      <c r="C354" s="268">
        <v>1656.5</v>
      </c>
      <c r="D354" s="269">
        <v>1660.5833333333333</v>
      </c>
      <c r="E354" s="269">
        <v>1626.0166666666664</v>
      </c>
      <c r="F354" s="269">
        <v>1595.5333333333331</v>
      </c>
      <c r="G354" s="269">
        <v>1560.9666666666662</v>
      </c>
      <c r="H354" s="269">
        <v>1691.0666666666666</v>
      </c>
      <c r="I354" s="269">
        <v>1725.6333333333337</v>
      </c>
      <c r="J354" s="269">
        <v>1756.1166666666668</v>
      </c>
      <c r="K354" s="268">
        <v>1695.15</v>
      </c>
      <c r="L354" s="268">
        <v>1630.1</v>
      </c>
      <c r="M354" s="268">
        <v>10.057550000000001</v>
      </c>
      <c r="N354" s="1"/>
      <c r="O354" s="1"/>
    </row>
    <row r="355" spans="1:15" ht="12.75" customHeight="1">
      <c r="A355" s="30">
        <v>345</v>
      </c>
      <c r="B355" s="278" t="s">
        <v>171</v>
      </c>
      <c r="C355" s="268">
        <v>49760.2</v>
      </c>
      <c r="D355" s="269">
        <v>50076.533333333326</v>
      </c>
      <c r="E355" s="269">
        <v>48884.716666666653</v>
      </c>
      <c r="F355" s="269">
        <v>48009.23333333333</v>
      </c>
      <c r="G355" s="269">
        <v>46817.416666666657</v>
      </c>
      <c r="H355" s="269">
        <v>50952.016666666648</v>
      </c>
      <c r="I355" s="269">
        <v>52143.833333333328</v>
      </c>
      <c r="J355" s="269">
        <v>53019.316666666644</v>
      </c>
      <c r="K355" s="268">
        <v>51268.35</v>
      </c>
      <c r="L355" s="268">
        <v>49201.05</v>
      </c>
      <c r="M355" s="268">
        <v>0.26201000000000002</v>
      </c>
      <c r="N355" s="1"/>
      <c r="O355" s="1"/>
    </row>
    <row r="356" spans="1:15" ht="12.75" customHeight="1">
      <c r="A356" s="30">
        <v>346</v>
      </c>
      <c r="B356" s="278" t="s">
        <v>447</v>
      </c>
      <c r="C356" s="268">
        <v>3175.7</v>
      </c>
      <c r="D356" s="269">
        <v>3178.6</v>
      </c>
      <c r="E356" s="269">
        <v>3132.2</v>
      </c>
      <c r="F356" s="269">
        <v>3088.7</v>
      </c>
      <c r="G356" s="269">
        <v>3042.2999999999997</v>
      </c>
      <c r="H356" s="269">
        <v>3222.1</v>
      </c>
      <c r="I356" s="269">
        <v>3268.5000000000005</v>
      </c>
      <c r="J356" s="269">
        <v>3312</v>
      </c>
      <c r="K356" s="268">
        <v>3225</v>
      </c>
      <c r="L356" s="268">
        <v>3135.1</v>
      </c>
      <c r="M356" s="268">
        <v>2.4160699999999999</v>
      </c>
      <c r="N356" s="1"/>
      <c r="O356" s="1"/>
    </row>
    <row r="357" spans="1:15" ht="12.75" customHeight="1">
      <c r="A357" s="30">
        <v>347</v>
      </c>
      <c r="B357" s="278" t="s">
        <v>173</v>
      </c>
      <c r="C357" s="268">
        <v>200.55</v>
      </c>
      <c r="D357" s="269">
        <v>201.61666666666667</v>
      </c>
      <c r="E357" s="269">
        <v>198.58333333333334</v>
      </c>
      <c r="F357" s="269">
        <v>196.61666666666667</v>
      </c>
      <c r="G357" s="269">
        <v>193.58333333333334</v>
      </c>
      <c r="H357" s="269">
        <v>203.58333333333334</v>
      </c>
      <c r="I357" s="269">
        <v>206.61666666666665</v>
      </c>
      <c r="J357" s="269">
        <v>208.58333333333334</v>
      </c>
      <c r="K357" s="268">
        <v>204.65</v>
      </c>
      <c r="L357" s="268">
        <v>199.65</v>
      </c>
      <c r="M357" s="268">
        <v>13.152340000000001</v>
      </c>
      <c r="N357" s="1"/>
      <c r="O357" s="1"/>
    </row>
    <row r="358" spans="1:15" ht="12.75" customHeight="1">
      <c r="A358" s="30">
        <v>348</v>
      </c>
      <c r="B358" s="278" t="s">
        <v>175</v>
      </c>
      <c r="C358" s="268">
        <v>4205.3999999999996</v>
      </c>
      <c r="D358" s="269">
        <v>4194.833333333333</v>
      </c>
      <c r="E358" s="269">
        <v>4111.6666666666661</v>
      </c>
      <c r="F358" s="269">
        <v>4017.9333333333334</v>
      </c>
      <c r="G358" s="269">
        <v>3934.7666666666664</v>
      </c>
      <c r="H358" s="269">
        <v>4288.5666666666657</v>
      </c>
      <c r="I358" s="269">
        <v>4371.7333333333318</v>
      </c>
      <c r="J358" s="269">
        <v>4465.4666666666653</v>
      </c>
      <c r="K358" s="268">
        <v>4278</v>
      </c>
      <c r="L358" s="268">
        <v>4101.1000000000004</v>
      </c>
      <c r="M358" s="268">
        <v>0.10002999999999999</v>
      </c>
      <c r="N358" s="1"/>
      <c r="O358" s="1"/>
    </row>
    <row r="359" spans="1:15" ht="12.75" customHeight="1">
      <c r="A359" s="30">
        <v>349</v>
      </c>
      <c r="B359" s="278" t="s">
        <v>449</v>
      </c>
      <c r="C359" s="268">
        <v>1337</v>
      </c>
      <c r="D359" s="269">
        <v>1345.3833333333334</v>
      </c>
      <c r="E359" s="269">
        <v>1312.8666666666668</v>
      </c>
      <c r="F359" s="269">
        <v>1288.7333333333333</v>
      </c>
      <c r="G359" s="269">
        <v>1256.2166666666667</v>
      </c>
      <c r="H359" s="269">
        <v>1369.5166666666669</v>
      </c>
      <c r="I359" s="269">
        <v>1402.0333333333338</v>
      </c>
      <c r="J359" s="269">
        <v>1426.166666666667</v>
      </c>
      <c r="K359" s="268">
        <v>1377.9</v>
      </c>
      <c r="L359" s="268">
        <v>1321.25</v>
      </c>
      <c r="M359" s="268">
        <v>4.3334400000000004</v>
      </c>
      <c r="N359" s="1"/>
      <c r="O359" s="1"/>
    </row>
    <row r="360" spans="1:15" ht="12.75" customHeight="1">
      <c r="A360" s="30">
        <v>350</v>
      </c>
      <c r="B360" s="278" t="s">
        <v>176</v>
      </c>
      <c r="C360" s="268">
        <v>2804.3</v>
      </c>
      <c r="D360" s="269">
        <v>2812.6833333333329</v>
      </c>
      <c r="E360" s="269">
        <v>2781.6166666666659</v>
      </c>
      <c r="F360" s="269">
        <v>2758.9333333333329</v>
      </c>
      <c r="G360" s="269">
        <v>2727.8666666666659</v>
      </c>
      <c r="H360" s="269">
        <v>2835.3666666666659</v>
      </c>
      <c r="I360" s="269">
        <v>2866.4333333333325</v>
      </c>
      <c r="J360" s="269">
        <v>2889.1166666666659</v>
      </c>
      <c r="K360" s="268">
        <v>2843.75</v>
      </c>
      <c r="L360" s="268">
        <v>2790</v>
      </c>
      <c r="M360" s="268">
        <v>5.5554899999999998</v>
      </c>
      <c r="N360" s="1"/>
      <c r="O360" s="1"/>
    </row>
    <row r="361" spans="1:15" ht="12.75" customHeight="1">
      <c r="A361" s="30">
        <v>351</v>
      </c>
      <c r="B361" s="278" t="s">
        <v>172</v>
      </c>
      <c r="C361" s="268">
        <v>876.5</v>
      </c>
      <c r="D361" s="269">
        <v>887.1</v>
      </c>
      <c r="E361" s="269">
        <v>864.40000000000009</v>
      </c>
      <c r="F361" s="269">
        <v>852.30000000000007</v>
      </c>
      <c r="G361" s="269">
        <v>829.60000000000014</v>
      </c>
      <c r="H361" s="269">
        <v>899.2</v>
      </c>
      <c r="I361" s="269">
        <v>921.90000000000009</v>
      </c>
      <c r="J361" s="269">
        <v>934</v>
      </c>
      <c r="K361" s="268">
        <v>909.8</v>
      </c>
      <c r="L361" s="268">
        <v>875</v>
      </c>
      <c r="M361" s="268">
        <v>10.687099999999999</v>
      </c>
      <c r="N361" s="1"/>
      <c r="O361" s="1"/>
    </row>
    <row r="362" spans="1:15" ht="12.75" customHeight="1">
      <c r="A362" s="30">
        <v>352</v>
      </c>
      <c r="B362" s="278" t="s">
        <v>450</v>
      </c>
      <c r="C362" s="268">
        <v>854.95</v>
      </c>
      <c r="D362" s="269">
        <v>861.80000000000007</v>
      </c>
      <c r="E362" s="269">
        <v>840.15000000000009</v>
      </c>
      <c r="F362" s="269">
        <v>825.35</v>
      </c>
      <c r="G362" s="269">
        <v>803.7</v>
      </c>
      <c r="H362" s="269">
        <v>876.60000000000014</v>
      </c>
      <c r="I362" s="269">
        <v>898.25</v>
      </c>
      <c r="J362" s="269">
        <v>913.05000000000018</v>
      </c>
      <c r="K362" s="268">
        <v>883.45</v>
      </c>
      <c r="L362" s="268">
        <v>847</v>
      </c>
      <c r="M362" s="268">
        <v>0.27093</v>
      </c>
      <c r="N362" s="1"/>
      <c r="O362" s="1"/>
    </row>
    <row r="363" spans="1:15" ht="12.75" customHeight="1">
      <c r="A363" s="30">
        <v>353</v>
      </c>
      <c r="B363" s="278" t="s">
        <v>270</v>
      </c>
      <c r="C363" s="268">
        <v>2500.6999999999998</v>
      </c>
      <c r="D363" s="269">
        <v>2497.5666666666666</v>
      </c>
      <c r="E363" s="269">
        <v>2473.1333333333332</v>
      </c>
      <c r="F363" s="269">
        <v>2445.5666666666666</v>
      </c>
      <c r="G363" s="269">
        <v>2421.1333333333332</v>
      </c>
      <c r="H363" s="269">
        <v>2525.1333333333332</v>
      </c>
      <c r="I363" s="269">
        <v>2549.5666666666666</v>
      </c>
      <c r="J363" s="269">
        <v>2577.1333333333332</v>
      </c>
      <c r="K363" s="268">
        <v>2522</v>
      </c>
      <c r="L363" s="268">
        <v>2470</v>
      </c>
      <c r="M363" s="268">
        <v>1.72204</v>
      </c>
      <c r="N363" s="1"/>
      <c r="O363" s="1"/>
    </row>
    <row r="364" spans="1:15" ht="12.75" customHeight="1">
      <c r="A364" s="30">
        <v>354</v>
      </c>
      <c r="B364" s="278" t="s">
        <v>451</v>
      </c>
      <c r="C364" s="268">
        <v>2067.5</v>
      </c>
      <c r="D364" s="269">
        <v>2088.9833333333331</v>
      </c>
      <c r="E364" s="269">
        <v>2037.9666666666662</v>
      </c>
      <c r="F364" s="269">
        <v>2008.4333333333329</v>
      </c>
      <c r="G364" s="269">
        <v>1957.4166666666661</v>
      </c>
      <c r="H364" s="269">
        <v>2118.5166666666664</v>
      </c>
      <c r="I364" s="269">
        <v>2169.5333333333338</v>
      </c>
      <c r="J364" s="269">
        <v>2199.0666666666666</v>
      </c>
      <c r="K364" s="268">
        <v>2140</v>
      </c>
      <c r="L364" s="268">
        <v>2059.4499999999998</v>
      </c>
      <c r="M364" s="268">
        <v>2.5062199999999999</v>
      </c>
      <c r="N364" s="1"/>
      <c r="O364" s="1"/>
    </row>
    <row r="365" spans="1:15" ht="12.75" customHeight="1">
      <c r="A365" s="30">
        <v>355</v>
      </c>
      <c r="B365" s="278" t="s">
        <v>806</v>
      </c>
      <c r="C365" s="268">
        <v>290.55</v>
      </c>
      <c r="D365" s="269">
        <v>289.33333333333331</v>
      </c>
      <c r="E365" s="269">
        <v>282.26666666666665</v>
      </c>
      <c r="F365" s="269">
        <v>273.98333333333335</v>
      </c>
      <c r="G365" s="269">
        <v>266.91666666666669</v>
      </c>
      <c r="H365" s="269">
        <v>297.61666666666662</v>
      </c>
      <c r="I365" s="269">
        <v>304.68333333333334</v>
      </c>
      <c r="J365" s="269">
        <v>312.96666666666658</v>
      </c>
      <c r="K365" s="268">
        <v>296.39999999999998</v>
      </c>
      <c r="L365" s="268">
        <v>281.05</v>
      </c>
      <c r="M365" s="268">
        <v>46.887860000000003</v>
      </c>
      <c r="N365" s="1"/>
      <c r="O365" s="1"/>
    </row>
    <row r="366" spans="1:15" ht="12.75" customHeight="1">
      <c r="A366" s="30">
        <v>356</v>
      </c>
      <c r="B366" s="278" t="s">
        <v>174</v>
      </c>
      <c r="C366" s="268">
        <v>106.5</v>
      </c>
      <c r="D366" s="269">
        <v>106.43333333333334</v>
      </c>
      <c r="E366" s="269">
        <v>105.61666666666667</v>
      </c>
      <c r="F366" s="269">
        <v>104.73333333333333</v>
      </c>
      <c r="G366" s="269">
        <v>103.91666666666667</v>
      </c>
      <c r="H366" s="269">
        <v>107.31666666666668</v>
      </c>
      <c r="I366" s="269">
        <v>108.13333333333334</v>
      </c>
      <c r="J366" s="269">
        <v>109.01666666666668</v>
      </c>
      <c r="K366" s="268">
        <v>107.25</v>
      </c>
      <c r="L366" s="268">
        <v>105.55</v>
      </c>
      <c r="M366" s="268">
        <v>44.245429999999999</v>
      </c>
      <c r="N366" s="1"/>
      <c r="O366" s="1"/>
    </row>
    <row r="367" spans="1:15" ht="12.75" customHeight="1">
      <c r="A367" s="30">
        <v>357</v>
      </c>
      <c r="B367" s="278" t="s">
        <v>179</v>
      </c>
      <c r="C367" s="268">
        <v>204.85</v>
      </c>
      <c r="D367" s="269">
        <v>204.66666666666666</v>
      </c>
      <c r="E367" s="269">
        <v>201.43333333333331</v>
      </c>
      <c r="F367" s="269">
        <v>198.01666666666665</v>
      </c>
      <c r="G367" s="269">
        <v>194.7833333333333</v>
      </c>
      <c r="H367" s="269">
        <v>208.08333333333331</v>
      </c>
      <c r="I367" s="269">
        <v>211.31666666666666</v>
      </c>
      <c r="J367" s="269">
        <v>214.73333333333332</v>
      </c>
      <c r="K367" s="268">
        <v>207.9</v>
      </c>
      <c r="L367" s="268">
        <v>201.25</v>
      </c>
      <c r="M367" s="268">
        <v>405.95321999999999</v>
      </c>
      <c r="N367" s="1"/>
      <c r="O367" s="1"/>
    </row>
    <row r="368" spans="1:15" ht="12.75" customHeight="1">
      <c r="A368" s="30">
        <v>358</v>
      </c>
      <c r="B368" s="278" t="s">
        <v>807</v>
      </c>
      <c r="C368" s="268">
        <v>398.1</v>
      </c>
      <c r="D368" s="269">
        <v>395.7</v>
      </c>
      <c r="E368" s="269">
        <v>391.4</v>
      </c>
      <c r="F368" s="269">
        <v>384.7</v>
      </c>
      <c r="G368" s="269">
        <v>380.4</v>
      </c>
      <c r="H368" s="269">
        <v>402.4</v>
      </c>
      <c r="I368" s="269">
        <v>406.70000000000005</v>
      </c>
      <c r="J368" s="269">
        <v>413.4</v>
      </c>
      <c r="K368" s="268">
        <v>400</v>
      </c>
      <c r="L368" s="268">
        <v>389</v>
      </c>
      <c r="M368" s="268">
        <v>9.7862500000000008</v>
      </c>
      <c r="N368" s="1"/>
      <c r="O368" s="1"/>
    </row>
    <row r="369" spans="1:15" ht="12.75" customHeight="1">
      <c r="A369" s="30">
        <v>359</v>
      </c>
      <c r="B369" s="278" t="s">
        <v>271</v>
      </c>
      <c r="C369" s="268">
        <v>432.15</v>
      </c>
      <c r="D369" s="269">
        <v>433.58333333333331</v>
      </c>
      <c r="E369" s="269">
        <v>423.56666666666661</v>
      </c>
      <c r="F369" s="269">
        <v>414.98333333333329</v>
      </c>
      <c r="G369" s="269">
        <v>404.96666666666658</v>
      </c>
      <c r="H369" s="269">
        <v>442.16666666666663</v>
      </c>
      <c r="I369" s="269">
        <v>452.18333333333339</v>
      </c>
      <c r="J369" s="269">
        <v>460.76666666666665</v>
      </c>
      <c r="K369" s="268">
        <v>443.6</v>
      </c>
      <c r="L369" s="268">
        <v>425</v>
      </c>
      <c r="M369" s="268">
        <v>3.8695400000000002</v>
      </c>
      <c r="N369" s="1"/>
      <c r="O369" s="1"/>
    </row>
    <row r="370" spans="1:15" ht="12.75" customHeight="1">
      <c r="A370" s="30">
        <v>360</v>
      </c>
      <c r="B370" s="278" t="s">
        <v>452</v>
      </c>
      <c r="C370" s="268">
        <v>579.95000000000005</v>
      </c>
      <c r="D370" s="269">
        <v>579.98333333333335</v>
      </c>
      <c r="E370" s="269">
        <v>574.9666666666667</v>
      </c>
      <c r="F370" s="269">
        <v>569.98333333333335</v>
      </c>
      <c r="G370" s="269">
        <v>564.9666666666667</v>
      </c>
      <c r="H370" s="269">
        <v>584.9666666666667</v>
      </c>
      <c r="I370" s="269">
        <v>589.98333333333335</v>
      </c>
      <c r="J370" s="269">
        <v>594.9666666666667</v>
      </c>
      <c r="K370" s="268">
        <v>585</v>
      </c>
      <c r="L370" s="268">
        <v>575</v>
      </c>
      <c r="M370" s="268">
        <v>0.85777999999999999</v>
      </c>
      <c r="N370" s="1"/>
      <c r="O370" s="1"/>
    </row>
    <row r="371" spans="1:15" ht="12.75" customHeight="1">
      <c r="A371" s="30">
        <v>361</v>
      </c>
      <c r="B371" s="278" t="s">
        <v>453</v>
      </c>
      <c r="C371" s="268">
        <v>123.25</v>
      </c>
      <c r="D371" s="269">
        <v>122.83333333333333</v>
      </c>
      <c r="E371" s="269">
        <v>120.91666666666666</v>
      </c>
      <c r="F371" s="269">
        <v>118.58333333333333</v>
      </c>
      <c r="G371" s="269">
        <v>116.66666666666666</v>
      </c>
      <c r="H371" s="269">
        <v>125.16666666666666</v>
      </c>
      <c r="I371" s="269">
        <v>127.08333333333331</v>
      </c>
      <c r="J371" s="269">
        <v>129.41666666666666</v>
      </c>
      <c r="K371" s="268">
        <v>124.75</v>
      </c>
      <c r="L371" s="268">
        <v>120.5</v>
      </c>
      <c r="M371" s="268">
        <v>1.85199</v>
      </c>
      <c r="N371" s="1"/>
      <c r="O371" s="1"/>
    </row>
    <row r="372" spans="1:15" ht="12.75" customHeight="1">
      <c r="A372" s="30">
        <v>362</v>
      </c>
      <c r="B372" s="278" t="s">
        <v>852</v>
      </c>
      <c r="C372" s="268">
        <v>1425.25</v>
      </c>
      <c r="D372" s="269">
        <v>1427.0833333333333</v>
      </c>
      <c r="E372" s="269">
        <v>1415.1666666666665</v>
      </c>
      <c r="F372" s="269">
        <v>1405.0833333333333</v>
      </c>
      <c r="G372" s="269">
        <v>1393.1666666666665</v>
      </c>
      <c r="H372" s="269">
        <v>1437.1666666666665</v>
      </c>
      <c r="I372" s="269">
        <v>1449.083333333333</v>
      </c>
      <c r="J372" s="269">
        <v>1459.1666666666665</v>
      </c>
      <c r="K372" s="268">
        <v>1439</v>
      </c>
      <c r="L372" s="268">
        <v>1417</v>
      </c>
      <c r="M372" s="268">
        <v>0.19169</v>
      </c>
      <c r="N372" s="1"/>
      <c r="O372" s="1"/>
    </row>
    <row r="373" spans="1:15" ht="12.75" customHeight="1">
      <c r="A373" s="30">
        <v>363</v>
      </c>
      <c r="B373" s="278" t="s">
        <v>454</v>
      </c>
      <c r="C373" s="268">
        <v>3938</v>
      </c>
      <c r="D373" s="269">
        <v>3964.25</v>
      </c>
      <c r="E373" s="269">
        <v>3903.8</v>
      </c>
      <c r="F373" s="269">
        <v>3869.6000000000004</v>
      </c>
      <c r="G373" s="269">
        <v>3809.1500000000005</v>
      </c>
      <c r="H373" s="269">
        <v>3998.45</v>
      </c>
      <c r="I373" s="269">
        <v>4058.8999999999996</v>
      </c>
      <c r="J373" s="269">
        <v>4093.0999999999995</v>
      </c>
      <c r="K373" s="268">
        <v>4024.7</v>
      </c>
      <c r="L373" s="268">
        <v>3930.05</v>
      </c>
      <c r="M373" s="268">
        <v>0.10902000000000001</v>
      </c>
      <c r="N373" s="1"/>
      <c r="O373" s="1"/>
    </row>
    <row r="374" spans="1:15" ht="12.75" customHeight="1">
      <c r="A374" s="30">
        <v>364</v>
      </c>
      <c r="B374" s="278" t="s">
        <v>272</v>
      </c>
      <c r="C374" s="268">
        <v>14390.55</v>
      </c>
      <c r="D374" s="269">
        <v>14393.85</v>
      </c>
      <c r="E374" s="269">
        <v>14147.7</v>
      </c>
      <c r="F374" s="269">
        <v>13904.85</v>
      </c>
      <c r="G374" s="269">
        <v>13658.7</v>
      </c>
      <c r="H374" s="269">
        <v>14636.7</v>
      </c>
      <c r="I374" s="269">
        <v>14882.849999999999</v>
      </c>
      <c r="J374" s="269">
        <v>15125.7</v>
      </c>
      <c r="K374" s="268">
        <v>14640</v>
      </c>
      <c r="L374" s="268">
        <v>14151</v>
      </c>
      <c r="M374" s="268">
        <v>0.23319000000000001</v>
      </c>
      <c r="N374" s="1"/>
      <c r="O374" s="1"/>
    </row>
    <row r="375" spans="1:15" ht="12.75" customHeight="1">
      <c r="A375" s="30">
        <v>365</v>
      </c>
      <c r="B375" s="278" t="s">
        <v>178</v>
      </c>
      <c r="C375" s="268">
        <v>36.700000000000003</v>
      </c>
      <c r="D375" s="269">
        <v>36.616666666666667</v>
      </c>
      <c r="E375" s="269">
        <v>36.183333333333337</v>
      </c>
      <c r="F375" s="269">
        <v>35.666666666666671</v>
      </c>
      <c r="G375" s="269">
        <v>35.233333333333341</v>
      </c>
      <c r="H375" s="269">
        <v>37.133333333333333</v>
      </c>
      <c r="I375" s="269">
        <v>37.566666666666656</v>
      </c>
      <c r="J375" s="269">
        <v>38.083333333333329</v>
      </c>
      <c r="K375" s="268">
        <v>37.049999999999997</v>
      </c>
      <c r="L375" s="268">
        <v>36.1</v>
      </c>
      <c r="M375" s="268">
        <v>412.97271000000001</v>
      </c>
      <c r="N375" s="1"/>
      <c r="O375" s="1"/>
    </row>
    <row r="376" spans="1:15" ht="12.75" customHeight="1">
      <c r="A376" s="30">
        <v>366</v>
      </c>
      <c r="B376" s="278" t="s">
        <v>455</v>
      </c>
      <c r="C376" s="268">
        <v>625.5</v>
      </c>
      <c r="D376" s="269">
        <v>620.85</v>
      </c>
      <c r="E376" s="269">
        <v>605.70000000000005</v>
      </c>
      <c r="F376" s="269">
        <v>585.9</v>
      </c>
      <c r="G376" s="269">
        <v>570.75</v>
      </c>
      <c r="H376" s="269">
        <v>640.65000000000009</v>
      </c>
      <c r="I376" s="269">
        <v>655.8</v>
      </c>
      <c r="J376" s="269">
        <v>675.60000000000014</v>
      </c>
      <c r="K376" s="268">
        <v>636</v>
      </c>
      <c r="L376" s="268">
        <v>601.04999999999995</v>
      </c>
      <c r="M376" s="268">
        <v>0.95548999999999995</v>
      </c>
      <c r="N376" s="1"/>
      <c r="O376" s="1"/>
    </row>
    <row r="377" spans="1:15" ht="12.75" customHeight="1">
      <c r="A377" s="30">
        <v>367</v>
      </c>
      <c r="B377" s="278" t="s">
        <v>183</v>
      </c>
      <c r="C377" s="268">
        <v>112.3</v>
      </c>
      <c r="D377" s="269">
        <v>113.25</v>
      </c>
      <c r="E377" s="269">
        <v>110.6</v>
      </c>
      <c r="F377" s="269">
        <v>108.89999999999999</v>
      </c>
      <c r="G377" s="269">
        <v>106.24999999999999</v>
      </c>
      <c r="H377" s="269">
        <v>114.95</v>
      </c>
      <c r="I377" s="269">
        <v>117.60000000000001</v>
      </c>
      <c r="J377" s="269">
        <v>119.30000000000001</v>
      </c>
      <c r="K377" s="268">
        <v>115.9</v>
      </c>
      <c r="L377" s="268">
        <v>111.55</v>
      </c>
      <c r="M377" s="268">
        <v>175.3528</v>
      </c>
      <c r="N377" s="1"/>
      <c r="O377" s="1"/>
    </row>
    <row r="378" spans="1:15" ht="12.75" customHeight="1">
      <c r="A378" s="30">
        <v>368</v>
      </c>
      <c r="B378" s="278" t="s">
        <v>184</v>
      </c>
      <c r="C378" s="268">
        <v>96.85</v>
      </c>
      <c r="D378" s="269">
        <v>97.516666666666666</v>
      </c>
      <c r="E378" s="269">
        <v>95.833333333333329</v>
      </c>
      <c r="F378" s="269">
        <v>94.816666666666663</v>
      </c>
      <c r="G378" s="269">
        <v>93.133333333333326</v>
      </c>
      <c r="H378" s="269">
        <v>98.533333333333331</v>
      </c>
      <c r="I378" s="269">
        <v>100.21666666666667</v>
      </c>
      <c r="J378" s="269">
        <v>101.23333333333333</v>
      </c>
      <c r="K378" s="268">
        <v>99.2</v>
      </c>
      <c r="L378" s="268">
        <v>96.5</v>
      </c>
      <c r="M378" s="268">
        <v>93.304959999999994</v>
      </c>
      <c r="N378" s="1"/>
      <c r="O378" s="1"/>
    </row>
    <row r="379" spans="1:15" ht="12.75" customHeight="1">
      <c r="A379" s="30">
        <v>369</v>
      </c>
      <c r="B379" s="278" t="s">
        <v>809</v>
      </c>
      <c r="C379" s="268">
        <v>633.04999999999995</v>
      </c>
      <c r="D379" s="269">
        <v>640.01666666666665</v>
      </c>
      <c r="E379" s="269">
        <v>621.58333333333326</v>
      </c>
      <c r="F379" s="269">
        <v>610.11666666666656</v>
      </c>
      <c r="G379" s="269">
        <v>591.68333333333317</v>
      </c>
      <c r="H379" s="269">
        <v>651.48333333333335</v>
      </c>
      <c r="I379" s="269">
        <v>669.91666666666674</v>
      </c>
      <c r="J379" s="269">
        <v>681.38333333333344</v>
      </c>
      <c r="K379" s="268">
        <v>658.45</v>
      </c>
      <c r="L379" s="268">
        <v>628.54999999999995</v>
      </c>
      <c r="M379" s="268">
        <v>2.8631199999999999</v>
      </c>
      <c r="N379" s="1"/>
      <c r="O379" s="1"/>
    </row>
    <row r="380" spans="1:15" ht="12.75" customHeight="1">
      <c r="A380" s="30">
        <v>370</v>
      </c>
      <c r="B380" s="278" t="s">
        <v>456</v>
      </c>
      <c r="C380" s="268">
        <v>304</v>
      </c>
      <c r="D380" s="269">
        <v>300.51666666666665</v>
      </c>
      <c r="E380" s="269">
        <v>295.48333333333329</v>
      </c>
      <c r="F380" s="269">
        <v>286.96666666666664</v>
      </c>
      <c r="G380" s="269">
        <v>281.93333333333328</v>
      </c>
      <c r="H380" s="269">
        <v>309.0333333333333</v>
      </c>
      <c r="I380" s="269">
        <v>314.06666666666661</v>
      </c>
      <c r="J380" s="269">
        <v>322.58333333333331</v>
      </c>
      <c r="K380" s="268">
        <v>305.55</v>
      </c>
      <c r="L380" s="268">
        <v>292</v>
      </c>
      <c r="M380" s="268">
        <v>5.7566300000000004</v>
      </c>
      <c r="N380" s="1"/>
      <c r="O380" s="1"/>
    </row>
    <row r="381" spans="1:15" ht="12.75" customHeight="1">
      <c r="A381" s="30">
        <v>371</v>
      </c>
      <c r="B381" s="278" t="s">
        <v>457</v>
      </c>
      <c r="C381" s="268">
        <v>1052.2</v>
      </c>
      <c r="D381" s="269">
        <v>1057.9333333333334</v>
      </c>
      <c r="E381" s="269">
        <v>1022.2666666666669</v>
      </c>
      <c r="F381" s="269">
        <v>992.33333333333348</v>
      </c>
      <c r="G381" s="269">
        <v>956.66666666666697</v>
      </c>
      <c r="H381" s="269">
        <v>1087.8666666666668</v>
      </c>
      <c r="I381" s="269">
        <v>1123.5333333333333</v>
      </c>
      <c r="J381" s="269">
        <v>1153.4666666666667</v>
      </c>
      <c r="K381" s="268">
        <v>1093.5999999999999</v>
      </c>
      <c r="L381" s="268">
        <v>1028</v>
      </c>
      <c r="M381" s="268">
        <v>2.61077</v>
      </c>
      <c r="N381" s="1"/>
      <c r="O381" s="1"/>
    </row>
    <row r="382" spans="1:15" ht="12.75" customHeight="1">
      <c r="A382" s="30">
        <v>372</v>
      </c>
      <c r="B382" s="278" t="s">
        <v>458</v>
      </c>
      <c r="C382" s="268">
        <v>33.6</v>
      </c>
      <c r="D382" s="269">
        <v>33.733333333333327</v>
      </c>
      <c r="E382" s="269">
        <v>33.216666666666654</v>
      </c>
      <c r="F382" s="269">
        <v>32.833333333333329</v>
      </c>
      <c r="G382" s="269">
        <v>32.316666666666656</v>
      </c>
      <c r="H382" s="269">
        <v>34.116666666666653</v>
      </c>
      <c r="I382" s="269">
        <v>34.633333333333319</v>
      </c>
      <c r="J382" s="269">
        <v>35.016666666666652</v>
      </c>
      <c r="K382" s="268">
        <v>34.25</v>
      </c>
      <c r="L382" s="268">
        <v>33.35</v>
      </c>
      <c r="M382" s="268">
        <v>20.827999999999999</v>
      </c>
      <c r="N382" s="1"/>
      <c r="O382" s="1"/>
    </row>
    <row r="383" spans="1:15" ht="12.75" customHeight="1">
      <c r="A383" s="30">
        <v>373</v>
      </c>
      <c r="B383" s="278" t="s">
        <v>808</v>
      </c>
      <c r="C383" s="268">
        <v>105.8</v>
      </c>
      <c r="D383" s="269">
        <v>105.25</v>
      </c>
      <c r="E383" s="269">
        <v>103.5</v>
      </c>
      <c r="F383" s="269">
        <v>101.2</v>
      </c>
      <c r="G383" s="269">
        <v>99.45</v>
      </c>
      <c r="H383" s="269">
        <v>107.55</v>
      </c>
      <c r="I383" s="269">
        <v>109.3</v>
      </c>
      <c r="J383" s="269">
        <v>111.6</v>
      </c>
      <c r="K383" s="268">
        <v>107</v>
      </c>
      <c r="L383" s="268">
        <v>102.95</v>
      </c>
      <c r="M383" s="268">
        <v>6.2115</v>
      </c>
      <c r="N383" s="1"/>
      <c r="O383" s="1"/>
    </row>
    <row r="384" spans="1:15" ht="12.75" customHeight="1">
      <c r="A384" s="30">
        <v>374</v>
      </c>
      <c r="B384" s="278" t="s">
        <v>459</v>
      </c>
      <c r="C384" s="268">
        <v>160.85</v>
      </c>
      <c r="D384" s="269">
        <v>161.46666666666667</v>
      </c>
      <c r="E384" s="269">
        <v>158.53333333333333</v>
      </c>
      <c r="F384" s="269">
        <v>156.21666666666667</v>
      </c>
      <c r="G384" s="269">
        <v>153.28333333333333</v>
      </c>
      <c r="H384" s="269">
        <v>163.78333333333333</v>
      </c>
      <c r="I384" s="269">
        <v>166.71666666666667</v>
      </c>
      <c r="J384" s="269">
        <v>169.03333333333333</v>
      </c>
      <c r="K384" s="268">
        <v>164.4</v>
      </c>
      <c r="L384" s="268">
        <v>159.15</v>
      </c>
      <c r="M384" s="268">
        <v>13.726419999999999</v>
      </c>
      <c r="N384" s="1"/>
      <c r="O384" s="1"/>
    </row>
    <row r="385" spans="1:15" ht="12.75" customHeight="1">
      <c r="A385" s="30">
        <v>375</v>
      </c>
      <c r="B385" s="278" t="s">
        <v>460</v>
      </c>
      <c r="C385" s="268">
        <v>598.85</v>
      </c>
      <c r="D385" s="269">
        <v>608.9</v>
      </c>
      <c r="E385" s="269">
        <v>582.79999999999995</v>
      </c>
      <c r="F385" s="269">
        <v>566.75</v>
      </c>
      <c r="G385" s="269">
        <v>540.65</v>
      </c>
      <c r="H385" s="269">
        <v>624.94999999999993</v>
      </c>
      <c r="I385" s="269">
        <v>651.05000000000007</v>
      </c>
      <c r="J385" s="269">
        <v>667.09999999999991</v>
      </c>
      <c r="K385" s="268">
        <v>635</v>
      </c>
      <c r="L385" s="268">
        <v>592.85</v>
      </c>
      <c r="M385" s="268">
        <v>3.79867</v>
      </c>
      <c r="N385" s="1"/>
      <c r="O385" s="1"/>
    </row>
    <row r="386" spans="1:15" ht="12.75" customHeight="1">
      <c r="A386" s="30">
        <v>376</v>
      </c>
      <c r="B386" s="278" t="s">
        <v>461</v>
      </c>
      <c r="C386" s="268">
        <v>214.15</v>
      </c>
      <c r="D386" s="269">
        <v>213.70000000000002</v>
      </c>
      <c r="E386" s="269">
        <v>209.50000000000003</v>
      </c>
      <c r="F386" s="269">
        <v>204.85000000000002</v>
      </c>
      <c r="G386" s="269">
        <v>200.65000000000003</v>
      </c>
      <c r="H386" s="269">
        <v>218.35000000000002</v>
      </c>
      <c r="I386" s="269">
        <v>222.55</v>
      </c>
      <c r="J386" s="269">
        <v>227.20000000000002</v>
      </c>
      <c r="K386" s="268">
        <v>217.9</v>
      </c>
      <c r="L386" s="268">
        <v>209.05</v>
      </c>
      <c r="M386" s="268">
        <v>1.69292</v>
      </c>
      <c r="N386" s="1"/>
      <c r="O386" s="1"/>
    </row>
    <row r="387" spans="1:15" ht="12.75" customHeight="1">
      <c r="A387" s="30">
        <v>377</v>
      </c>
      <c r="B387" s="278" t="s">
        <v>462</v>
      </c>
      <c r="C387" s="268">
        <v>94.2</v>
      </c>
      <c r="D387" s="269">
        <v>94.45</v>
      </c>
      <c r="E387" s="269">
        <v>92.75</v>
      </c>
      <c r="F387" s="269">
        <v>91.3</v>
      </c>
      <c r="G387" s="269">
        <v>89.6</v>
      </c>
      <c r="H387" s="269">
        <v>95.9</v>
      </c>
      <c r="I387" s="269">
        <v>97.600000000000023</v>
      </c>
      <c r="J387" s="269">
        <v>99.050000000000011</v>
      </c>
      <c r="K387" s="268">
        <v>96.15</v>
      </c>
      <c r="L387" s="268">
        <v>93</v>
      </c>
      <c r="M387" s="268">
        <v>26.02449</v>
      </c>
      <c r="N387" s="1"/>
      <c r="O387" s="1"/>
    </row>
    <row r="388" spans="1:15" ht="12.75" customHeight="1">
      <c r="A388" s="30">
        <v>378</v>
      </c>
      <c r="B388" s="278" t="s">
        <v>463</v>
      </c>
      <c r="C388" s="268">
        <v>1919.2</v>
      </c>
      <c r="D388" s="269">
        <v>1948.45</v>
      </c>
      <c r="E388" s="269">
        <v>1886.9</v>
      </c>
      <c r="F388" s="269">
        <v>1854.6000000000001</v>
      </c>
      <c r="G388" s="269">
        <v>1793.0500000000002</v>
      </c>
      <c r="H388" s="269">
        <v>1980.75</v>
      </c>
      <c r="I388" s="269">
        <v>2042.2999999999997</v>
      </c>
      <c r="J388" s="269">
        <v>2074.6</v>
      </c>
      <c r="K388" s="268">
        <v>2010</v>
      </c>
      <c r="L388" s="268">
        <v>1916.15</v>
      </c>
      <c r="M388" s="268">
        <v>0.23186999999999999</v>
      </c>
      <c r="N388" s="1"/>
      <c r="O388" s="1"/>
    </row>
    <row r="389" spans="1:15" ht="12.75" customHeight="1">
      <c r="A389" s="30">
        <v>379</v>
      </c>
      <c r="B389" s="278" t="s">
        <v>853</v>
      </c>
      <c r="C389" s="268">
        <v>46.65</v>
      </c>
      <c r="D389" s="269">
        <v>46.599999999999994</v>
      </c>
      <c r="E389" s="269">
        <v>45.649999999999991</v>
      </c>
      <c r="F389" s="269">
        <v>44.65</v>
      </c>
      <c r="G389" s="269">
        <v>43.699999999999996</v>
      </c>
      <c r="H389" s="269">
        <v>47.599999999999987</v>
      </c>
      <c r="I389" s="269">
        <v>48.54999999999999</v>
      </c>
      <c r="J389" s="269">
        <v>49.549999999999983</v>
      </c>
      <c r="K389" s="268">
        <v>47.55</v>
      </c>
      <c r="L389" s="268">
        <v>45.6</v>
      </c>
      <c r="M389" s="268">
        <v>11.282209999999999</v>
      </c>
      <c r="N389" s="1"/>
      <c r="O389" s="1"/>
    </row>
    <row r="390" spans="1:15" ht="12.75" customHeight="1">
      <c r="A390" s="30">
        <v>380</v>
      </c>
      <c r="B390" s="278" t="s">
        <v>464</v>
      </c>
      <c r="C390" s="268">
        <v>142.5</v>
      </c>
      <c r="D390" s="269">
        <v>141.94999999999999</v>
      </c>
      <c r="E390" s="269">
        <v>139.99999999999997</v>
      </c>
      <c r="F390" s="269">
        <v>137.49999999999997</v>
      </c>
      <c r="G390" s="269">
        <v>135.54999999999995</v>
      </c>
      <c r="H390" s="269">
        <v>144.44999999999999</v>
      </c>
      <c r="I390" s="269">
        <v>146.40000000000003</v>
      </c>
      <c r="J390" s="269">
        <v>148.9</v>
      </c>
      <c r="K390" s="268">
        <v>143.9</v>
      </c>
      <c r="L390" s="268">
        <v>139.44999999999999</v>
      </c>
      <c r="M390" s="268">
        <v>17.29908</v>
      </c>
      <c r="N390" s="1"/>
      <c r="O390" s="1"/>
    </row>
    <row r="391" spans="1:15" ht="12.75" customHeight="1">
      <c r="A391" s="30">
        <v>381</v>
      </c>
      <c r="B391" s="278" t="s">
        <v>465</v>
      </c>
      <c r="C391" s="268">
        <v>1019.9</v>
      </c>
      <c r="D391" s="269">
        <v>1020.6333333333333</v>
      </c>
      <c r="E391" s="269">
        <v>1009.2666666666667</v>
      </c>
      <c r="F391" s="269">
        <v>998.63333333333333</v>
      </c>
      <c r="G391" s="269">
        <v>987.26666666666665</v>
      </c>
      <c r="H391" s="269">
        <v>1031.2666666666667</v>
      </c>
      <c r="I391" s="269">
        <v>1042.6333333333332</v>
      </c>
      <c r="J391" s="269">
        <v>1053.2666666666667</v>
      </c>
      <c r="K391" s="268">
        <v>1032</v>
      </c>
      <c r="L391" s="268">
        <v>1010</v>
      </c>
      <c r="M391" s="268">
        <v>0.86090999999999995</v>
      </c>
      <c r="N391" s="1"/>
      <c r="O391" s="1"/>
    </row>
    <row r="392" spans="1:15" ht="12.75" customHeight="1">
      <c r="A392" s="30">
        <v>382</v>
      </c>
      <c r="B392" s="278" t="s">
        <v>185</v>
      </c>
      <c r="C392" s="268">
        <v>2396.25</v>
      </c>
      <c r="D392" s="269">
        <v>2394.1166666666668</v>
      </c>
      <c r="E392" s="269">
        <v>2362.2333333333336</v>
      </c>
      <c r="F392" s="269">
        <v>2328.2166666666667</v>
      </c>
      <c r="G392" s="269">
        <v>2296.3333333333335</v>
      </c>
      <c r="H392" s="269">
        <v>2428.1333333333337</v>
      </c>
      <c r="I392" s="269">
        <v>2460.0166666666669</v>
      </c>
      <c r="J392" s="269">
        <v>2494.0333333333338</v>
      </c>
      <c r="K392" s="268">
        <v>2426</v>
      </c>
      <c r="L392" s="268">
        <v>2360.1</v>
      </c>
      <c r="M392" s="268">
        <v>74.554479999999998</v>
      </c>
      <c r="N392" s="1"/>
      <c r="O392" s="1"/>
    </row>
    <row r="393" spans="1:15" ht="12.75" customHeight="1">
      <c r="A393" s="30">
        <v>383</v>
      </c>
      <c r="B393" s="278" t="s">
        <v>823</v>
      </c>
      <c r="C393" s="268">
        <v>126.25</v>
      </c>
      <c r="D393" s="269">
        <v>124.91666666666667</v>
      </c>
      <c r="E393" s="269">
        <v>123.13333333333334</v>
      </c>
      <c r="F393" s="269">
        <v>120.01666666666667</v>
      </c>
      <c r="G393" s="269">
        <v>118.23333333333333</v>
      </c>
      <c r="H393" s="269">
        <v>128.03333333333336</v>
      </c>
      <c r="I393" s="269">
        <v>129.81666666666666</v>
      </c>
      <c r="J393" s="269">
        <v>132.93333333333334</v>
      </c>
      <c r="K393" s="268">
        <v>126.7</v>
      </c>
      <c r="L393" s="268">
        <v>121.8</v>
      </c>
      <c r="M393" s="268">
        <v>8.5063200000000005</v>
      </c>
      <c r="N393" s="1"/>
      <c r="O393" s="1"/>
    </row>
    <row r="394" spans="1:15" ht="12.75" customHeight="1">
      <c r="A394" s="30">
        <v>384</v>
      </c>
      <c r="B394" s="278" t="s">
        <v>466</v>
      </c>
      <c r="C394" s="268">
        <v>967.75</v>
      </c>
      <c r="D394" s="269">
        <v>959.79999999999984</v>
      </c>
      <c r="E394" s="269">
        <v>943.99999999999966</v>
      </c>
      <c r="F394" s="269">
        <v>920.24999999999977</v>
      </c>
      <c r="G394" s="269">
        <v>904.44999999999959</v>
      </c>
      <c r="H394" s="269">
        <v>983.54999999999973</v>
      </c>
      <c r="I394" s="269">
        <v>999.34999999999991</v>
      </c>
      <c r="J394" s="269">
        <v>1023.0999999999998</v>
      </c>
      <c r="K394" s="268">
        <v>975.6</v>
      </c>
      <c r="L394" s="268">
        <v>936.05</v>
      </c>
      <c r="M394" s="268">
        <v>0.32303999999999999</v>
      </c>
      <c r="N394" s="1"/>
      <c r="O394" s="1"/>
    </row>
    <row r="395" spans="1:15" ht="12.75" customHeight="1">
      <c r="A395" s="30">
        <v>385</v>
      </c>
      <c r="B395" s="278" t="s">
        <v>467</v>
      </c>
      <c r="C395" s="268">
        <v>1322.85</v>
      </c>
      <c r="D395" s="269">
        <v>1320.95</v>
      </c>
      <c r="E395" s="269">
        <v>1286.9000000000001</v>
      </c>
      <c r="F395" s="269">
        <v>1250.95</v>
      </c>
      <c r="G395" s="269">
        <v>1216.9000000000001</v>
      </c>
      <c r="H395" s="269">
        <v>1356.9</v>
      </c>
      <c r="I395" s="269">
        <v>1390.9499999999998</v>
      </c>
      <c r="J395" s="269">
        <v>1426.9</v>
      </c>
      <c r="K395" s="268">
        <v>1355</v>
      </c>
      <c r="L395" s="268">
        <v>1285</v>
      </c>
      <c r="M395" s="268">
        <v>2.802</v>
      </c>
      <c r="N395" s="1"/>
      <c r="O395" s="1"/>
    </row>
    <row r="396" spans="1:15" ht="12.75" customHeight="1">
      <c r="A396" s="30">
        <v>386</v>
      </c>
      <c r="B396" s="278" t="s">
        <v>273</v>
      </c>
      <c r="C396" s="268">
        <v>904.45</v>
      </c>
      <c r="D396" s="269">
        <v>901.06666666666661</v>
      </c>
      <c r="E396" s="269">
        <v>890.18333333333317</v>
      </c>
      <c r="F396" s="269">
        <v>875.91666666666652</v>
      </c>
      <c r="G396" s="269">
        <v>865.03333333333308</v>
      </c>
      <c r="H396" s="269">
        <v>915.33333333333326</v>
      </c>
      <c r="I396" s="269">
        <v>926.2166666666667</v>
      </c>
      <c r="J396" s="269">
        <v>940.48333333333335</v>
      </c>
      <c r="K396" s="268">
        <v>911.95</v>
      </c>
      <c r="L396" s="268">
        <v>886.8</v>
      </c>
      <c r="M396" s="268">
        <v>27.33212</v>
      </c>
      <c r="N396" s="1"/>
      <c r="O396" s="1"/>
    </row>
    <row r="397" spans="1:15" ht="12.75" customHeight="1">
      <c r="A397" s="30">
        <v>387</v>
      </c>
      <c r="B397" s="278" t="s">
        <v>187</v>
      </c>
      <c r="C397" s="268">
        <v>1242.3</v>
      </c>
      <c r="D397" s="269">
        <v>1250.0833333333333</v>
      </c>
      <c r="E397" s="269">
        <v>1229.5166666666664</v>
      </c>
      <c r="F397" s="269">
        <v>1216.7333333333331</v>
      </c>
      <c r="G397" s="269">
        <v>1196.1666666666663</v>
      </c>
      <c r="H397" s="269">
        <v>1262.8666666666666</v>
      </c>
      <c r="I397" s="269">
        <v>1283.4333333333336</v>
      </c>
      <c r="J397" s="269">
        <v>1296.2166666666667</v>
      </c>
      <c r="K397" s="268">
        <v>1270.6500000000001</v>
      </c>
      <c r="L397" s="268">
        <v>1237.3</v>
      </c>
      <c r="M397" s="268">
        <v>8.2140500000000003</v>
      </c>
      <c r="N397" s="1"/>
      <c r="O397" s="1"/>
    </row>
    <row r="398" spans="1:15" ht="12.75" customHeight="1">
      <c r="A398" s="30">
        <v>388</v>
      </c>
      <c r="B398" s="278" t="s">
        <v>468</v>
      </c>
      <c r="C398" s="268">
        <v>416.1</v>
      </c>
      <c r="D398" s="269">
        <v>412.33333333333331</v>
      </c>
      <c r="E398" s="269">
        <v>405.56666666666661</v>
      </c>
      <c r="F398" s="269">
        <v>395.0333333333333</v>
      </c>
      <c r="G398" s="269">
        <v>388.26666666666659</v>
      </c>
      <c r="H398" s="269">
        <v>422.86666666666662</v>
      </c>
      <c r="I398" s="269">
        <v>429.63333333333338</v>
      </c>
      <c r="J398" s="269">
        <v>440.16666666666663</v>
      </c>
      <c r="K398" s="268">
        <v>419.1</v>
      </c>
      <c r="L398" s="268">
        <v>401.8</v>
      </c>
      <c r="M398" s="268">
        <v>0.91627000000000003</v>
      </c>
      <c r="N398" s="1"/>
      <c r="O398" s="1"/>
    </row>
    <row r="399" spans="1:15" ht="12.75" customHeight="1">
      <c r="A399" s="30">
        <v>389</v>
      </c>
      <c r="B399" s="278" t="s">
        <v>469</v>
      </c>
      <c r="C399" s="268">
        <v>31.7</v>
      </c>
      <c r="D399" s="269">
        <v>31.583333333333332</v>
      </c>
      <c r="E399" s="269">
        <v>31.066666666666663</v>
      </c>
      <c r="F399" s="269">
        <v>30.43333333333333</v>
      </c>
      <c r="G399" s="269">
        <v>29.916666666666661</v>
      </c>
      <c r="H399" s="269">
        <v>32.216666666666669</v>
      </c>
      <c r="I399" s="269">
        <v>32.733333333333334</v>
      </c>
      <c r="J399" s="269">
        <v>33.366666666666667</v>
      </c>
      <c r="K399" s="268">
        <v>32.1</v>
      </c>
      <c r="L399" s="268">
        <v>30.95</v>
      </c>
      <c r="M399" s="268">
        <v>29.99756</v>
      </c>
      <c r="N399" s="1"/>
      <c r="O399" s="1"/>
    </row>
    <row r="400" spans="1:15" ht="12.75" customHeight="1">
      <c r="A400" s="30">
        <v>390</v>
      </c>
      <c r="B400" s="278" t="s">
        <v>470</v>
      </c>
      <c r="C400" s="268">
        <v>4591.45</v>
      </c>
      <c r="D400" s="269">
        <v>4595.3</v>
      </c>
      <c r="E400" s="269">
        <v>4536.1500000000005</v>
      </c>
      <c r="F400" s="269">
        <v>4480.8500000000004</v>
      </c>
      <c r="G400" s="269">
        <v>4421.7000000000007</v>
      </c>
      <c r="H400" s="269">
        <v>4650.6000000000004</v>
      </c>
      <c r="I400" s="269">
        <v>4709.75</v>
      </c>
      <c r="J400" s="269">
        <v>4765.05</v>
      </c>
      <c r="K400" s="268">
        <v>4654.45</v>
      </c>
      <c r="L400" s="268">
        <v>4540</v>
      </c>
      <c r="M400" s="268">
        <v>0.31534000000000001</v>
      </c>
      <c r="N400" s="1"/>
      <c r="O400" s="1"/>
    </row>
    <row r="401" spans="1:15" ht="12.75" customHeight="1">
      <c r="A401" s="30">
        <v>391</v>
      </c>
      <c r="B401" s="278" t="s">
        <v>191</v>
      </c>
      <c r="C401" s="268">
        <v>2487.8000000000002</v>
      </c>
      <c r="D401" s="269">
        <v>2506.2999999999997</v>
      </c>
      <c r="E401" s="269">
        <v>2455.4999999999995</v>
      </c>
      <c r="F401" s="269">
        <v>2423.1999999999998</v>
      </c>
      <c r="G401" s="269">
        <v>2372.3999999999996</v>
      </c>
      <c r="H401" s="269">
        <v>2538.5999999999995</v>
      </c>
      <c r="I401" s="269">
        <v>2589.3999999999996</v>
      </c>
      <c r="J401" s="269">
        <v>2621.6999999999994</v>
      </c>
      <c r="K401" s="268">
        <v>2557.1</v>
      </c>
      <c r="L401" s="268">
        <v>2474</v>
      </c>
      <c r="M401" s="268">
        <v>5.23698</v>
      </c>
      <c r="N401" s="1"/>
      <c r="O401" s="1"/>
    </row>
    <row r="402" spans="1:15" ht="12.75" customHeight="1">
      <c r="A402" s="30">
        <v>392</v>
      </c>
      <c r="B402" s="278" t="s">
        <v>274</v>
      </c>
      <c r="C402" s="268">
        <v>5878.75</v>
      </c>
      <c r="D402" s="269">
        <v>5881.25</v>
      </c>
      <c r="E402" s="269">
        <v>5797.5</v>
      </c>
      <c r="F402" s="269">
        <v>5716.25</v>
      </c>
      <c r="G402" s="269">
        <v>5632.5</v>
      </c>
      <c r="H402" s="269">
        <v>5962.5</v>
      </c>
      <c r="I402" s="269">
        <v>6046.25</v>
      </c>
      <c r="J402" s="269">
        <v>6127.5</v>
      </c>
      <c r="K402" s="268">
        <v>5965</v>
      </c>
      <c r="L402" s="268">
        <v>5800</v>
      </c>
      <c r="M402" s="268">
        <v>0.18631</v>
      </c>
      <c r="N402" s="1"/>
      <c r="O402" s="1"/>
    </row>
    <row r="403" spans="1:15" ht="12.75" customHeight="1">
      <c r="A403" s="30">
        <v>393</v>
      </c>
      <c r="B403" s="278" t="s">
        <v>854</v>
      </c>
      <c r="C403" s="268">
        <v>1426.3</v>
      </c>
      <c r="D403" s="269">
        <v>1418</v>
      </c>
      <c r="E403" s="269">
        <v>1399.3</v>
      </c>
      <c r="F403" s="269">
        <v>1372.3</v>
      </c>
      <c r="G403" s="269">
        <v>1353.6</v>
      </c>
      <c r="H403" s="269">
        <v>1445</v>
      </c>
      <c r="I403" s="269">
        <v>1463.6999999999998</v>
      </c>
      <c r="J403" s="269">
        <v>1490.7</v>
      </c>
      <c r="K403" s="268">
        <v>1436.7</v>
      </c>
      <c r="L403" s="268">
        <v>1391</v>
      </c>
      <c r="M403" s="268">
        <v>0.52149000000000001</v>
      </c>
      <c r="N403" s="1"/>
      <c r="O403" s="1"/>
    </row>
    <row r="404" spans="1:15" ht="12.75" customHeight="1">
      <c r="A404" s="30">
        <v>394</v>
      </c>
      <c r="B404" s="278" t="s">
        <v>855</v>
      </c>
      <c r="C404" s="268">
        <v>369.75</v>
      </c>
      <c r="D404" s="269">
        <v>367.26666666666665</v>
      </c>
      <c r="E404" s="269">
        <v>359.5333333333333</v>
      </c>
      <c r="F404" s="269">
        <v>349.31666666666666</v>
      </c>
      <c r="G404" s="269">
        <v>341.58333333333331</v>
      </c>
      <c r="H404" s="269">
        <v>377.48333333333329</v>
      </c>
      <c r="I404" s="269">
        <v>385.21666666666664</v>
      </c>
      <c r="J404" s="269">
        <v>395.43333333333328</v>
      </c>
      <c r="K404" s="268">
        <v>375</v>
      </c>
      <c r="L404" s="268">
        <v>357.05</v>
      </c>
      <c r="M404" s="268">
        <v>1.3611800000000001</v>
      </c>
      <c r="N404" s="1"/>
      <c r="O404" s="1"/>
    </row>
    <row r="405" spans="1:15" ht="12.75" customHeight="1">
      <c r="A405" s="30">
        <v>395</v>
      </c>
      <c r="B405" s="278" t="s">
        <v>471</v>
      </c>
      <c r="C405" s="268">
        <v>3161.05</v>
      </c>
      <c r="D405" s="269">
        <v>3186.6</v>
      </c>
      <c r="E405" s="269">
        <v>3105.75</v>
      </c>
      <c r="F405" s="269">
        <v>3050.4500000000003</v>
      </c>
      <c r="G405" s="269">
        <v>2969.6000000000004</v>
      </c>
      <c r="H405" s="269">
        <v>3241.8999999999996</v>
      </c>
      <c r="I405" s="269">
        <v>3322.7499999999991</v>
      </c>
      <c r="J405" s="269">
        <v>3378.0499999999993</v>
      </c>
      <c r="K405" s="268">
        <v>3267.45</v>
      </c>
      <c r="L405" s="268">
        <v>3131.3</v>
      </c>
      <c r="M405" s="268">
        <v>1.61022</v>
      </c>
      <c r="N405" s="1"/>
      <c r="O405" s="1"/>
    </row>
    <row r="406" spans="1:15" ht="12.75" customHeight="1">
      <c r="A406" s="30">
        <v>396</v>
      </c>
      <c r="B406" s="278" t="s">
        <v>472</v>
      </c>
      <c r="C406" s="268">
        <v>102.05</v>
      </c>
      <c r="D406" s="269">
        <v>102.38333333333333</v>
      </c>
      <c r="E406" s="269">
        <v>100.96666666666665</v>
      </c>
      <c r="F406" s="269">
        <v>99.883333333333326</v>
      </c>
      <c r="G406" s="269">
        <v>98.466666666666654</v>
      </c>
      <c r="H406" s="269">
        <v>103.46666666666665</v>
      </c>
      <c r="I406" s="269">
        <v>104.88333333333334</v>
      </c>
      <c r="J406" s="269">
        <v>105.96666666666665</v>
      </c>
      <c r="K406" s="268">
        <v>103.8</v>
      </c>
      <c r="L406" s="268">
        <v>101.3</v>
      </c>
      <c r="M406" s="268">
        <v>5.3224299999999998</v>
      </c>
      <c r="N406" s="1"/>
      <c r="O406" s="1"/>
    </row>
    <row r="407" spans="1:15" ht="12.75" customHeight="1">
      <c r="A407" s="30">
        <v>397</v>
      </c>
      <c r="B407" s="278" t="s">
        <v>473</v>
      </c>
      <c r="C407" s="268">
        <v>2931.45</v>
      </c>
      <c r="D407" s="269">
        <v>2930.7000000000003</v>
      </c>
      <c r="E407" s="269">
        <v>2862.4000000000005</v>
      </c>
      <c r="F407" s="269">
        <v>2793.3500000000004</v>
      </c>
      <c r="G407" s="269">
        <v>2725.0500000000006</v>
      </c>
      <c r="H407" s="269">
        <v>2999.7500000000005</v>
      </c>
      <c r="I407" s="269">
        <v>3068.0500000000006</v>
      </c>
      <c r="J407" s="269">
        <v>3137.1000000000004</v>
      </c>
      <c r="K407" s="268">
        <v>2999</v>
      </c>
      <c r="L407" s="268">
        <v>2861.65</v>
      </c>
      <c r="M407" s="268">
        <v>9.196E-2</v>
      </c>
      <c r="N407" s="1"/>
      <c r="O407" s="1"/>
    </row>
    <row r="408" spans="1:15" ht="12.75" customHeight="1">
      <c r="A408" s="30">
        <v>398</v>
      </c>
      <c r="B408" s="278" t="s">
        <v>474</v>
      </c>
      <c r="C408" s="268">
        <v>363.3</v>
      </c>
      <c r="D408" s="269">
        <v>368.88333333333338</v>
      </c>
      <c r="E408" s="269">
        <v>356.46666666666675</v>
      </c>
      <c r="F408" s="269">
        <v>349.63333333333338</v>
      </c>
      <c r="G408" s="269">
        <v>337.21666666666675</v>
      </c>
      <c r="H408" s="269">
        <v>375.71666666666675</v>
      </c>
      <c r="I408" s="269">
        <v>388.13333333333338</v>
      </c>
      <c r="J408" s="269">
        <v>394.96666666666675</v>
      </c>
      <c r="K408" s="268">
        <v>381.3</v>
      </c>
      <c r="L408" s="268">
        <v>362.05</v>
      </c>
      <c r="M408" s="268">
        <v>1.75874</v>
      </c>
      <c r="N408" s="1"/>
      <c r="O408" s="1"/>
    </row>
    <row r="409" spans="1:15" ht="12.75" customHeight="1">
      <c r="A409" s="30">
        <v>399</v>
      </c>
      <c r="B409" s="278" t="s">
        <v>475</v>
      </c>
      <c r="C409" s="268">
        <v>114.55</v>
      </c>
      <c r="D409" s="269">
        <v>114.38333333333333</v>
      </c>
      <c r="E409" s="269">
        <v>113.01666666666665</v>
      </c>
      <c r="F409" s="269">
        <v>111.48333333333332</v>
      </c>
      <c r="G409" s="269">
        <v>110.11666666666665</v>
      </c>
      <c r="H409" s="269">
        <v>115.91666666666666</v>
      </c>
      <c r="I409" s="269">
        <v>117.28333333333333</v>
      </c>
      <c r="J409" s="269">
        <v>118.81666666666666</v>
      </c>
      <c r="K409" s="268">
        <v>115.75</v>
      </c>
      <c r="L409" s="268">
        <v>112.85</v>
      </c>
      <c r="M409" s="268">
        <v>7.2049799999999999</v>
      </c>
      <c r="N409" s="1"/>
      <c r="O409" s="1"/>
    </row>
    <row r="410" spans="1:15" ht="12.75" customHeight="1">
      <c r="A410" s="30">
        <v>400</v>
      </c>
      <c r="B410" s="278" t="s">
        <v>189</v>
      </c>
      <c r="C410" s="268">
        <v>21163.25</v>
      </c>
      <c r="D410" s="269">
        <v>21077.633333333331</v>
      </c>
      <c r="E410" s="269">
        <v>20671.566666666662</v>
      </c>
      <c r="F410" s="269">
        <v>20179.883333333331</v>
      </c>
      <c r="G410" s="269">
        <v>19773.816666666662</v>
      </c>
      <c r="H410" s="269">
        <v>21569.316666666662</v>
      </c>
      <c r="I410" s="269">
        <v>21975.383333333328</v>
      </c>
      <c r="J410" s="269">
        <v>22467.066666666662</v>
      </c>
      <c r="K410" s="268">
        <v>21483.7</v>
      </c>
      <c r="L410" s="268">
        <v>20585.95</v>
      </c>
      <c r="M410" s="268">
        <v>1.29321</v>
      </c>
      <c r="N410" s="1"/>
      <c r="O410" s="1"/>
    </row>
    <row r="411" spans="1:15" ht="12.75" customHeight="1">
      <c r="A411" s="30">
        <v>401</v>
      </c>
      <c r="B411" s="278" t="s">
        <v>856</v>
      </c>
      <c r="C411" s="268">
        <v>59.35</v>
      </c>
      <c r="D411" s="269">
        <v>57.933333333333337</v>
      </c>
      <c r="E411" s="269">
        <v>55.966666666666676</v>
      </c>
      <c r="F411" s="269">
        <v>52.583333333333336</v>
      </c>
      <c r="G411" s="269">
        <v>50.616666666666674</v>
      </c>
      <c r="H411" s="269">
        <v>61.316666666666677</v>
      </c>
      <c r="I411" s="269">
        <v>63.283333333333346</v>
      </c>
      <c r="J411" s="269">
        <v>66.666666666666686</v>
      </c>
      <c r="K411" s="268">
        <v>59.9</v>
      </c>
      <c r="L411" s="268">
        <v>54.55</v>
      </c>
      <c r="M411" s="268">
        <v>624.67020000000002</v>
      </c>
      <c r="N411" s="1"/>
      <c r="O411" s="1"/>
    </row>
    <row r="412" spans="1:15" ht="12.75" customHeight="1">
      <c r="A412" s="30">
        <v>402</v>
      </c>
      <c r="B412" s="278" t="s">
        <v>476</v>
      </c>
      <c r="C412" s="268">
        <v>1723.95</v>
      </c>
      <c r="D412" s="269">
        <v>1729.0833333333333</v>
      </c>
      <c r="E412" s="269">
        <v>1703.1666666666665</v>
      </c>
      <c r="F412" s="269">
        <v>1682.3833333333332</v>
      </c>
      <c r="G412" s="269">
        <v>1656.4666666666665</v>
      </c>
      <c r="H412" s="269">
        <v>1749.8666666666666</v>
      </c>
      <c r="I412" s="269">
        <v>1775.7833333333331</v>
      </c>
      <c r="J412" s="269">
        <v>1796.5666666666666</v>
      </c>
      <c r="K412" s="268">
        <v>1755</v>
      </c>
      <c r="L412" s="268">
        <v>1708.3</v>
      </c>
      <c r="M412" s="268">
        <v>0.31830999999999998</v>
      </c>
      <c r="N412" s="1"/>
      <c r="O412" s="1"/>
    </row>
    <row r="413" spans="1:15" ht="12.75" customHeight="1">
      <c r="A413" s="30">
        <v>403</v>
      </c>
      <c r="B413" s="278" t="s">
        <v>192</v>
      </c>
      <c r="C413" s="268">
        <v>1165.05</v>
      </c>
      <c r="D413" s="269">
        <v>1166.7333333333333</v>
      </c>
      <c r="E413" s="269">
        <v>1144.3166666666666</v>
      </c>
      <c r="F413" s="269">
        <v>1123.5833333333333</v>
      </c>
      <c r="G413" s="269">
        <v>1101.1666666666665</v>
      </c>
      <c r="H413" s="269">
        <v>1187.4666666666667</v>
      </c>
      <c r="I413" s="269">
        <v>1209.8833333333332</v>
      </c>
      <c r="J413" s="269">
        <v>1230.6166666666668</v>
      </c>
      <c r="K413" s="268">
        <v>1189.1500000000001</v>
      </c>
      <c r="L413" s="268">
        <v>1146</v>
      </c>
      <c r="M413" s="268">
        <v>6.1215299999999999</v>
      </c>
      <c r="N413" s="1"/>
      <c r="O413" s="1"/>
    </row>
    <row r="414" spans="1:15" ht="12.75" customHeight="1">
      <c r="A414" s="30">
        <v>404</v>
      </c>
      <c r="B414" s="278" t="s">
        <v>857</v>
      </c>
      <c r="C414" s="268">
        <v>296.14999999999998</v>
      </c>
      <c r="D414" s="269">
        <v>296.48333333333335</v>
      </c>
      <c r="E414" s="269">
        <v>292.16666666666669</v>
      </c>
      <c r="F414" s="269">
        <v>288.18333333333334</v>
      </c>
      <c r="G414" s="269">
        <v>283.86666666666667</v>
      </c>
      <c r="H414" s="269">
        <v>300.4666666666667</v>
      </c>
      <c r="I414" s="269">
        <v>304.7833333333333</v>
      </c>
      <c r="J414" s="269">
        <v>308.76666666666671</v>
      </c>
      <c r="K414" s="268">
        <v>300.8</v>
      </c>
      <c r="L414" s="268">
        <v>292.5</v>
      </c>
      <c r="M414" s="268">
        <v>1.6662999999999999</v>
      </c>
      <c r="N414" s="1"/>
      <c r="O414" s="1"/>
    </row>
    <row r="415" spans="1:15" ht="12.75" customHeight="1">
      <c r="A415" s="30">
        <v>405</v>
      </c>
      <c r="B415" s="278" t="s">
        <v>190</v>
      </c>
      <c r="C415" s="268">
        <v>2724.85</v>
      </c>
      <c r="D415" s="269">
        <v>2731.4833333333336</v>
      </c>
      <c r="E415" s="269">
        <v>2684.9666666666672</v>
      </c>
      <c r="F415" s="269">
        <v>2645.0833333333335</v>
      </c>
      <c r="G415" s="269">
        <v>2598.5666666666671</v>
      </c>
      <c r="H415" s="269">
        <v>2771.3666666666672</v>
      </c>
      <c r="I415" s="269">
        <v>2817.8833333333337</v>
      </c>
      <c r="J415" s="269">
        <v>2857.7666666666673</v>
      </c>
      <c r="K415" s="268">
        <v>2778</v>
      </c>
      <c r="L415" s="268">
        <v>2691.6</v>
      </c>
      <c r="M415" s="268">
        <v>4.1101299999999998</v>
      </c>
      <c r="N415" s="1"/>
      <c r="O415" s="1"/>
    </row>
    <row r="416" spans="1:15" ht="12.75" customHeight="1">
      <c r="A416" s="30">
        <v>406</v>
      </c>
      <c r="B416" s="278" t="s">
        <v>477</v>
      </c>
      <c r="C416" s="268">
        <v>649.9</v>
      </c>
      <c r="D416" s="269">
        <v>654.13333333333333</v>
      </c>
      <c r="E416" s="269">
        <v>642.86666666666667</v>
      </c>
      <c r="F416" s="269">
        <v>635.83333333333337</v>
      </c>
      <c r="G416" s="269">
        <v>624.56666666666672</v>
      </c>
      <c r="H416" s="269">
        <v>661.16666666666663</v>
      </c>
      <c r="I416" s="269">
        <v>672.43333333333328</v>
      </c>
      <c r="J416" s="269">
        <v>679.46666666666658</v>
      </c>
      <c r="K416" s="268">
        <v>665.4</v>
      </c>
      <c r="L416" s="268">
        <v>647.1</v>
      </c>
      <c r="M416" s="268">
        <v>1.9786999999999999</v>
      </c>
      <c r="N416" s="1"/>
      <c r="O416" s="1"/>
    </row>
    <row r="417" spans="1:15" ht="12.75" customHeight="1">
      <c r="A417" s="30">
        <v>407</v>
      </c>
      <c r="B417" s="278" t="s">
        <v>478</v>
      </c>
      <c r="C417" s="268">
        <v>3595.4</v>
      </c>
      <c r="D417" s="269">
        <v>3565.4666666666667</v>
      </c>
      <c r="E417" s="269">
        <v>3450.9333333333334</v>
      </c>
      <c r="F417" s="269">
        <v>3306.4666666666667</v>
      </c>
      <c r="G417" s="269">
        <v>3191.9333333333334</v>
      </c>
      <c r="H417" s="269">
        <v>3709.9333333333334</v>
      </c>
      <c r="I417" s="269">
        <v>3824.4666666666672</v>
      </c>
      <c r="J417" s="269">
        <v>3968.9333333333334</v>
      </c>
      <c r="K417" s="268">
        <v>3680</v>
      </c>
      <c r="L417" s="268">
        <v>3421</v>
      </c>
      <c r="M417" s="268">
        <v>0.83745000000000003</v>
      </c>
      <c r="N417" s="1"/>
      <c r="O417" s="1"/>
    </row>
    <row r="418" spans="1:15" ht="12.75" customHeight="1">
      <c r="A418" s="30">
        <v>408</v>
      </c>
      <c r="B418" s="278" t="s">
        <v>479</v>
      </c>
      <c r="C418" s="268">
        <v>432.6</v>
      </c>
      <c r="D418" s="269">
        <v>429.5333333333333</v>
      </c>
      <c r="E418" s="269">
        <v>421.06666666666661</v>
      </c>
      <c r="F418" s="269">
        <v>409.5333333333333</v>
      </c>
      <c r="G418" s="269">
        <v>401.06666666666661</v>
      </c>
      <c r="H418" s="269">
        <v>441.06666666666661</v>
      </c>
      <c r="I418" s="269">
        <v>449.5333333333333</v>
      </c>
      <c r="J418" s="269">
        <v>461.06666666666661</v>
      </c>
      <c r="K418" s="268">
        <v>438</v>
      </c>
      <c r="L418" s="268">
        <v>418</v>
      </c>
      <c r="M418" s="268">
        <v>0.79908000000000001</v>
      </c>
      <c r="N418" s="1"/>
      <c r="O418" s="1"/>
    </row>
    <row r="419" spans="1:15" ht="12.75" customHeight="1">
      <c r="A419" s="30">
        <v>409</v>
      </c>
      <c r="B419" s="278" t="s">
        <v>824</v>
      </c>
      <c r="C419" s="268">
        <v>464.6</v>
      </c>
      <c r="D419" s="269">
        <v>468.61666666666662</v>
      </c>
      <c r="E419" s="269">
        <v>456.63333333333321</v>
      </c>
      <c r="F419" s="269">
        <v>448.66666666666657</v>
      </c>
      <c r="G419" s="269">
        <v>436.68333333333317</v>
      </c>
      <c r="H419" s="269">
        <v>476.58333333333326</v>
      </c>
      <c r="I419" s="269">
        <v>488.56666666666672</v>
      </c>
      <c r="J419" s="269">
        <v>496.5333333333333</v>
      </c>
      <c r="K419" s="268">
        <v>480.6</v>
      </c>
      <c r="L419" s="268">
        <v>460.65</v>
      </c>
      <c r="M419" s="268">
        <v>11.614140000000001</v>
      </c>
      <c r="N419" s="1"/>
      <c r="O419" s="1"/>
    </row>
    <row r="420" spans="1:15" ht="12.75" customHeight="1">
      <c r="A420" s="30">
        <v>410</v>
      </c>
      <c r="B420" s="278" t="s">
        <v>480</v>
      </c>
      <c r="C420" s="268">
        <v>512.20000000000005</v>
      </c>
      <c r="D420" s="269">
        <v>510.3</v>
      </c>
      <c r="E420" s="269">
        <v>503</v>
      </c>
      <c r="F420" s="269">
        <v>493.8</v>
      </c>
      <c r="G420" s="269">
        <v>486.5</v>
      </c>
      <c r="H420" s="269">
        <v>519.5</v>
      </c>
      <c r="I420" s="269">
        <v>526.80000000000007</v>
      </c>
      <c r="J420" s="269">
        <v>536</v>
      </c>
      <c r="K420" s="268">
        <v>517.6</v>
      </c>
      <c r="L420" s="268">
        <v>501.1</v>
      </c>
      <c r="M420" s="268">
        <v>2.19998</v>
      </c>
      <c r="N420" s="1"/>
      <c r="O420" s="1"/>
    </row>
    <row r="421" spans="1:15" ht="12.75" customHeight="1">
      <c r="A421" s="30">
        <v>411</v>
      </c>
      <c r="B421" s="278" t="s">
        <v>481</v>
      </c>
      <c r="C421" s="268">
        <v>37.799999999999997</v>
      </c>
      <c r="D421" s="269">
        <v>37.966666666666669</v>
      </c>
      <c r="E421" s="269">
        <v>37.433333333333337</v>
      </c>
      <c r="F421" s="269">
        <v>37.06666666666667</v>
      </c>
      <c r="G421" s="269">
        <v>36.533333333333339</v>
      </c>
      <c r="H421" s="269">
        <v>38.333333333333336</v>
      </c>
      <c r="I421" s="269">
        <v>38.866666666666667</v>
      </c>
      <c r="J421" s="269">
        <v>39.233333333333334</v>
      </c>
      <c r="K421" s="268">
        <v>38.5</v>
      </c>
      <c r="L421" s="268">
        <v>37.6</v>
      </c>
      <c r="M421" s="268">
        <v>15.732519999999999</v>
      </c>
      <c r="N421" s="1"/>
      <c r="O421" s="1"/>
    </row>
    <row r="422" spans="1:15" ht="12.75" customHeight="1">
      <c r="A422" s="30">
        <v>412</v>
      </c>
      <c r="B422" s="278" t="s">
        <v>858</v>
      </c>
      <c r="C422" s="268">
        <v>718.6</v>
      </c>
      <c r="D422" s="269">
        <v>710.75</v>
      </c>
      <c r="E422" s="269">
        <v>699.65</v>
      </c>
      <c r="F422" s="269">
        <v>680.69999999999993</v>
      </c>
      <c r="G422" s="269">
        <v>669.59999999999991</v>
      </c>
      <c r="H422" s="269">
        <v>729.7</v>
      </c>
      <c r="I422" s="269">
        <v>740.8</v>
      </c>
      <c r="J422" s="269">
        <v>759.75000000000011</v>
      </c>
      <c r="K422" s="268">
        <v>721.85</v>
      </c>
      <c r="L422" s="268">
        <v>691.8</v>
      </c>
      <c r="M422" s="268">
        <v>1.7998000000000001</v>
      </c>
      <c r="N422" s="1"/>
      <c r="O422" s="1"/>
    </row>
    <row r="423" spans="1:15" ht="12.75" customHeight="1">
      <c r="A423" s="30">
        <v>413</v>
      </c>
      <c r="B423" s="278" t="s">
        <v>188</v>
      </c>
      <c r="C423" s="268">
        <v>536.5</v>
      </c>
      <c r="D423" s="269">
        <v>540.20000000000005</v>
      </c>
      <c r="E423" s="269">
        <v>529.50000000000011</v>
      </c>
      <c r="F423" s="269">
        <v>522.50000000000011</v>
      </c>
      <c r="G423" s="269">
        <v>511.80000000000018</v>
      </c>
      <c r="H423" s="269">
        <v>547.20000000000005</v>
      </c>
      <c r="I423" s="269">
        <v>557.89999999999986</v>
      </c>
      <c r="J423" s="269">
        <v>564.9</v>
      </c>
      <c r="K423" s="268">
        <v>550.9</v>
      </c>
      <c r="L423" s="268">
        <v>533.20000000000005</v>
      </c>
      <c r="M423" s="268">
        <v>110.66799</v>
      </c>
      <c r="N423" s="1"/>
      <c r="O423" s="1"/>
    </row>
    <row r="424" spans="1:15" ht="12.75" customHeight="1">
      <c r="A424" s="30">
        <v>414</v>
      </c>
      <c r="B424" s="278" t="s">
        <v>186</v>
      </c>
      <c r="C424" s="268">
        <v>74.900000000000006</v>
      </c>
      <c r="D424" s="269">
        <v>74.75</v>
      </c>
      <c r="E424" s="269">
        <v>73.650000000000006</v>
      </c>
      <c r="F424" s="269">
        <v>72.400000000000006</v>
      </c>
      <c r="G424" s="269">
        <v>71.300000000000011</v>
      </c>
      <c r="H424" s="269">
        <v>76</v>
      </c>
      <c r="I424" s="269">
        <v>77.099999999999994</v>
      </c>
      <c r="J424" s="269">
        <v>78.349999999999994</v>
      </c>
      <c r="K424" s="268">
        <v>75.849999999999994</v>
      </c>
      <c r="L424" s="268">
        <v>73.5</v>
      </c>
      <c r="M424" s="268">
        <v>142.44015999999999</v>
      </c>
      <c r="N424" s="1"/>
      <c r="O424" s="1"/>
    </row>
    <row r="425" spans="1:15" ht="12.75" customHeight="1">
      <c r="A425" s="30">
        <v>415</v>
      </c>
      <c r="B425" s="278" t="s">
        <v>482</v>
      </c>
      <c r="C425" s="268">
        <v>317.60000000000002</v>
      </c>
      <c r="D425" s="269">
        <v>317.7</v>
      </c>
      <c r="E425" s="269">
        <v>313.39999999999998</v>
      </c>
      <c r="F425" s="269">
        <v>309.2</v>
      </c>
      <c r="G425" s="269">
        <v>304.89999999999998</v>
      </c>
      <c r="H425" s="269">
        <v>321.89999999999998</v>
      </c>
      <c r="I425" s="269">
        <v>326.20000000000005</v>
      </c>
      <c r="J425" s="269">
        <v>330.4</v>
      </c>
      <c r="K425" s="268">
        <v>322</v>
      </c>
      <c r="L425" s="268">
        <v>313.5</v>
      </c>
      <c r="M425" s="268">
        <v>5.1637599999999999</v>
      </c>
      <c r="N425" s="1"/>
      <c r="O425" s="1"/>
    </row>
    <row r="426" spans="1:15" ht="12.75" customHeight="1">
      <c r="A426" s="30">
        <v>416</v>
      </c>
      <c r="B426" s="278" t="s">
        <v>483</v>
      </c>
      <c r="C426" s="268">
        <v>159.35</v>
      </c>
      <c r="D426" s="269">
        <v>158.58333333333334</v>
      </c>
      <c r="E426" s="269">
        <v>155.16666666666669</v>
      </c>
      <c r="F426" s="269">
        <v>150.98333333333335</v>
      </c>
      <c r="G426" s="269">
        <v>147.56666666666669</v>
      </c>
      <c r="H426" s="269">
        <v>162.76666666666668</v>
      </c>
      <c r="I426" s="269">
        <v>166.18333333333337</v>
      </c>
      <c r="J426" s="269">
        <v>170.36666666666667</v>
      </c>
      <c r="K426" s="268">
        <v>162</v>
      </c>
      <c r="L426" s="268">
        <v>154.4</v>
      </c>
      <c r="M426" s="268">
        <v>32.613379999999999</v>
      </c>
      <c r="N426" s="1"/>
      <c r="O426" s="1"/>
    </row>
    <row r="427" spans="1:15" ht="12.75" customHeight="1">
      <c r="A427" s="30">
        <v>417</v>
      </c>
      <c r="B427" s="278" t="s">
        <v>484</v>
      </c>
      <c r="C427" s="268">
        <v>309.2</v>
      </c>
      <c r="D427" s="269">
        <v>309.21666666666664</v>
      </c>
      <c r="E427" s="269">
        <v>303.48333333333329</v>
      </c>
      <c r="F427" s="269">
        <v>297.76666666666665</v>
      </c>
      <c r="G427" s="269">
        <v>292.0333333333333</v>
      </c>
      <c r="H427" s="269">
        <v>314.93333333333328</v>
      </c>
      <c r="I427" s="269">
        <v>320.66666666666663</v>
      </c>
      <c r="J427" s="269">
        <v>326.38333333333327</v>
      </c>
      <c r="K427" s="268">
        <v>314.95</v>
      </c>
      <c r="L427" s="268">
        <v>303.5</v>
      </c>
      <c r="M427" s="268">
        <v>1.8339000000000001</v>
      </c>
      <c r="N427" s="1"/>
      <c r="O427" s="1"/>
    </row>
    <row r="428" spans="1:15" ht="12.75" customHeight="1">
      <c r="A428" s="30">
        <v>418</v>
      </c>
      <c r="B428" s="278" t="s">
        <v>485</v>
      </c>
      <c r="C428" s="268">
        <v>415.65</v>
      </c>
      <c r="D428" s="269">
        <v>416.5</v>
      </c>
      <c r="E428" s="269">
        <v>411.45</v>
      </c>
      <c r="F428" s="269">
        <v>407.25</v>
      </c>
      <c r="G428" s="269">
        <v>402.2</v>
      </c>
      <c r="H428" s="269">
        <v>420.7</v>
      </c>
      <c r="I428" s="269">
        <v>425.74999999999994</v>
      </c>
      <c r="J428" s="269">
        <v>429.95</v>
      </c>
      <c r="K428" s="268">
        <v>421.55</v>
      </c>
      <c r="L428" s="268">
        <v>412.3</v>
      </c>
      <c r="M428" s="268">
        <v>0.49424000000000001</v>
      </c>
      <c r="N428" s="1"/>
      <c r="O428" s="1"/>
    </row>
    <row r="429" spans="1:15" ht="12.75" customHeight="1">
      <c r="A429" s="30">
        <v>419</v>
      </c>
      <c r="B429" s="278" t="s">
        <v>486</v>
      </c>
      <c r="C429" s="268">
        <v>494.2</v>
      </c>
      <c r="D429" s="269">
        <v>496.58333333333331</v>
      </c>
      <c r="E429" s="269">
        <v>487.41666666666663</v>
      </c>
      <c r="F429" s="269">
        <v>480.63333333333333</v>
      </c>
      <c r="G429" s="269">
        <v>471.46666666666664</v>
      </c>
      <c r="H429" s="269">
        <v>503.36666666666662</v>
      </c>
      <c r="I429" s="269">
        <v>512.5333333333333</v>
      </c>
      <c r="J429" s="269">
        <v>519.31666666666661</v>
      </c>
      <c r="K429" s="268">
        <v>505.75</v>
      </c>
      <c r="L429" s="268">
        <v>489.8</v>
      </c>
      <c r="M429" s="268">
        <v>2.32836</v>
      </c>
      <c r="N429" s="1"/>
      <c r="O429" s="1"/>
    </row>
    <row r="430" spans="1:15" ht="12.75" customHeight="1">
      <c r="A430" s="30">
        <v>420</v>
      </c>
      <c r="B430" s="278" t="s">
        <v>487</v>
      </c>
      <c r="C430" s="268">
        <v>202.05</v>
      </c>
      <c r="D430" s="269">
        <v>203.93333333333337</v>
      </c>
      <c r="E430" s="269">
        <v>198.21666666666673</v>
      </c>
      <c r="F430" s="269">
        <v>194.38333333333335</v>
      </c>
      <c r="G430" s="269">
        <v>188.66666666666671</v>
      </c>
      <c r="H430" s="269">
        <v>207.76666666666674</v>
      </c>
      <c r="I430" s="269">
        <v>213.48333333333338</v>
      </c>
      <c r="J430" s="269">
        <v>217.31666666666675</v>
      </c>
      <c r="K430" s="268">
        <v>209.65</v>
      </c>
      <c r="L430" s="268">
        <v>200.1</v>
      </c>
      <c r="M430" s="268">
        <v>1.3914500000000001</v>
      </c>
      <c r="N430" s="1"/>
      <c r="O430" s="1"/>
    </row>
    <row r="431" spans="1:15" ht="12.75" customHeight="1">
      <c r="A431" s="30">
        <v>421</v>
      </c>
      <c r="B431" s="278" t="s">
        <v>193</v>
      </c>
      <c r="C431" s="268">
        <v>897.15</v>
      </c>
      <c r="D431" s="269">
        <v>900.4666666666667</v>
      </c>
      <c r="E431" s="269">
        <v>891.08333333333337</v>
      </c>
      <c r="F431" s="269">
        <v>885.01666666666665</v>
      </c>
      <c r="G431" s="269">
        <v>875.63333333333333</v>
      </c>
      <c r="H431" s="269">
        <v>906.53333333333342</v>
      </c>
      <c r="I431" s="269">
        <v>915.91666666666663</v>
      </c>
      <c r="J431" s="269">
        <v>921.98333333333346</v>
      </c>
      <c r="K431" s="268">
        <v>909.85</v>
      </c>
      <c r="L431" s="268">
        <v>894.4</v>
      </c>
      <c r="M431" s="268">
        <v>30.966449999999998</v>
      </c>
      <c r="N431" s="1"/>
      <c r="O431" s="1"/>
    </row>
    <row r="432" spans="1:15" ht="12.75" customHeight="1">
      <c r="A432" s="30">
        <v>422</v>
      </c>
      <c r="B432" s="278" t="s">
        <v>194</v>
      </c>
      <c r="C432" s="268">
        <v>497.85</v>
      </c>
      <c r="D432" s="269">
        <v>496.81666666666666</v>
      </c>
      <c r="E432" s="269">
        <v>491.98333333333335</v>
      </c>
      <c r="F432" s="269">
        <v>486.11666666666667</v>
      </c>
      <c r="G432" s="269">
        <v>481.28333333333336</v>
      </c>
      <c r="H432" s="269">
        <v>502.68333333333334</v>
      </c>
      <c r="I432" s="269">
        <v>507.51666666666671</v>
      </c>
      <c r="J432" s="269">
        <v>513.38333333333333</v>
      </c>
      <c r="K432" s="268">
        <v>501.65</v>
      </c>
      <c r="L432" s="268">
        <v>490.95</v>
      </c>
      <c r="M432" s="268">
        <v>6.4941000000000004</v>
      </c>
      <c r="N432" s="1"/>
      <c r="O432" s="1"/>
    </row>
    <row r="433" spans="1:15" ht="12.75" customHeight="1">
      <c r="A433" s="30">
        <v>423</v>
      </c>
      <c r="B433" s="278" t="s">
        <v>488</v>
      </c>
      <c r="C433" s="268">
        <v>2199.9</v>
      </c>
      <c r="D433" s="269">
        <v>2195.9833333333331</v>
      </c>
      <c r="E433" s="269">
        <v>2174.9666666666662</v>
      </c>
      <c r="F433" s="269">
        <v>2150.0333333333333</v>
      </c>
      <c r="G433" s="269">
        <v>2129.0166666666664</v>
      </c>
      <c r="H433" s="269">
        <v>2220.9166666666661</v>
      </c>
      <c r="I433" s="269">
        <v>2241.9333333333334</v>
      </c>
      <c r="J433" s="269">
        <v>2266.8666666666659</v>
      </c>
      <c r="K433" s="268">
        <v>2217</v>
      </c>
      <c r="L433" s="268">
        <v>2171.0500000000002</v>
      </c>
      <c r="M433" s="268">
        <v>0.36022999999999999</v>
      </c>
      <c r="N433" s="1"/>
      <c r="O433" s="1"/>
    </row>
    <row r="434" spans="1:15" ht="12.75" customHeight="1">
      <c r="A434" s="30">
        <v>424</v>
      </c>
      <c r="B434" s="278" t="s">
        <v>489</v>
      </c>
      <c r="C434" s="268">
        <v>873.65</v>
      </c>
      <c r="D434" s="269">
        <v>876.81666666666661</v>
      </c>
      <c r="E434" s="269">
        <v>859.08333333333326</v>
      </c>
      <c r="F434" s="269">
        <v>844.51666666666665</v>
      </c>
      <c r="G434" s="269">
        <v>826.7833333333333</v>
      </c>
      <c r="H434" s="269">
        <v>891.38333333333321</v>
      </c>
      <c r="I434" s="269">
        <v>909.11666666666656</v>
      </c>
      <c r="J434" s="269">
        <v>923.68333333333317</v>
      </c>
      <c r="K434" s="268">
        <v>894.55</v>
      </c>
      <c r="L434" s="268">
        <v>862.25</v>
      </c>
      <c r="M434" s="268">
        <v>0.84501000000000004</v>
      </c>
      <c r="N434" s="1"/>
      <c r="O434" s="1"/>
    </row>
    <row r="435" spans="1:15" ht="12.75" customHeight="1">
      <c r="A435" s="30">
        <v>425</v>
      </c>
      <c r="B435" s="278" t="s">
        <v>490</v>
      </c>
      <c r="C435" s="268">
        <v>412.9</v>
      </c>
      <c r="D435" s="269">
        <v>415.63333333333338</v>
      </c>
      <c r="E435" s="269">
        <v>407.26666666666677</v>
      </c>
      <c r="F435" s="269">
        <v>401.63333333333338</v>
      </c>
      <c r="G435" s="269">
        <v>393.26666666666677</v>
      </c>
      <c r="H435" s="269">
        <v>421.26666666666677</v>
      </c>
      <c r="I435" s="269">
        <v>429.63333333333344</v>
      </c>
      <c r="J435" s="269">
        <v>435.26666666666677</v>
      </c>
      <c r="K435" s="268">
        <v>424</v>
      </c>
      <c r="L435" s="268">
        <v>410</v>
      </c>
      <c r="M435" s="268">
        <v>1.4605300000000001</v>
      </c>
      <c r="N435" s="1"/>
      <c r="O435" s="1"/>
    </row>
    <row r="436" spans="1:15" ht="12.75" customHeight="1">
      <c r="A436" s="30">
        <v>426</v>
      </c>
      <c r="B436" s="278" t="s">
        <v>491</v>
      </c>
      <c r="C436" s="268">
        <v>330.2</v>
      </c>
      <c r="D436" s="269">
        <v>329.43333333333334</v>
      </c>
      <c r="E436" s="269">
        <v>326.91666666666669</v>
      </c>
      <c r="F436" s="269">
        <v>323.63333333333333</v>
      </c>
      <c r="G436" s="269">
        <v>321.11666666666667</v>
      </c>
      <c r="H436" s="269">
        <v>332.7166666666667</v>
      </c>
      <c r="I436" s="269">
        <v>335.23333333333335</v>
      </c>
      <c r="J436" s="269">
        <v>338.51666666666671</v>
      </c>
      <c r="K436" s="268">
        <v>331.95</v>
      </c>
      <c r="L436" s="268">
        <v>326.14999999999998</v>
      </c>
      <c r="M436" s="268">
        <v>1.34039</v>
      </c>
      <c r="N436" s="1"/>
      <c r="O436" s="1"/>
    </row>
    <row r="437" spans="1:15" ht="12.75" customHeight="1">
      <c r="A437" s="30">
        <v>427</v>
      </c>
      <c r="B437" s="278" t="s">
        <v>492</v>
      </c>
      <c r="C437" s="268">
        <v>2059.65</v>
      </c>
      <c r="D437" s="269">
        <v>2062.8833333333332</v>
      </c>
      <c r="E437" s="269">
        <v>2046.7666666666664</v>
      </c>
      <c r="F437" s="269">
        <v>2033.8833333333332</v>
      </c>
      <c r="G437" s="269">
        <v>2017.7666666666664</v>
      </c>
      <c r="H437" s="269">
        <v>2075.7666666666664</v>
      </c>
      <c r="I437" s="269">
        <v>2091.8833333333332</v>
      </c>
      <c r="J437" s="269">
        <v>2104.7666666666664</v>
      </c>
      <c r="K437" s="268">
        <v>2079</v>
      </c>
      <c r="L437" s="268">
        <v>2050</v>
      </c>
      <c r="M437" s="268">
        <v>0.30482999999999999</v>
      </c>
      <c r="N437" s="1"/>
      <c r="O437" s="1"/>
    </row>
    <row r="438" spans="1:15" ht="12.75" customHeight="1">
      <c r="A438" s="30">
        <v>428</v>
      </c>
      <c r="B438" s="278" t="s">
        <v>493</v>
      </c>
      <c r="C438" s="268">
        <v>425.95</v>
      </c>
      <c r="D438" s="269">
        <v>417.08333333333331</v>
      </c>
      <c r="E438" s="269">
        <v>406.11666666666662</v>
      </c>
      <c r="F438" s="269">
        <v>386.2833333333333</v>
      </c>
      <c r="G438" s="269">
        <v>375.31666666666661</v>
      </c>
      <c r="H438" s="269">
        <v>436.91666666666663</v>
      </c>
      <c r="I438" s="269">
        <v>447.88333333333333</v>
      </c>
      <c r="J438" s="269">
        <v>467.71666666666664</v>
      </c>
      <c r="K438" s="268">
        <v>428.05</v>
      </c>
      <c r="L438" s="268">
        <v>397.25</v>
      </c>
      <c r="M438" s="268">
        <v>5.2534999999999998</v>
      </c>
      <c r="N438" s="1"/>
      <c r="O438" s="1"/>
    </row>
    <row r="439" spans="1:15" ht="12.75" customHeight="1">
      <c r="A439" s="30">
        <v>429</v>
      </c>
      <c r="B439" s="278" t="s">
        <v>494</v>
      </c>
      <c r="C439" s="268">
        <v>8.35</v>
      </c>
      <c r="D439" s="269">
        <v>8.5499999999999989</v>
      </c>
      <c r="E439" s="269">
        <v>8.0499999999999972</v>
      </c>
      <c r="F439" s="269">
        <v>7.7499999999999982</v>
      </c>
      <c r="G439" s="269">
        <v>7.2499999999999964</v>
      </c>
      <c r="H439" s="269">
        <v>8.8499999999999979</v>
      </c>
      <c r="I439" s="269">
        <v>9.3500000000000014</v>
      </c>
      <c r="J439" s="269">
        <v>9.6499999999999986</v>
      </c>
      <c r="K439" s="268">
        <v>9.0500000000000007</v>
      </c>
      <c r="L439" s="268">
        <v>8.25</v>
      </c>
      <c r="M439" s="268">
        <v>2091.4814500000002</v>
      </c>
      <c r="N439" s="1"/>
      <c r="O439" s="1"/>
    </row>
    <row r="440" spans="1:15" ht="12.75" customHeight="1">
      <c r="A440" s="30">
        <v>430</v>
      </c>
      <c r="B440" s="278" t="s">
        <v>495</v>
      </c>
      <c r="C440" s="268">
        <v>842.35</v>
      </c>
      <c r="D440" s="269">
        <v>864.7833333333333</v>
      </c>
      <c r="E440" s="269">
        <v>809.56666666666661</v>
      </c>
      <c r="F440" s="269">
        <v>776.7833333333333</v>
      </c>
      <c r="G440" s="269">
        <v>721.56666666666661</v>
      </c>
      <c r="H440" s="269">
        <v>897.56666666666661</v>
      </c>
      <c r="I440" s="269">
        <v>952.7833333333333</v>
      </c>
      <c r="J440" s="269">
        <v>985.56666666666661</v>
      </c>
      <c r="K440" s="268">
        <v>920</v>
      </c>
      <c r="L440" s="268">
        <v>832</v>
      </c>
      <c r="M440" s="268">
        <v>0.23941999999999999</v>
      </c>
      <c r="N440" s="1"/>
      <c r="O440" s="1"/>
    </row>
    <row r="441" spans="1:15" ht="12.75" customHeight="1">
      <c r="A441" s="30">
        <v>431</v>
      </c>
      <c r="B441" s="278" t="s">
        <v>275</v>
      </c>
      <c r="C441" s="268">
        <v>551.04999999999995</v>
      </c>
      <c r="D441" s="269">
        <v>550.51666666666677</v>
      </c>
      <c r="E441" s="269">
        <v>542.93333333333351</v>
      </c>
      <c r="F441" s="269">
        <v>534.81666666666672</v>
      </c>
      <c r="G441" s="269">
        <v>527.23333333333346</v>
      </c>
      <c r="H441" s="269">
        <v>558.63333333333355</v>
      </c>
      <c r="I441" s="269">
        <v>566.21666666666681</v>
      </c>
      <c r="J441" s="269">
        <v>574.3333333333336</v>
      </c>
      <c r="K441" s="268">
        <v>558.1</v>
      </c>
      <c r="L441" s="268">
        <v>542.4</v>
      </c>
      <c r="M441" s="268">
        <v>5.3964100000000004</v>
      </c>
      <c r="N441" s="1"/>
      <c r="O441" s="1"/>
    </row>
    <row r="442" spans="1:15" ht="12.75" customHeight="1">
      <c r="A442" s="30">
        <v>432</v>
      </c>
      <c r="B442" s="278" t="s">
        <v>496</v>
      </c>
      <c r="C442" s="268">
        <v>1895.55</v>
      </c>
      <c r="D442" s="269">
        <v>1885.1833333333334</v>
      </c>
      <c r="E442" s="269">
        <v>1850.3666666666668</v>
      </c>
      <c r="F442" s="269">
        <v>1805.1833333333334</v>
      </c>
      <c r="G442" s="269">
        <v>1770.3666666666668</v>
      </c>
      <c r="H442" s="269">
        <v>1930.3666666666668</v>
      </c>
      <c r="I442" s="269">
        <v>1965.1833333333334</v>
      </c>
      <c r="J442" s="269">
        <v>2010.3666666666668</v>
      </c>
      <c r="K442" s="268">
        <v>1920</v>
      </c>
      <c r="L442" s="268">
        <v>1840</v>
      </c>
      <c r="M442" s="268">
        <v>0.23469999999999999</v>
      </c>
      <c r="N442" s="1"/>
      <c r="O442" s="1"/>
    </row>
    <row r="443" spans="1:15" ht="12.75" customHeight="1">
      <c r="A443" s="30">
        <v>433</v>
      </c>
      <c r="B443" s="278" t="s">
        <v>497</v>
      </c>
      <c r="C443" s="268">
        <v>574.04999999999995</v>
      </c>
      <c r="D443" s="269">
        <v>579.18333333333328</v>
      </c>
      <c r="E443" s="269">
        <v>561.56666666666661</v>
      </c>
      <c r="F443" s="269">
        <v>549.08333333333337</v>
      </c>
      <c r="G443" s="269">
        <v>531.4666666666667</v>
      </c>
      <c r="H443" s="269">
        <v>591.66666666666652</v>
      </c>
      <c r="I443" s="269">
        <v>609.28333333333308</v>
      </c>
      <c r="J443" s="269">
        <v>621.76666666666642</v>
      </c>
      <c r="K443" s="268">
        <v>596.79999999999995</v>
      </c>
      <c r="L443" s="268">
        <v>566.70000000000005</v>
      </c>
      <c r="M443" s="268">
        <v>0.40398000000000001</v>
      </c>
      <c r="N443" s="1"/>
      <c r="O443" s="1"/>
    </row>
    <row r="444" spans="1:15" ht="12.75" customHeight="1">
      <c r="A444" s="30">
        <v>434</v>
      </c>
      <c r="B444" s="278" t="s">
        <v>498</v>
      </c>
      <c r="C444" s="268">
        <v>962.2</v>
      </c>
      <c r="D444" s="269">
        <v>958.11666666666667</v>
      </c>
      <c r="E444" s="269">
        <v>944.23333333333335</v>
      </c>
      <c r="F444" s="269">
        <v>926.26666666666665</v>
      </c>
      <c r="G444" s="269">
        <v>912.38333333333333</v>
      </c>
      <c r="H444" s="269">
        <v>976.08333333333337</v>
      </c>
      <c r="I444" s="269">
        <v>989.96666666666681</v>
      </c>
      <c r="J444" s="269">
        <v>1007.9333333333334</v>
      </c>
      <c r="K444" s="268">
        <v>972</v>
      </c>
      <c r="L444" s="268">
        <v>940.15</v>
      </c>
      <c r="M444" s="268">
        <v>0.26450000000000001</v>
      </c>
      <c r="N444" s="1"/>
      <c r="O444" s="1"/>
    </row>
    <row r="445" spans="1:15" ht="12.75" customHeight="1">
      <c r="A445" s="30">
        <v>435</v>
      </c>
      <c r="B445" s="278" t="s">
        <v>499</v>
      </c>
      <c r="C445" s="268">
        <v>37.6</v>
      </c>
      <c r="D445" s="269">
        <v>37.516666666666666</v>
      </c>
      <c r="E445" s="269">
        <v>37.133333333333333</v>
      </c>
      <c r="F445" s="269">
        <v>36.666666666666664</v>
      </c>
      <c r="G445" s="269">
        <v>36.283333333333331</v>
      </c>
      <c r="H445" s="269">
        <v>37.983333333333334</v>
      </c>
      <c r="I445" s="269">
        <v>38.36666666666666</v>
      </c>
      <c r="J445" s="269">
        <v>38.833333333333336</v>
      </c>
      <c r="K445" s="268">
        <v>37.9</v>
      </c>
      <c r="L445" s="268">
        <v>37.049999999999997</v>
      </c>
      <c r="M445" s="268">
        <v>43.456319999999998</v>
      </c>
      <c r="N445" s="1"/>
      <c r="O445" s="1"/>
    </row>
    <row r="446" spans="1:15" ht="12.75" customHeight="1">
      <c r="A446" s="30">
        <v>436</v>
      </c>
      <c r="B446" s="278" t="s">
        <v>206</v>
      </c>
      <c r="C446" s="268">
        <v>1034.8499999999999</v>
      </c>
      <c r="D446" s="269">
        <v>1032.8666666666666</v>
      </c>
      <c r="E446" s="269">
        <v>1022.7333333333331</v>
      </c>
      <c r="F446" s="269">
        <v>1010.6166666666666</v>
      </c>
      <c r="G446" s="269">
        <v>1000.4833333333331</v>
      </c>
      <c r="H446" s="269">
        <v>1044.9833333333331</v>
      </c>
      <c r="I446" s="269">
        <v>1055.1166666666668</v>
      </c>
      <c r="J446" s="269">
        <v>1067.2333333333331</v>
      </c>
      <c r="K446" s="268">
        <v>1043</v>
      </c>
      <c r="L446" s="268">
        <v>1020.75</v>
      </c>
      <c r="M446" s="268">
        <v>14.17788</v>
      </c>
      <c r="N446" s="1"/>
      <c r="O446" s="1"/>
    </row>
    <row r="447" spans="1:15" ht="12.75" customHeight="1">
      <c r="A447" s="30">
        <v>437</v>
      </c>
      <c r="B447" s="278" t="s">
        <v>500</v>
      </c>
      <c r="C447" s="268">
        <v>725.35</v>
      </c>
      <c r="D447" s="269">
        <v>726.81666666666661</v>
      </c>
      <c r="E447" s="269">
        <v>717.63333333333321</v>
      </c>
      <c r="F447" s="269">
        <v>709.91666666666663</v>
      </c>
      <c r="G447" s="269">
        <v>700.73333333333323</v>
      </c>
      <c r="H447" s="269">
        <v>734.53333333333319</v>
      </c>
      <c r="I447" s="269">
        <v>743.71666666666658</v>
      </c>
      <c r="J447" s="269">
        <v>751.43333333333317</v>
      </c>
      <c r="K447" s="268">
        <v>736</v>
      </c>
      <c r="L447" s="268">
        <v>719.1</v>
      </c>
      <c r="M447" s="268">
        <v>2.04847</v>
      </c>
      <c r="N447" s="1"/>
      <c r="O447" s="1"/>
    </row>
    <row r="448" spans="1:15" ht="12.75" customHeight="1">
      <c r="A448" s="30">
        <v>438</v>
      </c>
      <c r="B448" s="278" t="s">
        <v>195</v>
      </c>
      <c r="C448" s="268">
        <v>1067.2</v>
      </c>
      <c r="D448" s="269">
        <v>1059.75</v>
      </c>
      <c r="E448" s="269">
        <v>1042.45</v>
      </c>
      <c r="F448" s="269">
        <v>1017.7</v>
      </c>
      <c r="G448" s="269">
        <v>1000.4000000000001</v>
      </c>
      <c r="H448" s="269">
        <v>1084.5</v>
      </c>
      <c r="I448" s="269">
        <v>1101.8000000000002</v>
      </c>
      <c r="J448" s="269">
        <v>1126.55</v>
      </c>
      <c r="K448" s="268">
        <v>1077.05</v>
      </c>
      <c r="L448" s="268">
        <v>1035</v>
      </c>
      <c r="M448" s="268">
        <v>20.463699999999999</v>
      </c>
      <c r="N448" s="1"/>
      <c r="O448" s="1"/>
    </row>
    <row r="449" spans="1:15" ht="12.75" customHeight="1">
      <c r="A449" s="30">
        <v>439</v>
      </c>
      <c r="B449" s="278" t="s">
        <v>501</v>
      </c>
      <c r="C449" s="268">
        <v>224.3</v>
      </c>
      <c r="D449" s="269">
        <v>222.93333333333331</v>
      </c>
      <c r="E449" s="269">
        <v>220.66666666666663</v>
      </c>
      <c r="F449" s="269">
        <v>217.03333333333333</v>
      </c>
      <c r="G449" s="269">
        <v>214.76666666666665</v>
      </c>
      <c r="H449" s="269">
        <v>226.56666666666661</v>
      </c>
      <c r="I449" s="269">
        <v>228.83333333333331</v>
      </c>
      <c r="J449" s="269">
        <v>232.46666666666658</v>
      </c>
      <c r="K449" s="268">
        <v>225.2</v>
      </c>
      <c r="L449" s="268">
        <v>219.3</v>
      </c>
      <c r="M449" s="268">
        <v>12.82117</v>
      </c>
      <c r="N449" s="1"/>
      <c r="O449" s="1"/>
    </row>
    <row r="450" spans="1:15" ht="12.75" customHeight="1">
      <c r="A450" s="30">
        <v>440</v>
      </c>
      <c r="B450" s="278" t="s">
        <v>502</v>
      </c>
      <c r="C450" s="268">
        <v>1116.1500000000001</v>
      </c>
      <c r="D450" s="269">
        <v>1125.4833333333333</v>
      </c>
      <c r="E450" s="269">
        <v>1096.3666666666668</v>
      </c>
      <c r="F450" s="269">
        <v>1076.5833333333335</v>
      </c>
      <c r="G450" s="269">
        <v>1047.4666666666669</v>
      </c>
      <c r="H450" s="269">
        <v>1145.2666666666667</v>
      </c>
      <c r="I450" s="269">
        <v>1174.383333333333</v>
      </c>
      <c r="J450" s="269">
        <v>1194.1666666666665</v>
      </c>
      <c r="K450" s="268">
        <v>1154.5999999999999</v>
      </c>
      <c r="L450" s="268">
        <v>1105.7</v>
      </c>
      <c r="M450" s="268">
        <v>3.15509</v>
      </c>
      <c r="N450" s="1"/>
      <c r="O450" s="1"/>
    </row>
    <row r="451" spans="1:15" ht="12.75" customHeight="1">
      <c r="A451" s="30">
        <v>441</v>
      </c>
      <c r="B451" s="278" t="s">
        <v>200</v>
      </c>
      <c r="C451" s="268">
        <v>3017.45</v>
      </c>
      <c r="D451" s="269">
        <v>3006.15</v>
      </c>
      <c r="E451" s="269">
        <v>2987.3</v>
      </c>
      <c r="F451" s="269">
        <v>2957.15</v>
      </c>
      <c r="G451" s="269">
        <v>2938.3</v>
      </c>
      <c r="H451" s="269">
        <v>3036.3</v>
      </c>
      <c r="I451" s="269">
        <v>3055.1499999999996</v>
      </c>
      <c r="J451" s="269">
        <v>3085.3</v>
      </c>
      <c r="K451" s="268">
        <v>3025</v>
      </c>
      <c r="L451" s="268">
        <v>2976</v>
      </c>
      <c r="M451" s="268">
        <v>22.274470000000001</v>
      </c>
      <c r="N451" s="1"/>
      <c r="O451" s="1"/>
    </row>
    <row r="452" spans="1:15" ht="12.75" customHeight="1">
      <c r="A452" s="30">
        <v>442</v>
      </c>
      <c r="B452" s="278" t="s">
        <v>196</v>
      </c>
      <c r="C452" s="268">
        <v>797.85</v>
      </c>
      <c r="D452" s="269">
        <v>793.43333333333339</v>
      </c>
      <c r="E452" s="269">
        <v>785.46666666666681</v>
      </c>
      <c r="F452" s="269">
        <v>773.08333333333337</v>
      </c>
      <c r="G452" s="269">
        <v>765.11666666666679</v>
      </c>
      <c r="H452" s="269">
        <v>805.81666666666683</v>
      </c>
      <c r="I452" s="269">
        <v>813.78333333333353</v>
      </c>
      <c r="J452" s="269">
        <v>826.16666666666686</v>
      </c>
      <c r="K452" s="268">
        <v>801.4</v>
      </c>
      <c r="L452" s="268">
        <v>781.05</v>
      </c>
      <c r="M452" s="268">
        <v>18.30866</v>
      </c>
      <c r="N452" s="1"/>
      <c r="O452" s="1"/>
    </row>
    <row r="453" spans="1:15" ht="12.75" customHeight="1">
      <c r="A453" s="30">
        <v>443</v>
      </c>
      <c r="B453" s="278" t="s">
        <v>276</v>
      </c>
      <c r="C453" s="268">
        <v>8336.4500000000007</v>
      </c>
      <c r="D453" s="269">
        <v>8420.8833333333332</v>
      </c>
      <c r="E453" s="269">
        <v>8198.2166666666672</v>
      </c>
      <c r="F453" s="269">
        <v>8059.9833333333336</v>
      </c>
      <c r="G453" s="269">
        <v>7837.3166666666675</v>
      </c>
      <c r="H453" s="269">
        <v>8559.1166666666668</v>
      </c>
      <c r="I453" s="269">
        <v>8781.7833333333347</v>
      </c>
      <c r="J453" s="269">
        <v>8920.0166666666664</v>
      </c>
      <c r="K453" s="268">
        <v>8643.5499999999993</v>
      </c>
      <c r="L453" s="268">
        <v>8282.65</v>
      </c>
      <c r="M453" s="268">
        <v>2.35819</v>
      </c>
      <c r="N453" s="1"/>
      <c r="O453" s="1"/>
    </row>
    <row r="454" spans="1:15" ht="12.75" customHeight="1">
      <c r="A454" s="30">
        <v>444</v>
      </c>
      <c r="B454" s="278" t="s">
        <v>859</v>
      </c>
      <c r="C454" s="268">
        <v>2395.0500000000002</v>
      </c>
      <c r="D454" s="269">
        <v>2374.3666666666668</v>
      </c>
      <c r="E454" s="269">
        <v>2320.7333333333336</v>
      </c>
      <c r="F454" s="269">
        <v>2246.416666666667</v>
      </c>
      <c r="G454" s="269">
        <v>2192.7833333333338</v>
      </c>
      <c r="H454" s="269">
        <v>2448.6833333333334</v>
      </c>
      <c r="I454" s="269">
        <v>2502.3166666666666</v>
      </c>
      <c r="J454" s="269">
        <v>2576.6333333333332</v>
      </c>
      <c r="K454" s="268">
        <v>2428</v>
      </c>
      <c r="L454" s="268">
        <v>2300.0500000000002</v>
      </c>
      <c r="M454" s="268">
        <v>1.99353</v>
      </c>
      <c r="N454" s="1"/>
      <c r="O454" s="1"/>
    </row>
    <row r="455" spans="1:15" ht="12.75" customHeight="1">
      <c r="A455" s="30">
        <v>445</v>
      </c>
      <c r="B455" s="278" t="s">
        <v>503</v>
      </c>
      <c r="C455" s="268">
        <v>195.45</v>
      </c>
      <c r="D455" s="269">
        <v>195.96666666666667</v>
      </c>
      <c r="E455" s="269">
        <v>192.13333333333333</v>
      </c>
      <c r="F455" s="269">
        <v>188.81666666666666</v>
      </c>
      <c r="G455" s="269">
        <v>184.98333333333332</v>
      </c>
      <c r="H455" s="269">
        <v>199.28333333333333</v>
      </c>
      <c r="I455" s="269">
        <v>203.11666666666665</v>
      </c>
      <c r="J455" s="269">
        <v>206.43333333333334</v>
      </c>
      <c r="K455" s="268">
        <v>199.8</v>
      </c>
      <c r="L455" s="268">
        <v>192.65</v>
      </c>
      <c r="M455" s="268">
        <v>23.533740000000002</v>
      </c>
      <c r="N455" s="1"/>
      <c r="O455" s="1"/>
    </row>
    <row r="456" spans="1:15" ht="12.75" customHeight="1">
      <c r="A456" s="30">
        <v>446</v>
      </c>
      <c r="B456" s="278" t="s">
        <v>197</v>
      </c>
      <c r="C456" s="268">
        <v>398.8</v>
      </c>
      <c r="D456" s="269">
        <v>397.7166666666667</v>
      </c>
      <c r="E456" s="269">
        <v>391.43333333333339</v>
      </c>
      <c r="F456" s="269">
        <v>384.06666666666672</v>
      </c>
      <c r="G456" s="269">
        <v>377.78333333333342</v>
      </c>
      <c r="H456" s="269">
        <v>405.08333333333337</v>
      </c>
      <c r="I456" s="269">
        <v>411.36666666666667</v>
      </c>
      <c r="J456" s="269">
        <v>418.73333333333335</v>
      </c>
      <c r="K456" s="268">
        <v>404</v>
      </c>
      <c r="L456" s="268">
        <v>390.35</v>
      </c>
      <c r="M456" s="268">
        <v>219.32747000000001</v>
      </c>
      <c r="N456" s="1"/>
      <c r="O456" s="1"/>
    </row>
    <row r="457" spans="1:15" ht="12.75" customHeight="1">
      <c r="A457" s="30">
        <v>447</v>
      </c>
      <c r="B457" s="278" t="s">
        <v>198</v>
      </c>
      <c r="C457" s="268">
        <v>217.5</v>
      </c>
      <c r="D457" s="269">
        <v>217.26666666666665</v>
      </c>
      <c r="E457" s="269">
        <v>214.68333333333331</v>
      </c>
      <c r="F457" s="269">
        <v>211.86666666666665</v>
      </c>
      <c r="G457" s="269">
        <v>209.2833333333333</v>
      </c>
      <c r="H457" s="269">
        <v>220.08333333333331</v>
      </c>
      <c r="I457" s="269">
        <v>222.66666666666669</v>
      </c>
      <c r="J457" s="269">
        <v>225.48333333333332</v>
      </c>
      <c r="K457" s="268">
        <v>219.85</v>
      </c>
      <c r="L457" s="268">
        <v>214.45</v>
      </c>
      <c r="M457" s="268">
        <v>140.97631000000001</v>
      </c>
      <c r="N457" s="1"/>
      <c r="O457" s="1"/>
    </row>
    <row r="458" spans="1:15" ht="12.75" customHeight="1">
      <c r="A458" s="30">
        <v>448</v>
      </c>
      <c r="B458" s="278" t="s">
        <v>810</v>
      </c>
      <c r="C458" s="268">
        <v>628.6</v>
      </c>
      <c r="D458" s="269">
        <v>625.86666666666667</v>
      </c>
      <c r="E458" s="269">
        <v>613.73333333333335</v>
      </c>
      <c r="F458" s="269">
        <v>598.86666666666667</v>
      </c>
      <c r="G458" s="269">
        <v>586.73333333333335</v>
      </c>
      <c r="H458" s="269">
        <v>640.73333333333335</v>
      </c>
      <c r="I458" s="269">
        <v>652.86666666666679</v>
      </c>
      <c r="J458" s="269">
        <v>667.73333333333335</v>
      </c>
      <c r="K458" s="268">
        <v>638</v>
      </c>
      <c r="L458" s="268">
        <v>611</v>
      </c>
      <c r="M458" s="268">
        <v>1.5498400000000001</v>
      </c>
      <c r="N458" s="1"/>
      <c r="O458" s="1"/>
    </row>
    <row r="459" spans="1:15" ht="12.75" customHeight="1">
      <c r="A459" s="30">
        <v>449</v>
      </c>
      <c r="B459" s="278" t="s">
        <v>199</v>
      </c>
      <c r="C459" s="268">
        <v>97.65</v>
      </c>
      <c r="D459" s="269">
        <v>98.5</v>
      </c>
      <c r="E459" s="269">
        <v>95.65</v>
      </c>
      <c r="F459" s="269">
        <v>93.65</v>
      </c>
      <c r="G459" s="269">
        <v>90.800000000000011</v>
      </c>
      <c r="H459" s="269">
        <v>100.5</v>
      </c>
      <c r="I459" s="269">
        <v>103.35</v>
      </c>
      <c r="J459" s="269">
        <v>105.35</v>
      </c>
      <c r="K459" s="268">
        <v>101.35</v>
      </c>
      <c r="L459" s="268">
        <v>96.5</v>
      </c>
      <c r="M459" s="268">
        <v>1049.4903200000001</v>
      </c>
      <c r="N459" s="1"/>
      <c r="O459" s="1"/>
    </row>
    <row r="460" spans="1:15" ht="12.75" customHeight="1">
      <c r="A460" s="30">
        <v>450</v>
      </c>
      <c r="B460" s="278" t="s">
        <v>811</v>
      </c>
      <c r="C460" s="268">
        <v>103.75</v>
      </c>
      <c r="D460" s="269">
        <v>104.23333333333333</v>
      </c>
      <c r="E460" s="269">
        <v>100.51666666666667</v>
      </c>
      <c r="F460" s="269">
        <v>97.283333333333331</v>
      </c>
      <c r="G460" s="269">
        <v>93.566666666666663</v>
      </c>
      <c r="H460" s="269">
        <v>107.46666666666667</v>
      </c>
      <c r="I460" s="269">
        <v>111.18333333333334</v>
      </c>
      <c r="J460" s="269">
        <v>114.41666666666667</v>
      </c>
      <c r="K460" s="268">
        <v>107.95</v>
      </c>
      <c r="L460" s="268">
        <v>101</v>
      </c>
      <c r="M460" s="268">
        <v>13.41128</v>
      </c>
      <c r="N460" s="1"/>
      <c r="O460" s="1"/>
    </row>
    <row r="461" spans="1:15" ht="12.75" customHeight="1">
      <c r="A461" s="30">
        <v>451</v>
      </c>
      <c r="B461" s="278" t="s">
        <v>504</v>
      </c>
      <c r="C461" s="268">
        <v>3128.65</v>
      </c>
      <c r="D461" s="269">
        <v>3135.0166666666664</v>
      </c>
      <c r="E461" s="269">
        <v>3098.6333333333328</v>
      </c>
      <c r="F461" s="269">
        <v>3068.6166666666663</v>
      </c>
      <c r="G461" s="269">
        <v>3032.2333333333327</v>
      </c>
      <c r="H461" s="269">
        <v>3165.0333333333328</v>
      </c>
      <c r="I461" s="269">
        <v>3201.4166666666661</v>
      </c>
      <c r="J461" s="269">
        <v>3231.4333333333329</v>
      </c>
      <c r="K461" s="268">
        <v>3171.4</v>
      </c>
      <c r="L461" s="268">
        <v>3105</v>
      </c>
      <c r="M461" s="268">
        <v>5.3589999999999999E-2</v>
      </c>
      <c r="N461" s="1"/>
      <c r="O461" s="1"/>
    </row>
    <row r="462" spans="1:15" ht="12.75" customHeight="1">
      <c r="A462" s="30">
        <v>452</v>
      </c>
      <c r="B462" s="278" t="s">
        <v>201</v>
      </c>
      <c r="C462" s="268">
        <v>1022.5</v>
      </c>
      <c r="D462" s="269">
        <v>1028.8500000000001</v>
      </c>
      <c r="E462" s="269">
        <v>1012.7000000000003</v>
      </c>
      <c r="F462" s="269">
        <v>1002.9000000000001</v>
      </c>
      <c r="G462" s="269">
        <v>986.75000000000023</v>
      </c>
      <c r="H462" s="269">
        <v>1038.6500000000003</v>
      </c>
      <c r="I462" s="269">
        <v>1054.8000000000004</v>
      </c>
      <c r="J462" s="269">
        <v>1064.6000000000004</v>
      </c>
      <c r="K462" s="268">
        <v>1045</v>
      </c>
      <c r="L462" s="268">
        <v>1019.05</v>
      </c>
      <c r="M462" s="268">
        <v>44.488750000000003</v>
      </c>
      <c r="N462" s="1"/>
      <c r="O462" s="1"/>
    </row>
    <row r="463" spans="1:15" ht="12.75" customHeight="1">
      <c r="A463" s="30">
        <v>453</v>
      </c>
      <c r="B463" s="278" t="s">
        <v>505</v>
      </c>
      <c r="C463" s="268">
        <v>82.85</v>
      </c>
      <c r="D463" s="269">
        <v>83.283333333333331</v>
      </c>
      <c r="E463" s="269">
        <v>82.066666666666663</v>
      </c>
      <c r="F463" s="269">
        <v>81.283333333333331</v>
      </c>
      <c r="G463" s="269">
        <v>80.066666666666663</v>
      </c>
      <c r="H463" s="269">
        <v>84.066666666666663</v>
      </c>
      <c r="I463" s="269">
        <v>85.283333333333331</v>
      </c>
      <c r="J463" s="269">
        <v>86.066666666666663</v>
      </c>
      <c r="K463" s="268">
        <v>84.5</v>
      </c>
      <c r="L463" s="268">
        <v>82.5</v>
      </c>
      <c r="M463" s="268">
        <v>2.8412500000000001</v>
      </c>
      <c r="N463" s="1"/>
      <c r="O463" s="1"/>
    </row>
    <row r="464" spans="1:15" ht="12.75" customHeight="1">
      <c r="A464" s="30">
        <v>454</v>
      </c>
      <c r="B464" s="278" t="s">
        <v>182</v>
      </c>
      <c r="C464" s="268">
        <v>716.85</v>
      </c>
      <c r="D464" s="269">
        <v>719.2833333333333</v>
      </c>
      <c r="E464" s="269">
        <v>705.56666666666661</v>
      </c>
      <c r="F464" s="269">
        <v>694.2833333333333</v>
      </c>
      <c r="G464" s="269">
        <v>680.56666666666661</v>
      </c>
      <c r="H464" s="269">
        <v>730.56666666666661</v>
      </c>
      <c r="I464" s="269">
        <v>744.2833333333333</v>
      </c>
      <c r="J464" s="269">
        <v>755.56666666666661</v>
      </c>
      <c r="K464" s="268">
        <v>733</v>
      </c>
      <c r="L464" s="268">
        <v>708</v>
      </c>
      <c r="M464" s="268">
        <v>2.09354</v>
      </c>
      <c r="N464" s="1"/>
      <c r="O464" s="1"/>
    </row>
    <row r="465" spans="1:15" ht="12.75" customHeight="1">
      <c r="A465" s="30">
        <v>455</v>
      </c>
      <c r="B465" s="278" t="s">
        <v>506</v>
      </c>
      <c r="C465" s="268">
        <v>2177.9</v>
      </c>
      <c r="D465" s="269">
        <v>2206.9</v>
      </c>
      <c r="E465" s="269">
        <v>2141.8500000000004</v>
      </c>
      <c r="F465" s="269">
        <v>2105.8000000000002</v>
      </c>
      <c r="G465" s="269">
        <v>2040.7500000000005</v>
      </c>
      <c r="H465" s="269">
        <v>2242.9500000000003</v>
      </c>
      <c r="I465" s="269">
        <v>2308.0000000000005</v>
      </c>
      <c r="J465" s="269">
        <v>2344.0500000000002</v>
      </c>
      <c r="K465" s="268">
        <v>2271.9499999999998</v>
      </c>
      <c r="L465" s="268">
        <v>2170.85</v>
      </c>
      <c r="M465" s="268">
        <v>1.5870299999999999</v>
      </c>
      <c r="N465" s="1"/>
      <c r="O465" s="1"/>
    </row>
    <row r="466" spans="1:15" ht="12.75" customHeight="1">
      <c r="A466" s="30">
        <v>456</v>
      </c>
      <c r="B466" s="278" t="s">
        <v>507</v>
      </c>
      <c r="C466" s="268">
        <v>699.6</v>
      </c>
      <c r="D466" s="269">
        <v>688.71666666666658</v>
      </c>
      <c r="E466" s="269">
        <v>677.43333333333317</v>
      </c>
      <c r="F466" s="269">
        <v>655.26666666666654</v>
      </c>
      <c r="G466" s="269">
        <v>643.98333333333312</v>
      </c>
      <c r="H466" s="269">
        <v>710.88333333333321</v>
      </c>
      <c r="I466" s="269">
        <v>722.16666666666674</v>
      </c>
      <c r="J466" s="269">
        <v>744.33333333333326</v>
      </c>
      <c r="K466" s="268">
        <v>700</v>
      </c>
      <c r="L466" s="268">
        <v>666.55</v>
      </c>
      <c r="M466" s="268">
        <v>1.53854</v>
      </c>
      <c r="N466" s="1"/>
      <c r="O466" s="1"/>
    </row>
    <row r="467" spans="1:15" ht="12.75" customHeight="1">
      <c r="A467" s="30">
        <v>457</v>
      </c>
      <c r="B467" s="278" t="s">
        <v>508</v>
      </c>
      <c r="C467" s="268">
        <v>2925.3</v>
      </c>
      <c r="D467" s="269">
        <v>2907.7666666666664</v>
      </c>
      <c r="E467" s="269">
        <v>2875.5333333333328</v>
      </c>
      <c r="F467" s="269">
        <v>2825.7666666666664</v>
      </c>
      <c r="G467" s="269">
        <v>2793.5333333333328</v>
      </c>
      <c r="H467" s="269">
        <v>2957.5333333333328</v>
      </c>
      <c r="I467" s="269">
        <v>2989.7666666666664</v>
      </c>
      <c r="J467" s="269">
        <v>3039.5333333333328</v>
      </c>
      <c r="K467" s="268">
        <v>2940</v>
      </c>
      <c r="L467" s="268">
        <v>2858</v>
      </c>
      <c r="M467" s="268">
        <v>0.42218</v>
      </c>
      <c r="N467" s="1"/>
      <c r="O467" s="1"/>
    </row>
    <row r="468" spans="1:15" ht="12.75" customHeight="1">
      <c r="A468" s="30">
        <v>458</v>
      </c>
      <c r="B468" s="278" t="s">
        <v>202</v>
      </c>
      <c r="C468" s="268">
        <v>2600.35</v>
      </c>
      <c r="D468" s="269">
        <v>2621.8166666666666</v>
      </c>
      <c r="E468" s="269">
        <v>2564.083333333333</v>
      </c>
      <c r="F468" s="269">
        <v>2527.8166666666666</v>
      </c>
      <c r="G468" s="269">
        <v>2470.083333333333</v>
      </c>
      <c r="H468" s="269">
        <v>2658.083333333333</v>
      </c>
      <c r="I468" s="269">
        <v>2715.8166666666666</v>
      </c>
      <c r="J468" s="269">
        <v>2752.083333333333</v>
      </c>
      <c r="K468" s="268">
        <v>2679.55</v>
      </c>
      <c r="L468" s="268">
        <v>2585.5500000000002</v>
      </c>
      <c r="M468" s="268">
        <v>12.4627</v>
      </c>
      <c r="N468" s="1"/>
      <c r="O468" s="1"/>
    </row>
    <row r="469" spans="1:15" ht="12.75" customHeight="1">
      <c r="A469" s="30">
        <v>459</v>
      </c>
      <c r="B469" s="278" t="s">
        <v>203</v>
      </c>
      <c r="C469" s="268">
        <v>1533.85</v>
      </c>
      <c r="D469" s="269">
        <v>1525.3166666666666</v>
      </c>
      <c r="E469" s="269">
        <v>1510.3333333333333</v>
      </c>
      <c r="F469" s="269">
        <v>1486.8166666666666</v>
      </c>
      <c r="G469" s="269">
        <v>1471.8333333333333</v>
      </c>
      <c r="H469" s="269">
        <v>1548.8333333333333</v>
      </c>
      <c r="I469" s="269">
        <v>1563.8166666666668</v>
      </c>
      <c r="J469" s="269">
        <v>1587.3333333333333</v>
      </c>
      <c r="K469" s="268">
        <v>1540.3</v>
      </c>
      <c r="L469" s="268">
        <v>1501.8</v>
      </c>
      <c r="M469" s="268">
        <v>2.0051800000000002</v>
      </c>
      <c r="N469" s="1"/>
      <c r="O469" s="1"/>
    </row>
    <row r="470" spans="1:15" ht="12.75" customHeight="1">
      <c r="A470" s="30">
        <v>460</v>
      </c>
      <c r="B470" s="278" t="s">
        <v>204</v>
      </c>
      <c r="C470" s="268">
        <v>504</v>
      </c>
      <c r="D470" s="269">
        <v>501.88333333333338</v>
      </c>
      <c r="E470" s="269">
        <v>495.21666666666675</v>
      </c>
      <c r="F470" s="269">
        <v>486.43333333333339</v>
      </c>
      <c r="G470" s="269">
        <v>479.76666666666677</v>
      </c>
      <c r="H470" s="269">
        <v>510.66666666666674</v>
      </c>
      <c r="I470" s="269">
        <v>517.33333333333337</v>
      </c>
      <c r="J470" s="269">
        <v>526.11666666666679</v>
      </c>
      <c r="K470" s="268">
        <v>508.55</v>
      </c>
      <c r="L470" s="268">
        <v>493.1</v>
      </c>
      <c r="M470" s="268">
        <v>6.5873900000000001</v>
      </c>
      <c r="N470" s="1"/>
      <c r="O470" s="1"/>
    </row>
    <row r="471" spans="1:15" ht="12.75" customHeight="1">
      <c r="A471" s="30">
        <v>461</v>
      </c>
      <c r="B471" s="278" t="s">
        <v>205</v>
      </c>
      <c r="C471" s="268">
        <v>1396.05</v>
      </c>
      <c r="D471" s="269">
        <v>1409.8166666666666</v>
      </c>
      <c r="E471" s="269">
        <v>1376.2333333333331</v>
      </c>
      <c r="F471" s="269">
        <v>1356.4166666666665</v>
      </c>
      <c r="G471" s="269">
        <v>1322.833333333333</v>
      </c>
      <c r="H471" s="269">
        <v>1429.6333333333332</v>
      </c>
      <c r="I471" s="269">
        <v>1463.2166666666667</v>
      </c>
      <c r="J471" s="269">
        <v>1483.0333333333333</v>
      </c>
      <c r="K471" s="268">
        <v>1443.4</v>
      </c>
      <c r="L471" s="268">
        <v>1390</v>
      </c>
      <c r="M471" s="268">
        <v>5.9970100000000004</v>
      </c>
      <c r="N471" s="1"/>
      <c r="O471" s="1"/>
    </row>
    <row r="472" spans="1:15" ht="12.75" customHeight="1">
      <c r="A472" s="30">
        <v>462</v>
      </c>
      <c r="B472" s="278" t="s">
        <v>509</v>
      </c>
      <c r="C472" s="268">
        <v>36.6</v>
      </c>
      <c r="D472" s="269">
        <v>36.633333333333333</v>
      </c>
      <c r="E472" s="269">
        <v>36.016666666666666</v>
      </c>
      <c r="F472" s="269">
        <v>35.43333333333333</v>
      </c>
      <c r="G472" s="269">
        <v>34.816666666666663</v>
      </c>
      <c r="H472" s="269">
        <v>37.216666666666669</v>
      </c>
      <c r="I472" s="269">
        <v>37.833333333333329</v>
      </c>
      <c r="J472" s="269">
        <v>38.416666666666671</v>
      </c>
      <c r="K472" s="268">
        <v>37.25</v>
      </c>
      <c r="L472" s="268">
        <v>36.049999999999997</v>
      </c>
      <c r="M472" s="268">
        <v>39.76397</v>
      </c>
      <c r="N472" s="1"/>
      <c r="O472" s="1"/>
    </row>
    <row r="473" spans="1:15" ht="12.75" customHeight="1">
      <c r="A473" s="30">
        <v>463</v>
      </c>
      <c r="B473" s="278" t="s">
        <v>860</v>
      </c>
      <c r="C473" s="268">
        <v>247.25</v>
      </c>
      <c r="D473" s="269">
        <v>249.08333333333334</v>
      </c>
      <c r="E473" s="269">
        <v>242.26666666666668</v>
      </c>
      <c r="F473" s="269">
        <v>237.28333333333333</v>
      </c>
      <c r="G473" s="269">
        <v>230.46666666666667</v>
      </c>
      <c r="H473" s="269">
        <v>254.06666666666669</v>
      </c>
      <c r="I473" s="269">
        <v>260.88333333333333</v>
      </c>
      <c r="J473" s="269">
        <v>265.86666666666667</v>
      </c>
      <c r="K473" s="268">
        <v>255.9</v>
      </c>
      <c r="L473" s="268">
        <v>244.1</v>
      </c>
      <c r="M473" s="268">
        <v>7.6287900000000004</v>
      </c>
      <c r="N473" s="1"/>
      <c r="O473" s="1"/>
    </row>
    <row r="474" spans="1:15" ht="12.75" customHeight="1">
      <c r="A474" s="30">
        <v>464</v>
      </c>
      <c r="B474" s="278" t="s">
        <v>510</v>
      </c>
      <c r="C474" s="268">
        <v>230</v>
      </c>
      <c r="D474" s="269">
        <v>232.21666666666667</v>
      </c>
      <c r="E474" s="269">
        <v>226.43333333333334</v>
      </c>
      <c r="F474" s="269">
        <v>222.86666666666667</v>
      </c>
      <c r="G474" s="269">
        <v>217.08333333333334</v>
      </c>
      <c r="H474" s="269">
        <v>235.78333333333333</v>
      </c>
      <c r="I474" s="269">
        <v>241.56666666666669</v>
      </c>
      <c r="J474" s="269">
        <v>245.13333333333333</v>
      </c>
      <c r="K474" s="268">
        <v>238</v>
      </c>
      <c r="L474" s="268">
        <v>228.65</v>
      </c>
      <c r="M474" s="268">
        <v>7.9975699999999996</v>
      </c>
      <c r="N474" s="1"/>
      <c r="O474" s="1"/>
    </row>
    <row r="475" spans="1:15" ht="12.75" customHeight="1">
      <c r="A475" s="30">
        <v>465</v>
      </c>
      <c r="B475" s="278" t="s">
        <v>511</v>
      </c>
      <c r="C475" s="268">
        <v>2577.6999999999998</v>
      </c>
      <c r="D475" s="269">
        <v>2590.6666666666665</v>
      </c>
      <c r="E475" s="269">
        <v>2463.0333333333328</v>
      </c>
      <c r="F475" s="269">
        <v>2348.3666666666663</v>
      </c>
      <c r="G475" s="269">
        <v>2220.7333333333327</v>
      </c>
      <c r="H475" s="269">
        <v>2705.333333333333</v>
      </c>
      <c r="I475" s="269">
        <v>2832.9666666666672</v>
      </c>
      <c r="J475" s="269">
        <v>2947.6333333333332</v>
      </c>
      <c r="K475" s="268">
        <v>2718.3</v>
      </c>
      <c r="L475" s="268">
        <v>2476</v>
      </c>
      <c r="M475" s="268">
        <v>8.6809899999999995</v>
      </c>
      <c r="N475" s="1"/>
      <c r="O475" s="1"/>
    </row>
    <row r="476" spans="1:15" ht="12.75" customHeight="1">
      <c r="A476" s="30">
        <v>466</v>
      </c>
      <c r="B476" s="278" t="s">
        <v>512</v>
      </c>
      <c r="C476" s="268">
        <v>11.6</v>
      </c>
      <c r="D476" s="269">
        <v>11.633333333333333</v>
      </c>
      <c r="E476" s="269">
        <v>11.466666666666665</v>
      </c>
      <c r="F476" s="269">
        <v>11.333333333333332</v>
      </c>
      <c r="G476" s="269">
        <v>11.166666666666664</v>
      </c>
      <c r="H476" s="269">
        <v>11.766666666666666</v>
      </c>
      <c r="I476" s="269">
        <v>11.933333333333334</v>
      </c>
      <c r="J476" s="269">
        <v>12.066666666666666</v>
      </c>
      <c r="K476" s="268">
        <v>11.8</v>
      </c>
      <c r="L476" s="268">
        <v>11.5</v>
      </c>
      <c r="M476" s="268">
        <v>25.637450000000001</v>
      </c>
      <c r="N476" s="1"/>
      <c r="O476" s="1"/>
    </row>
    <row r="477" spans="1:15" ht="12.75" customHeight="1">
      <c r="A477" s="30">
        <v>467</v>
      </c>
      <c r="B477" s="278" t="s">
        <v>513</v>
      </c>
      <c r="C477" s="268">
        <v>721.45</v>
      </c>
      <c r="D477" s="269">
        <v>723.7166666666667</v>
      </c>
      <c r="E477" s="269">
        <v>713.73333333333335</v>
      </c>
      <c r="F477" s="269">
        <v>706.01666666666665</v>
      </c>
      <c r="G477" s="269">
        <v>696.0333333333333</v>
      </c>
      <c r="H477" s="269">
        <v>731.43333333333339</v>
      </c>
      <c r="I477" s="269">
        <v>741.41666666666674</v>
      </c>
      <c r="J477" s="269">
        <v>749.13333333333344</v>
      </c>
      <c r="K477" s="268">
        <v>733.7</v>
      </c>
      <c r="L477" s="268">
        <v>716</v>
      </c>
      <c r="M477" s="268">
        <v>1.0749899999999999</v>
      </c>
      <c r="N477" s="1"/>
      <c r="O477" s="1"/>
    </row>
    <row r="478" spans="1:15" ht="12.75" customHeight="1">
      <c r="A478" s="30">
        <v>468</v>
      </c>
      <c r="B478" s="278" t="s">
        <v>209</v>
      </c>
      <c r="C478" s="268">
        <v>677.7</v>
      </c>
      <c r="D478" s="269">
        <v>679.35</v>
      </c>
      <c r="E478" s="269">
        <v>670.85</v>
      </c>
      <c r="F478" s="269">
        <v>664</v>
      </c>
      <c r="G478" s="269">
        <v>655.5</v>
      </c>
      <c r="H478" s="269">
        <v>686.2</v>
      </c>
      <c r="I478" s="269">
        <v>694.7</v>
      </c>
      <c r="J478" s="269">
        <v>701.55000000000007</v>
      </c>
      <c r="K478" s="268">
        <v>687.85</v>
      </c>
      <c r="L478" s="268">
        <v>672.5</v>
      </c>
      <c r="M478" s="268">
        <v>11.99827</v>
      </c>
      <c r="N478" s="1"/>
      <c r="O478" s="1"/>
    </row>
    <row r="479" spans="1:15" ht="12.75" customHeight="1">
      <c r="A479" s="30">
        <v>469</v>
      </c>
      <c r="B479" s="278" t="s">
        <v>514</v>
      </c>
      <c r="C479" s="268">
        <v>726.5</v>
      </c>
      <c r="D479" s="269">
        <v>727.83333333333337</v>
      </c>
      <c r="E479" s="269">
        <v>715.66666666666674</v>
      </c>
      <c r="F479" s="269">
        <v>704.83333333333337</v>
      </c>
      <c r="G479" s="269">
        <v>692.66666666666674</v>
      </c>
      <c r="H479" s="269">
        <v>738.66666666666674</v>
      </c>
      <c r="I479" s="269">
        <v>750.83333333333348</v>
      </c>
      <c r="J479" s="269">
        <v>761.66666666666674</v>
      </c>
      <c r="K479" s="268">
        <v>740</v>
      </c>
      <c r="L479" s="268">
        <v>717</v>
      </c>
      <c r="M479" s="268">
        <v>0.46656999999999998</v>
      </c>
      <c r="N479" s="1"/>
      <c r="O479" s="1"/>
    </row>
    <row r="480" spans="1:15" ht="12.75" customHeight="1">
      <c r="A480" s="30">
        <v>470</v>
      </c>
      <c r="B480" s="278" t="s">
        <v>208</v>
      </c>
      <c r="C480" s="268">
        <v>6192.85</v>
      </c>
      <c r="D480" s="269">
        <v>6198.2666666666664</v>
      </c>
      <c r="E480" s="269">
        <v>6122.583333333333</v>
      </c>
      <c r="F480" s="269">
        <v>6052.3166666666666</v>
      </c>
      <c r="G480" s="269">
        <v>5976.6333333333332</v>
      </c>
      <c r="H480" s="269">
        <v>6268.5333333333328</v>
      </c>
      <c r="I480" s="269">
        <v>6344.2166666666672</v>
      </c>
      <c r="J480" s="269">
        <v>6414.4833333333327</v>
      </c>
      <c r="K480" s="268">
        <v>6273.95</v>
      </c>
      <c r="L480" s="268">
        <v>6128</v>
      </c>
      <c r="M480" s="268">
        <v>4.6796199999999999</v>
      </c>
      <c r="N480" s="1"/>
      <c r="O480" s="1"/>
    </row>
    <row r="481" spans="1:15" ht="12.75" customHeight="1">
      <c r="A481" s="30">
        <v>471</v>
      </c>
      <c r="B481" s="278" t="s">
        <v>277</v>
      </c>
      <c r="C481" s="268">
        <v>43.05</v>
      </c>
      <c r="D481" s="269">
        <v>42.966666666666669</v>
      </c>
      <c r="E481" s="269">
        <v>42.483333333333334</v>
      </c>
      <c r="F481" s="269">
        <v>41.916666666666664</v>
      </c>
      <c r="G481" s="269">
        <v>41.43333333333333</v>
      </c>
      <c r="H481" s="269">
        <v>43.533333333333339</v>
      </c>
      <c r="I481" s="269">
        <v>44.016666666666673</v>
      </c>
      <c r="J481" s="269">
        <v>44.583333333333343</v>
      </c>
      <c r="K481" s="268">
        <v>43.45</v>
      </c>
      <c r="L481" s="268">
        <v>42.4</v>
      </c>
      <c r="M481" s="268">
        <v>63.202150000000003</v>
      </c>
      <c r="N481" s="1"/>
      <c r="O481" s="1"/>
    </row>
    <row r="482" spans="1:15" ht="12.75" customHeight="1">
      <c r="A482" s="30">
        <v>472</v>
      </c>
      <c r="B482" s="278" t="s">
        <v>207</v>
      </c>
      <c r="C482" s="268">
        <v>1652.4</v>
      </c>
      <c r="D482" s="269">
        <v>1650.0666666666668</v>
      </c>
      <c r="E482" s="269">
        <v>1632.4333333333336</v>
      </c>
      <c r="F482" s="269">
        <v>1612.4666666666667</v>
      </c>
      <c r="G482" s="269">
        <v>1594.8333333333335</v>
      </c>
      <c r="H482" s="269">
        <v>1670.0333333333338</v>
      </c>
      <c r="I482" s="269">
        <v>1687.666666666667</v>
      </c>
      <c r="J482" s="269">
        <v>1707.6333333333339</v>
      </c>
      <c r="K482" s="268">
        <v>1667.7</v>
      </c>
      <c r="L482" s="268">
        <v>1630.1</v>
      </c>
      <c r="M482" s="268">
        <v>1.5935600000000001</v>
      </c>
      <c r="N482" s="1"/>
      <c r="O482" s="1"/>
    </row>
    <row r="483" spans="1:15" ht="12.75" customHeight="1">
      <c r="A483" s="30">
        <v>473</v>
      </c>
      <c r="B483" s="278" t="s">
        <v>154</v>
      </c>
      <c r="C483" s="268">
        <v>859.1</v>
      </c>
      <c r="D483" s="269">
        <v>857.6</v>
      </c>
      <c r="E483" s="269">
        <v>846.5</v>
      </c>
      <c r="F483" s="269">
        <v>833.9</v>
      </c>
      <c r="G483" s="269">
        <v>822.8</v>
      </c>
      <c r="H483" s="269">
        <v>870.2</v>
      </c>
      <c r="I483" s="269">
        <v>881.30000000000018</v>
      </c>
      <c r="J483" s="269">
        <v>893.90000000000009</v>
      </c>
      <c r="K483" s="268">
        <v>868.7</v>
      </c>
      <c r="L483" s="268">
        <v>845</v>
      </c>
      <c r="M483" s="268">
        <v>20.81748</v>
      </c>
      <c r="N483" s="1"/>
      <c r="O483" s="1"/>
    </row>
    <row r="484" spans="1:15" ht="12.75" customHeight="1">
      <c r="A484" s="30">
        <v>474</v>
      </c>
      <c r="B484" s="278" t="s">
        <v>278</v>
      </c>
      <c r="C484" s="268">
        <v>233.6</v>
      </c>
      <c r="D484" s="269">
        <v>234.5333333333333</v>
      </c>
      <c r="E484" s="269">
        <v>229.36666666666662</v>
      </c>
      <c r="F484" s="269">
        <v>225.13333333333333</v>
      </c>
      <c r="G484" s="269">
        <v>219.96666666666664</v>
      </c>
      <c r="H484" s="269">
        <v>238.76666666666659</v>
      </c>
      <c r="I484" s="269">
        <v>243.93333333333328</v>
      </c>
      <c r="J484" s="269">
        <v>248.16666666666657</v>
      </c>
      <c r="K484" s="268">
        <v>239.7</v>
      </c>
      <c r="L484" s="268">
        <v>230.3</v>
      </c>
      <c r="M484" s="268">
        <v>2.57355</v>
      </c>
      <c r="N484" s="1"/>
      <c r="O484" s="1"/>
    </row>
    <row r="485" spans="1:15" ht="12.75" customHeight="1">
      <c r="A485" s="30">
        <v>475</v>
      </c>
      <c r="B485" s="278" t="s">
        <v>515</v>
      </c>
      <c r="C485" s="268">
        <v>2854.3</v>
      </c>
      <c r="D485" s="269">
        <v>2844.6166666666668</v>
      </c>
      <c r="E485" s="269">
        <v>2801.2333333333336</v>
      </c>
      <c r="F485" s="269">
        <v>2748.166666666667</v>
      </c>
      <c r="G485" s="269">
        <v>2704.7833333333338</v>
      </c>
      <c r="H485" s="269">
        <v>2897.6833333333334</v>
      </c>
      <c r="I485" s="269">
        <v>2941.0666666666666</v>
      </c>
      <c r="J485" s="269">
        <v>2994.1333333333332</v>
      </c>
      <c r="K485" s="268">
        <v>2888</v>
      </c>
      <c r="L485" s="268">
        <v>2791.55</v>
      </c>
      <c r="M485" s="268">
        <v>0.23813999999999999</v>
      </c>
      <c r="N485" s="1"/>
      <c r="O485" s="1"/>
    </row>
    <row r="486" spans="1:15" ht="12.75" customHeight="1">
      <c r="A486" s="30">
        <v>476</v>
      </c>
      <c r="B486" s="278" t="s">
        <v>516</v>
      </c>
      <c r="C486" s="268">
        <v>669.4</v>
      </c>
      <c r="D486" s="269">
        <v>672.69999999999993</v>
      </c>
      <c r="E486" s="269">
        <v>659.44999999999982</v>
      </c>
      <c r="F486" s="269">
        <v>649.49999999999989</v>
      </c>
      <c r="G486" s="269">
        <v>636.24999999999977</v>
      </c>
      <c r="H486" s="269">
        <v>682.64999999999986</v>
      </c>
      <c r="I486" s="269">
        <v>695.90000000000009</v>
      </c>
      <c r="J486" s="269">
        <v>705.84999999999991</v>
      </c>
      <c r="K486" s="268">
        <v>685.95</v>
      </c>
      <c r="L486" s="268">
        <v>662.75</v>
      </c>
      <c r="M486" s="268">
        <v>1.80572</v>
      </c>
      <c r="N486" s="1"/>
      <c r="O486" s="1"/>
    </row>
    <row r="487" spans="1:15" ht="12.75" customHeight="1">
      <c r="A487" s="30">
        <v>477</v>
      </c>
      <c r="B487" s="283" t="s">
        <v>517</v>
      </c>
      <c r="C487" s="284">
        <v>350.55</v>
      </c>
      <c r="D487" s="284">
        <v>353.76666666666665</v>
      </c>
      <c r="E487" s="284">
        <v>344.58333333333331</v>
      </c>
      <c r="F487" s="284">
        <v>338.61666666666667</v>
      </c>
      <c r="G487" s="284">
        <v>329.43333333333334</v>
      </c>
      <c r="H487" s="284">
        <v>359.73333333333329</v>
      </c>
      <c r="I487" s="284">
        <v>368.91666666666669</v>
      </c>
      <c r="J487" s="283">
        <v>374.88333333333327</v>
      </c>
      <c r="K487" s="283">
        <v>362.95</v>
      </c>
      <c r="L487" s="283">
        <v>347.8</v>
      </c>
      <c r="M487" s="239">
        <v>3.0418400000000001</v>
      </c>
      <c r="N487" s="1"/>
      <c r="O487" s="1"/>
    </row>
    <row r="488" spans="1:15" ht="12.75" customHeight="1">
      <c r="A488" s="30">
        <v>478</v>
      </c>
      <c r="B488" s="283" t="s">
        <v>518</v>
      </c>
      <c r="C488" s="284">
        <v>34.75</v>
      </c>
      <c r="D488" s="284">
        <v>35.383333333333333</v>
      </c>
      <c r="E488" s="284">
        <v>33.566666666666663</v>
      </c>
      <c r="F488" s="284">
        <v>32.383333333333333</v>
      </c>
      <c r="G488" s="284">
        <v>30.566666666666663</v>
      </c>
      <c r="H488" s="284">
        <v>36.566666666666663</v>
      </c>
      <c r="I488" s="284">
        <v>38.38333333333334</v>
      </c>
      <c r="J488" s="283">
        <v>39.566666666666663</v>
      </c>
      <c r="K488" s="283">
        <v>37.200000000000003</v>
      </c>
      <c r="L488" s="283">
        <v>34.200000000000003</v>
      </c>
      <c r="M488" s="239">
        <v>77.374499999999998</v>
      </c>
      <c r="N488" s="1"/>
      <c r="O488" s="1"/>
    </row>
    <row r="489" spans="1:15" ht="12.75" customHeight="1">
      <c r="A489" s="30">
        <v>479</v>
      </c>
      <c r="B489" s="283" t="s">
        <v>519</v>
      </c>
      <c r="C489" s="268">
        <v>342.4</v>
      </c>
      <c r="D489" s="269">
        <v>338.25</v>
      </c>
      <c r="E489" s="269">
        <v>328.6</v>
      </c>
      <c r="F489" s="269">
        <v>314.8</v>
      </c>
      <c r="G489" s="269">
        <v>305.15000000000003</v>
      </c>
      <c r="H489" s="269">
        <v>352.05</v>
      </c>
      <c r="I489" s="269">
        <v>361.7</v>
      </c>
      <c r="J489" s="269">
        <v>375.5</v>
      </c>
      <c r="K489" s="268">
        <v>347.9</v>
      </c>
      <c r="L489" s="268">
        <v>324.45</v>
      </c>
      <c r="M489" s="268">
        <v>4.6690300000000002</v>
      </c>
      <c r="N489" s="1"/>
      <c r="O489" s="1"/>
    </row>
    <row r="490" spans="1:15" ht="12.75" customHeight="1">
      <c r="A490" s="30">
        <v>480</v>
      </c>
      <c r="B490" s="283" t="s">
        <v>520</v>
      </c>
      <c r="C490" s="284">
        <v>344.7</v>
      </c>
      <c r="D490" s="284">
        <v>346.60000000000008</v>
      </c>
      <c r="E490" s="284">
        <v>339.20000000000016</v>
      </c>
      <c r="F490" s="284">
        <v>333.7000000000001</v>
      </c>
      <c r="G490" s="284">
        <v>326.30000000000018</v>
      </c>
      <c r="H490" s="284">
        <v>352.10000000000014</v>
      </c>
      <c r="I490" s="284">
        <v>359.50000000000011</v>
      </c>
      <c r="J490" s="283">
        <v>365.00000000000011</v>
      </c>
      <c r="K490" s="283">
        <v>354</v>
      </c>
      <c r="L490" s="283">
        <v>341.1</v>
      </c>
      <c r="M490" s="239">
        <v>1.7791300000000001</v>
      </c>
      <c r="N490" s="1"/>
      <c r="O490" s="1"/>
    </row>
    <row r="491" spans="1:15" ht="12.75" customHeight="1">
      <c r="A491" s="30">
        <v>481</v>
      </c>
      <c r="B491" s="294" t="s">
        <v>279</v>
      </c>
      <c r="C491" s="268">
        <v>1038.55</v>
      </c>
      <c r="D491" s="269">
        <v>1048.2</v>
      </c>
      <c r="E491" s="269">
        <v>1013.4000000000001</v>
      </c>
      <c r="F491" s="269">
        <v>988.25</v>
      </c>
      <c r="G491" s="269">
        <v>953.45</v>
      </c>
      <c r="H491" s="269">
        <v>1073.3500000000001</v>
      </c>
      <c r="I491" s="269">
        <v>1108.1499999999999</v>
      </c>
      <c r="J491" s="269">
        <v>1133.3000000000002</v>
      </c>
      <c r="K491" s="268">
        <v>1083</v>
      </c>
      <c r="L491" s="268">
        <v>1023.05</v>
      </c>
      <c r="M491" s="268">
        <v>24.285139999999998</v>
      </c>
      <c r="N491" s="1"/>
      <c r="O491" s="1"/>
    </row>
    <row r="492" spans="1:15" ht="12.75" customHeight="1">
      <c r="A492" s="30">
        <v>482</v>
      </c>
      <c r="B492" s="296" t="s">
        <v>210</v>
      </c>
      <c r="C492" s="284">
        <v>262.2</v>
      </c>
      <c r="D492" s="284">
        <v>263.51666666666665</v>
      </c>
      <c r="E492" s="269">
        <v>258.73333333333329</v>
      </c>
      <c r="F492" s="269">
        <v>255.26666666666665</v>
      </c>
      <c r="G492" s="269">
        <v>250.48333333333329</v>
      </c>
      <c r="H492" s="269">
        <v>266.98333333333329</v>
      </c>
      <c r="I492" s="269">
        <v>271.76666666666659</v>
      </c>
      <c r="J492" s="269">
        <v>275.23333333333329</v>
      </c>
      <c r="K492" s="268">
        <v>268.3</v>
      </c>
      <c r="L492" s="268">
        <v>260.05</v>
      </c>
      <c r="M492" s="268">
        <v>85.063599999999994</v>
      </c>
      <c r="N492" s="1"/>
      <c r="O492" s="1"/>
    </row>
    <row r="493" spans="1:15" ht="12.75" customHeight="1">
      <c r="A493" s="30">
        <v>483</v>
      </c>
      <c r="B493" s="249" t="s">
        <v>521</v>
      </c>
      <c r="C493" s="268">
        <v>2011.95</v>
      </c>
      <c r="D493" s="269">
        <v>2024.5333333333335</v>
      </c>
      <c r="E493" s="269">
        <v>1990.416666666667</v>
      </c>
      <c r="F493" s="269">
        <v>1968.8833333333334</v>
      </c>
      <c r="G493" s="269">
        <v>1934.7666666666669</v>
      </c>
      <c r="H493" s="269">
        <v>2046.0666666666671</v>
      </c>
      <c r="I493" s="269">
        <v>2080.1833333333334</v>
      </c>
      <c r="J493" s="269">
        <v>2101.7166666666672</v>
      </c>
      <c r="K493" s="268">
        <v>2058.65</v>
      </c>
      <c r="L493" s="268">
        <v>2003</v>
      </c>
      <c r="M493" s="268">
        <v>0.13786000000000001</v>
      </c>
      <c r="N493" s="1"/>
      <c r="O493" s="1"/>
    </row>
    <row r="494" spans="1:15" ht="12.75" customHeight="1">
      <c r="A494" s="30">
        <v>484</v>
      </c>
      <c r="B494" s="283" t="s">
        <v>861</v>
      </c>
      <c r="C494" s="284">
        <v>432.05</v>
      </c>
      <c r="D494" s="284">
        <v>434.51666666666665</v>
      </c>
      <c r="E494" s="269">
        <v>423.0333333333333</v>
      </c>
      <c r="F494" s="269">
        <v>414.01666666666665</v>
      </c>
      <c r="G494" s="269">
        <v>402.5333333333333</v>
      </c>
      <c r="H494" s="269">
        <v>443.5333333333333</v>
      </c>
      <c r="I494" s="269">
        <v>455.01666666666665</v>
      </c>
      <c r="J494" s="269">
        <v>464.0333333333333</v>
      </c>
      <c r="K494" s="268">
        <v>446</v>
      </c>
      <c r="L494" s="268">
        <v>425.5</v>
      </c>
      <c r="M494" s="268">
        <v>2.33453</v>
      </c>
      <c r="N494" s="1"/>
      <c r="O494" s="1"/>
    </row>
    <row r="495" spans="1:15" ht="12.75" customHeight="1">
      <c r="A495" s="30">
        <v>485</v>
      </c>
      <c r="B495" s="239" t="s">
        <v>522</v>
      </c>
      <c r="C495" s="268">
        <v>2058.6999999999998</v>
      </c>
      <c r="D495" s="269">
        <v>2053.75</v>
      </c>
      <c r="E495" s="269">
        <v>2029.9499999999998</v>
      </c>
      <c r="F495" s="269">
        <v>2001.1999999999998</v>
      </c>
      <c r="G495" s="269">
        <v>1977.3999999999996</v>
      </c>
      <c r="H495" s="269">
        <v>2082.5</v>
      </c>
      <c r="I495" s="269">
        <v>2106.3000000000002</v>
      </c>
      <c r="J495" s="269">
        <v>2135.0500000000002</v>
      </c>
      <c r="K495" s="268">
        <v>2077.5500000000002</v>
      </c>
      <c r="L495" s="268">
        <v>2025</v>
      </c>
      <c r="M495" s="268">
        <v>0.44903999999999999</v>
      </c>
      <c r="N495" s="1"/>
      <c r="O495" s="1"/>
    </row>
    <row r="496" spans="1:15" ht="12.75" customHeight="1">
      <c r="A496" s="30">
        <v>486</v>
      </c>
      <c r="B496" s="295" t="s">
        <v>127</v>
      </c>
      <c r="C496" s="284">
        <v>9.15</v>
      </c>
      <c r="D496" s="284">
        <v>9.1333333333333329</v>
      </c>
      <c r="E496" s="269">
        <v>9.0166666666666657</v>
      </c>
      <c r="F496" s="269">
        <v>8.8833333333333329</v>
      </c>
      <c r="G496" s="269">
        <v>8.7666666666666657</v>
      </c>
      <c r="H496" s="269">
        <v>9.2666666666666657</v>
      </c>
      <c r="I496" s="269">
        <v>9.3833333333333329</v>
      </c>
      <c r="J496" s="269">
        <v>9.5166666666666657</v>
      </c>
      <c r="K496" s="268">
        <v>9.25</v>
      </c>
      <c r="L496" s="268">
        <v>9</v>
      </c>
      <c r="M496" s="268">
        <v>835.87558999999999</v>
      </c>
      <c r="N496" s="1"/>
      <c r="O496" s="1"/>
    </row>
    <row r="497" spans="1:15" ht="12.75" customHeight="1">
      <c r="A497" s="30">
        <v>487</v>
      </c>
      <c r="B497" s="239" t="s">
        <v>211</v>
      </c>
      <c r="C497" s="268">
        <v>904.25</v>
      </c>
      <c r="D497" s="269">
        <v>899.25</v>
      </c>
      <c r="E497" s="269">
        <v>890.7</v>
      </c>
      <c r="F497" s="269">
        <v>877.15000000000009</v>
      </c>
      <c r="G497" s="269">
        <v>868.60000000000014</v>
      </c>
      <c r="H497" s="269">
        <v>912.8</v>
      </c>
      <c r="I497" s="269">
        <v>921.34999999999991</v>
      </c>
      <c r="J497" s="269">
        <v>934.89999999999986</v>
      </c>
      <c r="K497" s="268">
        <v>907.8</v>
      </c>
      <c r="L497" s="268">
        <v>885.7</v>
      </c>
      <c r="M497" s="268">
        <v>13.33677</v>
      </c>
      <c r="N497" s="1"/>
      <c r="O497" s="1"/>
    </row>
    <row r="498" spans="1:15" ht="12.75" customHeight="1">
      <c r="A498" s="30">
        <v>488</v>
      </c>
      <c r="B498" s="239" t="s">
        <v>523</v>
      </c>
      <c r="C498" s="284">
        <v>274.7</v>
      </c>
      <c r="D498" s="284">
        <v>270</v>
      </c>
      <c r="E498" s="269">
        <v>261.7</v>
      </c>
      <c r="F498" s="269">
        <v>248.7</v>
      </c>
      <c r="G498" s="269">
        <v>240.39999999999998</v>
      </c>
      <c r="H498" s="269">
        <v>283</v>
      </c>
      <c r="I498" s="269">
        <v>291.29999999999995</v>
      </c>
      <c r="J498" s="269">
        <v>304.3</v>
      </c>
      <c r="K498" s="268">
        <v>278.3</v>
      </c>
      <c r="L498" s="268">
        <v>257</v>
      </c>
      <c r="M498" s="268">
        <v>18.83933</v>
      </c>
      <c r="N498" s="1"/>
      <c r="O498" s="1"/>
    </row>
    <row r="499" spans="1:15" ht="12.75" customHeight="1">
      <c r="A499" s="30">
        <v>489</v>
      </c>
      <c r="B499" s="239" t="s">
        <v>524</v>
      </c>
      <c r="C499" s="284">
        <v>73.900000000000006</v>
      </c>
      <c r="D499" s="284">
        <v>73.866666666666674</v>
      </c>
      <c r="E499" s="269">
        <v>73.033333333333346</v>
      </c>
      <c r="F499" s="269">
        <v>72.166666666666671</v>
      </c>
      <c r="G499" s="269">
        <v>71.333333333333343</v>
      </c>
      <c r="H499" s="269">
        <v>74.733333333333348</v>
      </c>
      <c r="I499" s="269">
        <v>75.566666666666663</v>
      </c>
      <c r="J499" s="269">
        <v>76.433333333333351</v>
      </c>
      <c r="K499" s="268">
        <v>74.7</v>
      </c>
      <c r="L499" s="268">
        <v>73</v>
      </c>
      <c r="M499" s="268">
        <v>6.00943</v>
      </c>
      <c r="N499" s="1"/>
      <c r="O499" s="1"/>
    </row>
    <row r="500" spans="1:15" ht="12.75" customHeight="1">
      <c r="A500" s="30">
        <v>490</v>
      </c>
      <c r="B500" s="239" t="s">
        <v>525</v>
      </c>
      <c r="C500" s="284">
        <v>688.95</v>
      </c>
      <c r="D500" s="284">
        <v>693.6</v>
      </c>
      <c r="E500" s="269">
        <v>668.2</v>
      </c>
      <c r="F500" s="269">
        <v>647.45000000000005</v>
      </c>
      <c r="G500" s="269">
        <v>622.05000000000007</v>
      </c>
      <c r="H500" s="269">
        <v>714.35</v>
      </c>
      <c r="I500" s="269">
        <v>739.74999999999989</v>
      </c>
      <c r="J500" s="269">
        <v>760.5</v>
      </c>
      <c r="K500" s="268">
        <v>719</v>
      </c>
      <c r="L500" s="268">
        <v>672.85</v>
      </c>
      <c r="M500" s="268">
        <v>3.8658000000000001</v>
      </c>
      <c r="N500" s="1"/>
      <c r="O500" s="1"/>
    </row>
    <row r="501" spans="1:15" ht="12.75" customHeight="1">
      <c r="A501" s="30">
        <v>491</v>
      </c>
      <c r="B501" s="239" t="s">
        <v>280</v>
      </c>
      <c r="C501" s="284">
        <v>1623.15</v>
      </c>
      <c r="D501" s="284">
        <v>1628.2666666666667</v>
      </c>
      <c r="E501" s="269">
        <v>1601.5333333333333</v>
      </c>
      <c r="F501" s="269">
        <v>1579.9166666666667</v>
      </c>
      <c r="G501" s="269">
        <v>1553.1833333333334</v>
      </c>
      <c r="H501" s="269">
        <v>1649.8833333333332</v>
      </c>
      <c r="I501" s="269">
        <v>1676.6166666666663</v>
      </c>
      <c r="J501" s="269">
        <v>1698.2333333333331</v>
      </c>
      <c r="K501" s="268">
        <v>1655</v>
      </c>
      <c r="L501" s="268">
        <v>1606.65</v>
      </c>
      <c r="M501" s="268">
        <v>1.0471699999999999</v>
      </c>
      <c r="N501" s="1"/>
      <c r="O501" s="1"/>
    </row>
    <row r="502" spans="1:15" ht="12.75" customHeight="1">
      <c r="A502" s="30">
        <v>492</v>
      </c>
      <c r="B502" s="239" t="s">
        <v>212</v>
      </c>
      <c r="C502" s="284">
        <v>398.4</v>
      </c>
      <c r="D502" s="284">
        <v>397.26666666666665</v>
      </c>
      <c r="E502" s="269">
        <v>393.13333333333333</v>
      </c>
      <c r="F502" s="269">
        <v>387.86666666666667</v>
      </c>
      <c r="G502" s="269">
        <v>383.73333333333335</v>
      </c>
      <c r="H502" s="269">
        <v>402.5333333333333</v>
      </c>
      <c r="I502" s="269">
        <v>406.66666666666663</v>
      </c>
      <c r="J502" s="269">
        <v>411.93333333333328</v>
      </c>
      <c r="K502" s="268">
        <v>401.4</v>
      </c>
      <c r="L502" s="268">
        <v>392</v>
      </c>
      <c r="M502" s="268">
        <v>62.273470000000003</v>
      </c>
      <c r="N502" s="1"/>
      <c r="O502" s="1"/>
    </row>
    <row r="503" spans="1:15" ht="12.75" customHeight="1">
      <c r="A503" s="30">
        <v>493</v>
      </c>
      <c r="B503" s="239" t="s">
        <v>526</v>
      </c>
      <c r="C503" s="284">
        <v>243.75</v>
      </c>
      <c r="D503" s="284">
        <v>242.1</v>
      </c>
      <c r="E503" s="269">
        <v>237.2</v>
      </c>
      <c r="F503" s="269">
        <v>230.65</v>
      </c>
      <c r="G503" s="269">
        <v>225.75</v>
      </c>
      <c r="H503" s="269">
        <v>248.64999999999998</v>
      </c>
      <c r="I503" s="269">
        <v>253.55</v>
      </c>
      <c r="J503" s="269">
        <v>260.09999999999997</v>
      </c>
      <c r="K503" s="268">
        <v>247</v>
      </c>
      <c r="L503" s="268">
        <v>235.55</v>
      </c>
      <c r="M503" s="268">
        <v>6.7746300000000002</v>
      </c>
      <c r="N503" s="1"/>
      <c r="O503" s="1"/>
    </row>
    <row r="504" spans="1:15" ht="12.75" customHeight="1">
      <c r="A504" s="30">
        <v>494</v>
      </c>
      <c r="B504" s="239" t="s">
        <v>281</v>
      </c>
      <c r="C504" s="284">
        <v>15.75</v>
      </c>
      <c r="D504" s="284">
        <v>15.699999999999998</v>
      </c>
      <c r="E504" s="269">
        <v>15.499999999999995</v>
      </c>
      <c r="F504" s="269">
        <v>15.249999999999996</v>
      </c>
      <c r="G504" s="269">
        <v>15.049999999999994</v>
      </c>
      <c r="H504" s="269">
        <v>15.949999999999996</v>
      </c>
      <c r="I504" s="269">
        <v>16.149999999999999</v>
      </c>
      <c r="J504" s="269">
        <v>16.399999999999999</v>
      </c>
      <c r="K504" s="268">
        <v>15.9</v>
      </c>
      <c r="L504" s="268">
        <v>15.45</v>
      </c>
      <c r="M504" s="268">
        <v>669.27489000000003</v>
      </c>
      <c r="N504" s="1"/>
      <c r="O504" s="1"/>
    </row>
    <row r="505" spans="1:15" ht="12.75" customHeight="1">
      <c r="A505" s="30">
        <v>495</v>
      </c>
      <c r="B505" s="239" t="s">
        <v>862</v>
      </c>
      <c r="C505" s="239">
        <v>9947.1</v>
      </c>
      <c r="D505" s="284">
        <v>9909.0333333333328</v>
      </c>
      <c r="E505" s="269">
        <v>9788.0666666666657</v>
      </c>
      <c r="F505" s="269">
        <v>9629.0333333333328</v>
      </c>
      <c r="G505" s="269">
        <v>9508.0666666666657</v>
      </c>
      <c r="H505" s="269">
        <v>10068.066666666666</v>
      </c>
      <c r="I505" s="269">
        <v>10189.033333333333</v>
      </c>
      <c r="J505" s="269">
        <v>10348.066666666666</v>
      </c>
      <c r="K505" s="268">
        <v>10030</v>
      </c>
      <c r="L505" s="268">
        <v>9750</v>
      </c>
      <c r="M505" s="268">
        <v>3.6740000000000002E-2</v>
      </c>
      <c r="N505" s="1"/>
      <c r="O505" s="1"/>
    </row>
    <row r="506" spans="1:15" ht="12.75" customHeight="1">
      <c r="A506" s="30">
        <v>496</v>
      </c>
      <c r="B506" s="239" t="s">
        <v>213</v>
      </c>
      <c r="C506" s="239">
        <v>263</v>
      </c>
      <c r="D506" s="284">
        <v>260.65000000000003</v>
      </c>
      <c r="E506" s="269">
        <v>256.55000000000007</v>
      </c>
      <c r="F506" s="269">
        <v>250.10000000000002</v>
      </c>
      <c r="G506" s="269">
        <v>246.00000000000006</v>
      </c>
      <c r="H506" s="269">
        <v>267.10000000000008</v>
      </c>
      <c r="I506" s="269">
        <v>271.2000000000001</v>
      </c>
      <c r="J506" s="269">
        <v>277.65000000000009</v>
      </c>
      <c r="K506" s="268">
        <v>264.75</v>
      </c>
      <c r="L506" s="268">
        <v>254.2</v>
      </c>
      <c r="M506" s="268">
        <v>95.410870000000003</v>
      </c>
      <c r="N506" s="1"/>
      <c r="O506" s="1"/>
    </row>
    <row r="507" spans="1:15" ht="12.75" customHeight="1">
      <c r="A507" s="30">
        <v>497</v>
      </c>
      <c r="B507" s="239" t="s">
        <v>527</v>
      </c>
      <c r="C507" s="239">
        <v>217.1</v>
      </c>
      <c r="D507" s="284">
        <v>217.56666666666663</v>
      </c>
      <c r="E507" s="269">
        <v>214.68333333333328</v>
      </c>
      <c r="F507" s="269">
        <v>212.26666666666665</v>
      </c>
      <c r="G507" s="269">
        <v>209.3833333333333</v>
      </c>
      <c r="H507" s="269">
        <v>219.98333333333326</v>
      </c>
      <c r="I507" s="269">
        <v>222.86666666666665</v>
      </c>
      <c r="J507" s="269">
        <v>225.28333333333325</v>
      </c>
      <c r="K507" s="268">
        <v>220.45</v>
      </c>
      <c r="L507" s="268">
        <v>215.15</v>
      </c>
      <c r="M507" s="268">
        <v>3.8788200000000002</v>
      </c>
      <c r="N507" s="1"/>
      <c r="O507" s="1"/>
    </row>
    <row r="508" spans="1:15" ht="12.75" customHeight="1">
      <c r="A508" s="30">
        <v>498</v>
      </c>
      <c r="B508" s="239" t="s">
        <v>834</v>
      </c>
      <c r="C508" s="239">
        <v>58.85</v>
      </c>
      <c r="D508" s="284">
        <v>58.516666666666673</v>
      </c>
      <c r="E508" s="269">
        <v>57.283333333333346</v>
      </c>
      <c r="F508" s="269">
        <v>55.716666666666676</v>
      </c>
      <c r="G508" s="269">
        <v>54.483333333333348</v>
      </c>
      <c r="H508" s="269">
        <v>60.083333333333343</v>
      </c>
      <c r="I508" s="269">
        <v>61.316666666666677</v>
      </c>
      <c r="J508" s="269">
        <v>62.88333333333334</v>
      </c>
      <c r="K508" s="268">
        <v>59.75</v>
      </c>
      <c r="L508" s="268">
        <v>56.95</v>
      </c>
      <c r="M508" s="268">
        <v>796.41869999999994</v>
      </c>
      <c r="N508" s="1"/>
      <c r="O508" s="1"/>
    </row>
    <row r="509" spans="1:15" ht="12.75" customHeight="1">
      <c r="A509" s="30">
        <v>499</v>
      </c>
      <c r="B509" s="239" t="s">
        <v>825</v>
      </c>
      <c r="C509" s="284">
        <v>360.35</v>
      </c>
      <c r="D509" s="269">
        <v>358.75</v>
      </c>
      <c r="E509" s="269">
        <v>355.7</v>
      </c>
      <c r="F509" s="269">
        <v>351.05</v>
      </c>
      <c r="G509" s="269">
        <v>348</v>
      </c>
      <c r="H509" s="269">
        <v>363.4</v>
      </c>
      <c r="I509" s="269">
        <v>366.44999999999993</v>
      </c>
      <c r="J509" s="268">
        <v>371.09999999999997</v>
      </c>
      <c r="K509" s="268">
        <v>361.8</v>
      </c>
      <c r="L509" s="268">
        <v>354.1</v>
      </c>
      <c r="M509" s="239">
        <v>7.20383</v>
      </c>
      <c r="N509" s="1"/>
      <c r="O509" s="1"/>
    </row>
    <row r="510" spans="1:15" ht="12.75" customHeight="1">
      <c r="A510" s="30">
        <v>500</v>
      </c>
      <c r="B510" s="239" t="s">
        <v>528</v>
      </c>
      <c r="C510" s="284">
        <v>1580.05</v>
      </c>
      <c r="D510" s="269">
        <v>1585.0166666666667</v>
      </c>
      <c r="E510" s="269">
        <v>1570.0333333333333</v>
      </c>
      <c r="F510" s="269">
        <v>1560.0166666666667</v>
      </c>
      <c r="G510" s="269">
        <v>1545.0333333333333</v>
      </c>
      <c r="H510" s="269">
        <v>1595.0333333333333</v>
      </c>
      <c r="I510" s="269">
        <v>1610.0166666666664</v>
      </c>
      <c r="J510" s="268">
        <v>1620.0333333333333</v>
      </c>
      <c r="K510" s="268">
        <v>1600</v>
      </c>
      <c r="L510" s="268">
        <v>1575</v>
      </c>
      <c r="M510" s="239">
        <v>1.9032500000000001</v>
      </c>
      <c r="N510" s="1"/>
      <c r="O510" s="1"/>
    </row>
    <row r="511" spans="1:15" ht="12.75" customHeight="1">
      <c r="B511" s="1" t="s">
        <v>529</v>
      </c>
      <c r="C511" s="1">
        <v>1491.45</v>
      </c>
      <c r="D511" s="1">
        <v>1483.5833333333333</v>
      </c>
      <c r="E511" s="1">
        <v>1467.1666666666665</v>
      </c>
      <c r="F511" s="1">
        <v>1442.8833333333332</v>
      </c>
      <c r="G511" s="1">
        <v>1426.4666666666665</v>
      </c>
      <c r="H511" s="1">
        <v>1507.8666666666666</v>
      </c>
      <c r="I511" s="1">
        <v>1524.2833333333331</v>
      </c>
      <c r="J511" s="1">
        <v>1548.5666666666666</v>
      </c>
      <c r="K511" s="1">
        <v>1500</v>
      </c>
      <c r="L511" s="1">
        <v>1459.3</v>
      </c>
      <c r="M511" s="1">
        <v>0.28631000000000001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78"/>
      <c r="B5" s="479"/>
      <c r="C5" s="478"/>
      <c r="D5" s="479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82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530</v>
      </c>
      <c r="B7" s="480" t="s">
        <v>531</v>
      </c>
      <c r="C7" s="479"/>
      <c r="D7" s="7">
        <f>Main!B10</f>
        <v>44832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532</v>
      </c>
      <c r="B9" s="83" t="s">
        <v>533</v>
      </c>
      <c r="C9" s="83" t="s">
        <v>534</v>
      </c>
      <c r="D9" s="83" t="s">
        <v>535</v>
      </c>
      <c r="E9" s="83" t="s">
        <v>536</v>
      </c>
      <c r="F9" s="83" t="s">
        <v>537</v>
      </c>
      <c r="G9" s="83" t="s">
        <v>538</v>
      </c>
      <c r="H9" s="83" t="s">
        <v>539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44831</v>
      </c>
      <c r="B10" s="29">
        <v>543377</v>
      </c>
      <c r="C10" s="28" t="s">
        <v>1143</v>
      </c>
      <c r="D10" s="28" t="s">
        <v>1144</v>
      </c>
      <c r="E10" s="28" t="s">
        <v>541</v>
      </c>
      <c r="F10" s="85">
        <v>30000</v>
      </c>
      <c r="G10" s="29">
        <v>8.57</v>
      </c>
      <c r="H10" s="29" t="s">
        <v>306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44831</v>
      </c>
      <c r="B11" s="29">
        <v>543377</v>
      </c>
      <c r="C11" s="28" t="s">
        <v>1143</v>
      </c>
      <c r="D11" s="28" t="s">
        <v>1144</v>
      </c>
      <c r="E11" s="28" t="s">
        <v>540</v>
      </c>
      <c r="F11" s="85">
        <v>10000</v>
      </c>
      <c r="G11" s="29">
        <v>9</v>
      </c>
      <c r="H11" s="29" t="s">
        <v>306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44831</v>
      </c>
      <c r="B12" s="29">
        <v>531681</v>
      </c>
      <c r="C12" s="28" t="s">
        <v>1177</v>
      </c>
      <c r="D12" s="28" t="s">
        <v>1178</v>
      </c>
      <c r="E12" s="28" t="s">
        <v>540</v>
      </c>
      <c r="F12" s="85">
        <v>425726</v>
      </c>
      <c r="G12" s="29">
        <v>1.02</v>
      </c>
      <c r="H12" s="29" t="s">
        <v>306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44831</v>
      </c>
      <c r="B13" s="29">
        <v>540135</v>
      </c>
      <c r="C13" s="28" t="s">
        <v>1145</v>
      </c>
      <c r="D13" s="28" t="s">
        <v>1146</v>
      </c>
      <c r="E13" s="28" t="s">
        <v>541</v>
      </c>
      <c r="F13" s="85">
        <v>4985459</v>
      </c>
      <c r="G13" s="29">
        <v>0.81</v>
      </c>
      <c r="H13" s="29" t="s">
        <v>306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44831</v>
      </c>
      <c r="B14" s="29">
        <v>531158</v>
      </c>
      <c r="C14" s="28" t="s">
        <v>1179</v>
      </c>
      <c r="D14" s="28" t="s">
        <v>1180</v>
      </c>
      <c r="E14" s="28" t="s">
        <v>540</v>
      </c>
      <c r="F14" s="85">
        <v>101000</v>
      </c>
      <c r="G14" s="29">
        <v>12.81</v>
      </c>
      <c r="H14" s="29" t="s">
        <v>306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44831</v>
      </c>
      <c r="B15" s="29">
        <v>531158</v>
      </c>
      <c r="C15" s="28" t="s">
        <v>1179</v>
      </c>
      <c r="D15" s="28" t="s">
        <v>1181</v>
      </c>
      <c r="E15" s="28" t="s">
        <v>541</v>
      </c>
      <c r="F15" s="85">
        <v>100497</v>
      </c>
      <c r="G15" s="29">
        <v>12.71</v>
      </c>
      <c r="H15" s="29" t="s">
        <v>306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44831</v>
      </c>
      <c r="B16" s="29">
        <v>540023</v>
      </c>
      <c r="C16" s="28" t="s">
        <v>1182</v>
      </c>
      <c r="D16" s="28" t="s">
        <v>1183</v>
      </c>
      <c r="E16" s="28" t="s">
        <v>540</v>
      </c>
      <c r="F16" s="85">
        <v>303357</v>
      </c>
      <c r="G16" s="29">
        <v>88.17</v>
      </c>
      <c r="H16" s="29" t="s">
        <v>306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44831</v>
      </c>
      <c r="B17" s="29">
        <v>540023</v>
      </c>
      <c r="C17" s="28" t="s">
        <v>1182</v>
      </c>
      <c r="D17" s="28" t="s">
        <v>1184</v>
      </c>
      <c r="E17" s="28" t="s">
        <v>541</v>
      </c>
      <c r="F17" s="85">
        <v>86502</v>
      </c>
      <c r="G17" s="29">
        <v>95.75</v>
      </c>
      <c r="H17" s="29" t="s">
        <v>306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44831</v>
      </c>
      <c r="B18" s="29">
        <v>537707</v>
      </c>
      <c r="C18" s="28" t="s">
        <v>1147</v>
      </c>
      <c r="D18" s="28" t="s">
        <v>1185</v>
      </c>
      <c r="E18" s="28" t="s">
        <v>540</v>
      </c>
      <c r="F18" s="85">
        <v>233168</v>
      </c>
      <c r="G18" s="29">
        <v>45.82</v>
      </c>
      <c r="H18" s="29" t="s">
        <v>306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44831</v>
      </c>
      <c r="B19" s="29">
        <v>537707</v>
      </c>
      <c r="C19" s="28" t="s">
        <v>1147</v>
      </c>
      <c r="D19" s="28" t="s">
        <v>1185</v>
      </c>
      <c r="E19" s="28" t="s">
        <v>541</v>
      </c>
      <c r="F19" s="85">
        <v>73239</v>
      </c>
      <c r="G19" s="29">
        <v>48.78</v>
      </c>
      <c r="H19" s="29" t="s">
        <v>306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44831</v>
      </c>
      <c r="B20" s="29">
        <v>537707</v>
      </c>
      <c r="C20" s="28" t="s">
        <v>1147</v>
      </c>
      <c r="D20" s="28" t="s">
        <v>1186</v>
      </c>
      <c r="E20" s="28" t="s">
        <v>541</v>
      </c>
      <c r="F20" s="85">
        <v>225000</v>
      </c>
      <c r="G20" s="29">
        <v>44.8</v>
      </c>
      <c r="H20" s="29" t="s">
        <v>306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44831</v>
      </c>
      <c r="B21" s="29">
        <v>537707</v>
      </c>
      <c r="C21" s="28" t="s">
        <v>1147</v>
      </c>
      <c r="D21" s="28" t="s">
        <v>1187</v>
      </c>
      <c r="E21" s="28" t="s">
        <v>541</v>
      </c>
      <c r="F21" s="85">
        <v>65445</v>
      </c>
      <c r="G21" s="29">
        <v>48.8</v>
      </c>
      <c r="H21" s="29" t="s">
        <v>306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44831</v>
      </c>
      <c r="B22" s="29">
        <v>537707</v>
      </c>
      <c r="C22" s="28" t="s">
        <v>1147</v>
      </c>
      <c r="D22" s="28" t="s">
        <v>1188</v>
      </c>
      <c r="E22" s="28" t="s">
        <v>540</v>
      </c>
      <c r="F22" s="85">
        <v>76773</v>
      </c>
      <c r="G22" s="29">
        <v>48.79</v>
      </c>
      <c r="H22" s="29" t="s">
        <v>306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44831</v>
      </c>
      <c r="B23" s="29">
        <v>530077</v>
      </c>
      <c r="C23" s="28" t="s">
        <v>1189</v>
      </c>
      <c r="D23" s="28" t="s">
        <v>1190</v>
      </c>
      <c r="E23" s="28" t="s">
        <v>540</v>
      </c>
      <c r="F23" s="85">
        <v>176615</v>
      </c>
      <c r="G23" s="29">
        <v>76.150000000000006</v>
      </c>
      <c r="H23" s="29" t="s">
        <v>306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44831</v>
      </c>
      <c r="B24" s="29">
        <v>530077</v>
      </c>
      <c r="C24" s="28" t="s">
        <v>1189</v>
      </c>
      <c r="D24" s="28" t="s">
        <v>1191</v>
      </c>
      <c r="E24" s="28" t="s">
        <v>541</v>
      </c>
      <c r="F24" s="85">
        <v>130326</v>
      </c>
      <c r="G24" s="29">
        <v>77.260000000000005</v>
      </c>
      <c r="H24" s="29" t="s">
        <v>306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44831</v>
      </c>
      <c r="B25" s="29">
        <v>530077</v>
      </c>
      <c r="C25" s="28" t="s">
        <v>1189</v>
      </c>
      <c r="D25" s="28" t="s">
        <v>1192</v>
      </c>
      <c r="E25" s="28" t="s">
        <v>540</v>
      </c>
      <c r="F25" s="85">
        <v>54000</v>
      </c>
      <c r="G25" s="29">
        <v>75.099999999999994</v>
      </c>
      <c r="H25" s="29" t="s">
        <v>306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44831</v>
      </c>
      <c r="B26" s="29">
        <v>540938</v>
      </c>
      <c r="C26" s="28" t="s">
        <v>1148</v>
      </c>
      <c r="D26" s="28" t="s">
        <v>1193</v>
      </c>
      <c r="E26" s="28" t="s">
        <v>541</v>
      </c>
      <c r="F26" s="85">
        <v>100000</v>
      </c>
      <c r="G26" s="29">
        <v>17.850000000000001</v>
      </c>
      <c r="H26" s="29" t="s">
        <v>306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44831</v>
      </c>
      <c r="B27" s="29">
        <v>540938</v>
      </c>
      <c r="C27" s="28" t="s">
        <v>1148</v>
      </c>
      <c r="D27" s="28" t="s">
        <v>1194</v>
      </c>
      <c r="E27" s="28" t="s">
        <v>541</v>
      </c>
      <c r="F27" s="85">
        <v>100000</v>
      </c>
      <c r="G27" s="29">
        <v>17.850000000000001</v>
      </c>
      <c r="H27" s="29" t="s">
        <v>306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44831</v>
      </c>
      <c r="B28" s="29">
        <v>531301</v>
      </c>
      <c r="C28" s="28" t="s">
        <v>1195</v>
      </c>
      <c r="D28" s="28" t="s">
        <v>1196</v>
      </c>
      <c r="E28" s="28" t="s">
        <v>540</v>
      </c>
      <c r="F28" s="85">
        <v>4162</v>
      </c>
      <c r="G28" s="29">
        <v>61.77</v>
      </c>
      <c r="H28" s="29" t="s">
        <v>306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44831</v>
      </c>
      <c r="B29" s="29">
        <v>535667</v>
      </c>
      <c r="C29" s="28" t="s">
        <v>1197</v>
      </c>
      <c r="D29" s="28" t="s">
        <v>1198</v>
      </c>
      <c r="E29" s="28" t="s">
        <v>540</v>
      </c>
      <c r="F29" s="85">
        <v>579896</v>
      </c>
      <c r="G29" s="29">
        <v>37.54</v>
      </c>
      <c r="H29" s="29" t="s">
        <v>306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44831</v>
      </c>
      <c r="B30" s="29">
        <v>535667</v>
      </c>
      <c r="C30" s="28" t="s">
        <v>1197</v>
      </c>
      <c r="D30" s="28" t="s">
        <v>1199</v>
      </c>
      <c r="E30" s="28" t="s">
        <v>541</v>
      </c>
      <c r="F30" s="85">
        <v>158750</v>
      </c>
      <c r="G30" s="29">
        <v>37.549999999999997</v>
      </c>
      <c r="H30" s="29" t="s">
        <v>306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44831</v>
      </c>
      <c r="B31" s="29">
        <v>535667</v>
      </c>
      <c r="C31" s="28" t="s">
        <v>1197</v>
      </c>
      <c r="D31" s="28" t="s">
        <v>1200</v>
      </c>
      <c r="E31" s="28" t="s">
        <v>541</v>
      </c>
      <c r="F31" s="85">
        <v>175000</v>
      </c>
      <c r="G31" s="29">
        <v>37.549999999999997</v>
      </c>
      <c r="H31" s="29" t="s">
        <v>306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44831</v>
      </c>
      <c r="B32" s="29">
        <v>535667</v>
      </c>
      <c r="C32" s="28" t="s">
        <v>1197</v>
      </c>
      <c r="D32" s="28" t="s">
        <v>1201</v>
      </c>
      <c r="E32" s="28" t="s">
        <v>541</v>
      </c>
      <c r="F32" s="85">
        <v>230000</v>
      </c>
      <c r="G32" s="29">
        <v>37.549999999999997</v>
      </c>
      <c r="H32" s="29" t="s">
        <v>306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44831</v>
      </c>
      <c r="B33" s="29">
        <v>530357</v>
      </c>
      <c r="C33" s="28" t="s">
        <v>1202</v>
      </c>
      <c r="D33" s="28" t="s">
        <v>1203</v>
      </c>
      <c r="E33" s="28" t="s">
        <v>540</v>
      </c>
      <c r="F33" s="85">
        <v>64640</v>
      </c>
      <c r="G33" s="29">
        <v>47.87</v>
      </c>
      <c r="H33" s="29" t="s">
        <v>306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44831</v>
      </c>
      <c r="B34" s="29">
        <v>533602</v>
      </c>
      <c r="C34" s="28" t="s">
        <v>1126</v>
      </c>
      <c r="D34" s="28" t="s">
        <v>1127</v>
      </c>
      <c r="E34" s="28" t="s">
        <v>541</v>
      </c>
      <c r="F34" s="85">
        <v>1100000</v>
      </c>
      <c r="G34" s="29">
        <v>9.6199999999999992</v>
      </c>
      <c r="H34" s="29" t="s">
        <v>306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44831</v>
      </c>
      <c r="B35" s="29">
        <v>532756</v>
      </c>
      <c r="C35" s="28" t="s">
        <v>425</v>
      </c>
      <c r="D35" s="28" t="s">
        <v>1204</v>
      </c>
      <c r="E35" s="28" t="s">
        <v>540</v>
      </c>
      <c r="F35" s="85">
        <v>8720000</v>
      </c>
      <c r="G35" s="29">
        <v>284.88</v>
      </c>
      <c r="H35" s="29" t="s">
        <v>306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44831</v>
      </c>
      <c r="B36" s="29">
        <v>532756</v>
      </c>
      <c r="C36" s="28" t="s">
        <v>425</v>
      </c>
      <c r="D36" s="28" t="s">
        <v>1205</v>
      </c>
      <c r="E36" s="28" t="s">
        <v>541</v>
      </c>
      <c r="F36" s="85">
        <v>8242444</v>
      </c>
      <c r="G36" s="29">
        <v>285</v>
      </c>
      <c r="H36" s="29" t="s">
        <v>306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44831</v>
      </c>
      <c r="B37" s="29">
        <v>539126</v>
      </c>
      <c r="C37" s="28" t="s">
        <v>1150</v>
      </c>
      <c r="D37" s="28" t="s">
        <v>1151</v>
      </c>
      <c r="E37" s="28" t="s">
        <v>541</v>
      </c>
      <c r="F37" s="85">
        <v>1400000</v>
      </c>
      <c r="G37" s="29">
        <v>12</v>
      </c>
      <c r="H37" s="29" t="s">
        <v>306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44831</v>
      </c>
      <c r="B38" s="29">
        <v>541337</v>
      </c>
      <c r="C38" s="28" t="s">
        <v>1206</v>
      </c>
      <c r="D38" s="28" t="s">
        <v>1207</v>
      </c>
      <c r="E38" s="28" t="s">
        <v>541</v>
      </c>
      <c r="F38" s="85">
        <v>72000</v>
      </c>
      <c r="G38" s="29">
        <v>2.96</v>
      </c>
      <c r="H38" s="29" t="s">
        <v>306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44831</v>
      </c>
      <c r="B39" s="29">
        <v>506543</v>
      </c>
      <c r="C39" s="28" t="s">
        <v>1208</v>
      </c>
      <c r="D39" s="28" t="s">
        <v>1209</v>
      </c>
      <c r="E39" s="28" t="s">
        <v>540</v>
      </c>
      <c r="F39" s="85">
        <v>70000</v>
      </c>
      <c r="G39" s="29">
        <v>13</v>
      </c>
      <c r="H39" s="29" t="s">
        <v>306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44831</v>
      </c>
      <c r="B40" s="29">
        <v>506543</v>
      </c>
      <c r="C40" s="28" t="s">
        <v>1208</v>
      </c>
      <c r="D40" s="28" t="s">
        <v>1210</v>
      </c>
      <c r="E40" s="28" t="s">
        <v>541</v>
      </c>
      <c r="F40" s="85">
        <v>70000</v>
      </c>
      <c r="G40" s="29">
        <v>13</v>
      </c>
      <c r="H40" s="29" t="s">
        <v>306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44831</v>
      </c>
      <c r="B41" s="29">
        <v>530557</v>
      </c>
      <c r="C41" s="28" t="s">
        <v>1211</v>
      </c>
      <c r="D41" s="28" t="s">
        <v>1212</v>
      </c>
      <c r="E41" s="28" t="s">
        <v>540</v>
      </c>
      <c r="F41" s="85">
        <v>650000</v>
      </c>
      <c r="G41" s="29">
        <v>0.51</v>
      </c>
      <c r="H41" s="29" t="s">
        <v>306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44831</v>
      </c>
      <c r="B42" s="29">
        <v>530557</v>
      </c>
      <c r="C42" s="28" t="s">
        <v>1211</v>
      </c>
      <c r="D42" s="28" t="s">
        <v>1212</v>
      </c>
      <c r="E42" s="28" t="s">
        <v>541</v>
      </c>
      <c r="F42" s="85">
        <v>8210604</v>
      </c>
      <c r="G42" s="29">
        <v>0.5</v>
      </c>
      <c r="H42" s="29" t="s">
        <v>306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44831</v>
      </c>
      <c r="B43" s="29">
        <v>540727</v>
      </c>
      <c r="C43" s="28" t="s">
        <v>1213</v>
      </c>
      <c r="D43" s="28" t="s">
        <v>1149</v>
      </c>
      <c r="E43" s="28" t="s">
        <v>540</v>
      </c>
      <c r="F43" s="85">
        <v>110000</v>
      </c>
      <c r="G43" s="29">
        <v>33.21</v>
      </c>
      <c r="H43" s="29" t="s">
        <v>306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44831</v>
      </c>
      <c r="B44" s="29">
        <v>540727</v>
      </c>
      <c r="C44" s="28" t="s">
        <v>1213</v>
      </c>
      <c r="D44" s="28" t="s">
        <v>1214</v>
      </c>
      <c r="E44" s="28" t="s">
        <v>541</v>
      </c>
      <c r="F44" s="85">
        <v>122000</v>
      </c>
      <c r="G44" s="29">
        <v>33.299999999999997</v>
      </c>
      <c r="H44" s="29" t="s">
        <v>306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44831</v>
      </c>
      <c r="B45" s="29">
        <v>511557</v>
      </c>
      <c r="C45" s="28" t="s">
        <v>1152</v>
      </c>
      <c r="D45" s="28" t="s">
        <v>1215</v>
      </c>
      <c r="E45" s="28" t="s">
        <v>540</v>
      </c>
      <c r="F45" s="85">
        <v>1656182</v>
      </c>
      <c r="G45" s="29">
        <v>1.67</v>
      </c>
      <c r="H45" s="29" t="s">
        <v>306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44831</v>
      </c>
      <c r="B46" s="29">
        <v>511557</v>
      </c>
      <c r="C46" s="28" t="s">
        <v>1152</v>
      </c>
      <c r="D46" s="28" t="s">
        <v>1215</v>
      </c>
      <c r="E46" s="28" t="s">
        <v>541</v>
      </c>
      <c r="F46" s="85">
        <v>1656182</v>
      </c>
      <c r="G46" s="29">
        <v>1.71</v>
      </c>
      <c r="H46" s="29" t="s">
        <v>306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44831</v>
      </c>
      <c r="B47" s="29">
        <v>511557</v>
      </c>
      <c r="C47" s="28" t="s">
        <v>1152</v>
      </c>
      <c r="D47" s="28" t="s">
        <v>1155</v>
      </c>
      <c r="E47" s="28" t="s">
        <v>540</v>
      </c>
      <c r="F47" s="85">
        <v>2235784</v>
      </c>
      <c r="G47" s="29">
        <v>1.71</v>
      </c>
      <c r="H47" s="29" t="s">
        <v>306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44831</v>
      </c>
      <c r="B48" s="29">
        <v>511557</v>
      </c>
      <c r="C48" s="28" t="s">
        <v>1152</v>
      </c>
      <c r="D48" s="28" t="s">
        <v>1153</v>
      </c>
      <c r="E48" s="28" t="s">
        <v>541</v>
      </c>
      <c r="F48" s="85">
        <v>3938256</v>
      </c>
      <c r="G48" s="29">
        <v>1.69</v>
      </c>
      <c r="H48" s="29" t="s">
        <v>306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44831</v>
      </c>
      <c r="B49" s="29">
        <v>539760</v>
      </c>
      <c r="C49" s="28" t="s">
        <v>1154</v>
      </c>
      <c r="D49" s="28" t="s">
        <v>1216</v>
      </c>
      <c r="E49" s="28" t="s">
        <v>540</v>
      </c>
      <c r="F49" s="85">
        <v>52200</v>
      </c>
      <c r="G49" s="29">
        <v>40</v>
      </c>
      <c r="H49" s="29" t="s">
        <v>306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44831</v>
      </c>
      <c r="B50" s="29">
        <v>543391</v>
      </c>
      <c r="C50" s="28" t="s">
        <v>1217</v>
      </c>
      <c r="D50" s="28" t="s">
        <v>1216</v>
      </c>
      <c r="E50" s="28" t="s">
        <v>540</v>
      </c>
      <c r="F50" s="85">
        <v>180000</v>
      </c>
      <c r="G50" s="29">
        <v>47</v>
      </c>
      <c r="H50" s="29" t="s">
        <v>306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44831</v>
      </c>
      <c r="B51" s="29">
        <v>543391</v>
      </c>
      <c r="C51" s="28" t="s">
        <v>1217</v>
      </c>
      <c r="D51" s="28" t="s">
        <v>1218</v>
      </c>
      <c r="E51" s="28" t="s">
        <v>541</v>
      </c>
      <c r="F51" s="85">
        <v>180000</v>
      </c>
      <c r="G51" s="29">
        <v>47</v>
      </c>
      <c r="H51" s="29" t="s">
        <v>306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44831</v>
      </c>
      <c r="B52" s="29">
        <v>542034</v>
      </c>
      <c r="C52" s="28" t="s">
        <v>1102</v>
      </c>
      <c r="D52" s="28" t="s">
        <v>1128</v>
      </c>
      <c r="E52" s="28" t="s">
        <v>541</v>
      </c>
      <c r="F52" s="85">
        <v>327506</v>
      </c>
      <c r="G52" s="29">
        <v>44.25</v>
      </c>
      <c r="H52" s="29" t="s">
        <v>306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44831</v>
      </c>
      <c r="B53" s="29">
        <v>542034</v>
      </c>
      <c r="C53" s="28" t="s">
        <v>1102</v>
      </c>
      <c r="D53" s="28" t="s">
        <v>1103</v>
      </c>
      <c r="E53" s="28" t="s">
        <v>541</v>
      </c>
      <c r="F53" s="85">
        <v>328789</v>
      </c>
      <c r="G53" s="29">
        <v>44.25</v>
      </c>
      <c r="H53" s="29" t="s">
        <v>306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44831</v>
      </c>
      <c r="B54" s="29">
        <v>542034</v>
      </c>
      <c r="C54" s="28" t="s">
        <v>1102</v>
      </c>
      <c r="D54" s="28" t="s">
        <v>1103</v>
      </c>
      <c r="E54" s="28" t="s">
        <v>540</v>
      </c>
      <c r="F54" s="85">
        <v>272947</v>
      </c>
      <c r="G54" s="29">
        <v>43.94</v>
      </c>
      <c r="H54" s="29" t="s">
        <v>306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44831</v>
      </c>
      <c r="B55" s="29">
        <v>538923</v>
      </c>
      <c r="C55" s="28" t="s">
        <v>1219</v>
      </c>
      <c r="D55" s="28" t="s">
        <v>1220</v>
      </c>
      <c r="E55" s="28" t="s">
        <v>540</v>
      </c>
      <c r="F55" s="85">
        <v>25378</v>
      </c>
      <c r="G55" s="29">
        <v>39.5</v>
      </c>
      <c r="H55" s="29" t="s">
        <v>306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44831</v>
      </c>
      <c r="B56" s="29">
        <v>538923</v>
      </c>
      <c r="C56" s="28" t="s">
        <v>1219</v>
      </c>
      <c r="D56" s="28" t="s">
        <v>1221</v>
      </c>
      <c r="E56" s="28" t="s">
        <v>540</v>
      </c>
      <c r="F56" s="85">
        <v>32950</v>
      </c>
      <c r="G56" s="29">
        <v>39.5</v>
      </c>
      <c r="H56" s="29" t="s">
        <v>306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44831</v>
      </c>
      <c r="B57" s="29">
        <v>538923</v>
      </c>
      <c r="C57" s="28" t="s">
        <v>1219</v>
      </c>
      <c r="D57" s="28" t="s">
        <v>1221</v>
      </c>
      <c r="E57" s="28" t="s">
        <v>541</v>
      </c>
      <c r="F57" s="85">
        <v>8328</v>
      </c>
      <c r="G57" s="29">
        <v>40.07</v>
      </c>
      <c r="H57" s="29" t="s">
        <v>306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44831</v>
      </c>
      <c r="B58" s="29">
        <v>538923</v>
      </c>
      <c r="C58" s="28" t="s">
        <v>1219</v>
      </c>
      <c r="D58" s="28" t="s">
        <v>1222</v>
      </c>
      <c r="E58" s="28" t="s">
        <v>541</v>
      </c>
      <c r="F58" s="85">
        <v>172344</v>
      </c>
      <c r="G58" s="29">
        <v>39.86</v>
      </c>
      <c r="H58" s="29" t="s">
        <v>306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44831</v>
      </c>
      <c r="B59" s="29">
        <v>539026</v>
      </c>
      <c r="C59" s="28" t="s">
        <v>1223</v>
      </c>
      <c r="D59" s="28" t="s">
        <v>1224</v>
      </c>
      <c r="E59" s="28" t="s">
        <v>540</v>
      </c>
      <c r="F59" s="85">
        <v>132000</v>
      </c>
      <c r="G59" s="29">
        <v>7.3</v>
      </c>
      <c r="H59" s="29" t="s">
        <v>306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44831</v>
      </c>
      <c r="B60" s="29">
        <v>539026</v>
      </c>
      <c r="C60" s="28" t="s">
        <v>1223</v>
      </c>
      <c r="D60" s="28" t="s">
        <v>1225</v>
      </c>
      <c r="E60" s="28" t="s">
        <v>541</v>
      </c>
      <c r="F60" s="85">
        <v>132000</v>
      </c>
      <c r="G60" s="29">
        <v>7.3</v>
      </c>
      <c r="H60" s="29" t="s">
        <v>306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44831</v>
      </c>
      <c r="B61" s="29">
        <v>539278</v>
      </c>
      <c r="C61" s="28" t="s">
        <v>1104</v>
      </c>
      <c r="D61" s="28" t="s">
        <v>1101</v>
      </c>
      <c r="E61" s="28" t="s">
        <v>540</v>
      </c>
      <c r="F61" s="85">
        <v>402481</v>
      </c>
      <c r="G61" s="29">
        <v>7.29</v>
      </c>
      <c r="H61" s="29" t="s">
        <v>306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44831</v>
      </c>
      <c r="B62" s="29">
        <v>539278</v>
      </c>
      <c r="C62" s="28" t="s">
        <v>1104</v>
      </c>
      <c r="D62" s="28" t="s">
        <v>1101</v>
      </c>
      <c r="E62" s="28" t="s">
        <v>541</v>
      </c>
      <c r="F62" s="85">
        <v>378521</v>
      </c>
      <c r="G62" s="29">
        <v>7.28</v>
      </c>
      <c r="H62" s="29" t="s">
        <v>306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44831</v>
      </c>
      <c r="B63" s="29">
        <v>539278</v>
      </c>
      <c r="C63" s="28" t="s">
        <v>1104</v>
      </c>
      <c r="D63" s="28" t="s">
        <v>1226</v>
      </c>
      <c r="E63" s="28" t="s">
        <v>540</v>
      </c>
      <c r="F63" s="85">
        <v>224001</v>
      </c>
      <c r="G63" s="29">
        <v>7.29</v>
      </c>
      <c r="H63" s="29" t="s">
        <v>306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44831</v>
      </c>
      <c r="B64" s="29">
        <v>539278</v>
      </c>
      <c r="C64" s="28" t="s">
        <v>1104</v>
      </c>
      <c r="D64" s="28" t="s">
        <v>1226</v>
      </c>
      <c r="E64" s="28" t="s">
        <v>541</v>
      </c>
      <c r="F64" s="85">
        <v>83000</v>
      </c>
      <c r="G64" s="29">
        <v>7.18</v>
      </c>
      <c r="H64" s="29" t="s">
        <v>306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44831</v>
      </c>
      <c r="B65" s="29">
        <v>539278</v>
      </c>
      <c r="C65" s="28" t="s">
        <v>1104</v>
      </c>
      <c r="D65" s="28" t="s">
        <v>1156</v>
      </c>
      <c r="E65" s="28" t="s">
        <v>541</v>
      </c>
      <c r="F65" s="85">
        <v>1012540</v>
      </c>
      <c r="G65" s="29">
        <v>7.29</v>
      </c>
      <c r="H65" s="29" t="s">
        <v>306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44831</v>
      </c>
      <c r="B66" s="29">
        <v>539278</v>
      </c>
      <c r="C66" s="28" t="s">
        <v>1104</v>
      </c>
      <c r="D66" s="28" t="s">
        <v>1156</v>
      </c>
      <c r="E66" s="28" t="s">
        <v>540</v>
      </c>
      <c r="F66" s="85">
        <v>1043906</v>
      </c>
      <c r="G66" s="29">
        <v>7.24</v>
      </c>
      <c r="H66" s="29" t="s">
        <v>306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44831</v>
      </c>
      <c r="B67" s="29">
        <v>539278</v>
      </c>
      <c r="C67" s="28" t="s">
        <v>1104</v>
      </c>
      <c r="D67" s="28" t="s">
        <v>1227</v>
      </c>
      <c r="E67" s="28" t="s">
        <v>541</v>
      </c>
      <c r="F67" s="85">
        <v>250000</v>
      </c>
      <c r="G67" s="29">
        <v>7.29</v>
      </c>
      <c r="H67" s="29" t="s">
        <v>306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44831</v>
      </c>
      <c r="B68" s="29">
        <v>539278</v>
      </c>
      <c r="C68" s="28" t="s">
        <v>1104</v>
      </c>
      <c r="D68" s="28" t="s">
        <v>1228</v>
      </c>
      <c r="E68" s="28" t="s">
        <v>541</v>
      </c>
      <c r="F68" s="85">
        <v>183155</v>
      </c>
      <c r="G68" s="29">
        <v>7.26</v>
      </c>
      <c r="H68" s="29" t="s">
        <v>306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44831</v>
      </c>
      <c r="B69" s="29">
        <v>539278</v>
      </c>
      <c r="C69" s="28" t="s">
        <v>1104</v>
      </c>
      <c r="D69" s="28" t="s">
        <v>1228</v>
      </c>
      <c r="E69" s="28" t="s">
        <v>540</v>
      </c>
      <c r="F69" s="85">
        <v>183155</v>
      </c>
      <c r="G69" s="29">
        <v>7.01</v>
      </c>
      <c r="H69" s="29" t="s">
        <v>306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44831</v>
      </c>
      <c r="B70" s="29">
        <v>539278</v>
      </c>
      <c r="C70" s="28" t="s">
        <v>1104</v>
      </c>
      <c r="D70" s="28" t="s">
        <v>1092</v>
      </c>
      <c r="E70" s="28" t="s">
        <v>541</v>
      </c>
      <c r="F70" s="85">
        <v>415351</v>
      </c>
      <c r="G70" s="29">
        <v>7.29</v>
      </c>
      <c r="H70" s="29" t="s">
        <v>306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44831</v>
      </c>
      <c r="B71" s="29">
        <v>539278</v>
      </c>
      <c r="C71" s="28" t="s">
        <v>1104</v>
      </c>
      <c r="D71" s="28" t="s">
        <v>866</v>
      </c>
      <c r="E71" s="28" t="s">
        <v>541</v>
      </c>
      <c r="F71" s="85">
        <v>750000</v>
      </c>
      <c r="G71" s="29">
        <v>7.27</v>
      </c>
      <c r="H71" s="29" t="s">
        <v>306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44831</v>
      </c>
      <c r="B72" s="29">
        <v>539278</v>
      </c>
      <c r="C72" s="28" t="s">
        <v>1104</v>
      </c>
      <c r="D72" s="28" t="s">
        <v>1092</v>
      </c>
      <c r="E72" s="28" t="s">
        <v>540</v>
      </c>
      <c r="F72" s="85">
        <v>415351</v>
      </c>
      <c r="G72" s="29">
        <v>7.29</v>
      </c>
      <c r="H72" s="29" t="s">
        <v>306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44831</v>
      </c>
      <c r="B73" s="29">
        <v>539278</v>
      </c>
      <c r="C73" s="28" t="s">
        <v>1104</v>
      </c>
      <c r="D73" s="28" t="s">
        <v>866</v>
      </c>
      <c r="E73" s="28" t="s">
        <v>540</v>
      </c>
      <c r="F73" s="85">
        <v>750000</v>
      </c>
      <c r="G73" s="29">
        <v>7.28</v>
      </c>
      <c r="H73" s="29" t="s">
        <v>306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44831</v>
      </c>
      <c r="B74" s="29">
        <v>521005</v>
      </c>
      <c r="C74" s="28" t="s">
        <v>1229</v>
      </c>
      <c r="D74" s="28" t="s">
        <v>866</v>
      </c>
      <c r="E74" s="28" t="s">
        <v>541</v>
      </c>
      <c r="F74" s="85">
        <v>12886</v>
      </c>
      <c r="G74" s="29">
        <v>25.7</v>
      </c>
      <c r="H74" s="29" t="s">
        <v>306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44831</v>
      </c>
      <c r="B75" s="29">
        <v>541735</v>
      </c>
      <c r="C75" s="28" t="s">
        <v>1230</v>
      </c>
      <c r="D75" s="28" t="s">
        <v>1231</v>
      </c>
      <c r="E75" s="28" t="s">
        <v>541</v>
      </c>
      <c r="F75" s="85">
        <v>85837</v>
      </c>
      <c r="G75" s="29">
        <v>29.19</v>
      </c>
      <c r="H75" s="29" t="s">
        <v>306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44831</v>
      </c>
      <c r="B76" s="29">
        <v>541735</v>
      </c>
      <c r="C76" s="28" t="s">
        <v>1230</v>
      </c>
      <c r="D76" s="28" t="s">
        <v>1231</v>
      </c>
      <c r="E76" s="28" t="s">
        <v>540</v>
      </c>
      <c r="F76" s="85">
        <v>1500</v>
      </c>
      <c r="G76" s="29">
        <v>28.2</v>
      </c>
      <c r="H76" s="29" t="s">
        <v>306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44831</v>
      </c>
      <c r="B77" s="29" t="s">
        <v>1232</v>
      </c>
      <c r="C77" s="28" t="s">
        <v>1233</v>
      </c>
      <c r="D77" s="28" t="s">
        <v>1234</v>
      </c>
      <c r="E77" s="28" t="s">
        <v>540</v>
      </c>
      <c r="F77" s="85">
        <v>104000</v>
      </c>
      <c r="G77" s="29">
        <v>114</v>
      </c>
      <c r="H77" s="29" t="s">
        <v>816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44831</v>
      </c>
      <c r="B78" s="29" t="s">
        <v>1232</v>
      </c>
      <c r="C78" s="28" t="s">
        <v>1233</v>
      </c>
      <c r="D78" s="28" t="s">
        <v>1235</v>
      </c>
      <c r="E78" s="28" t="s">
        <v>540</v>
      </c>
      <c r="F78" s="85">
        <v>150000</v>
      </c>
      <c r="G78" s="29">
        <v>118</v>
      </c>
      <c r="H78" s="29" t="s">
        <v>816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44831</v>
      </c>
      <c r="B79" s="29" t="s">
        <v>1232</v>
      </c>
      <c r="C79" s="28" t="s">
        <v>1233</v>
      </c>
      <c r="D79" s="28" t="s">
        <v>1161</v>
      </c>
      <c r="E79" s="28" t="s">
        <v>540</v>
      </c>
      <c r="F79" s="85">
        <v>120000</v>
      </c>
      <c r="G79" s="29">
        <v>122.16</v>
      </c>
      <c r="H79" s="29" t="s">
        <v>816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44831</v>
      </c>
      <c r="B80" s="29" t="s">
        <v>1236</v>
      </c>
      <c r="C80" s="28" t="s">
        <v>1237</v>
      </c>
      <c r="D80" s="28" t="s">
        <v>868</v>
      </c>
      <c r="E80" s="28" t="s">
        <v>540</v>
      </c>
      <c r="F80" s="85">
        <v>101854</v>
      </c>
      <c r="G80" s="29">
        <v>498.27</v>
      </c>
      <c r="H80" s="29" t="s">
        <v>816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44831</v>
      </c>
      <c r="B81" s="29" t="s">
        <v>1238</v>
      </c>
      <c r="C81" s="28" t="s">
        <v>1239</v>
      </c>
      <c r="D81" s="28" t="s">
        <v>1240</v>
      </c>
      <c r="E81" s="28" t="s">
        <v>540</v>
      </c>
      <c r="F81" s="85">
        <v>330000</v>
      </c>
      <c r="G81" s="29">
        <v>90.93</v>
      </c>
      <c r="H81" s="29" t="s">
        <v>816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44831</v>
      </c>
      <c r="B82" s="29" t="s">
        <v>1241</v>
      </c>
      <c r="C82" s="28" t="s">
        <v>1242</v>
      </c>
      <c r="D82" s="28" t="s">
        <v>1243</v>
      </c>
      <c r="E82" s="28" t="s">
        <v>540</v>
      </c>
      <c r="F82" s="85">
        <v>56996</v>
      </c>
      <c r="G82" s="29">
        <v>163.57</v>
      </c>
      <c r="H82" s="29" t="s">
        <v>816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44831</v>
      </c>
      <c r="B83" s="29" t="s">
        <v>1241</v>
      </c>
      <c r="C83" s="28" t="s">
        <v>1242</v>
      </c>
      <c r="D83" s="28" t="s">
        <v>1157</v>
      </c>
      <c r="E83" s="28" t="s">
        <v>540</v>
      </c>
      <c r="F83" s="85">
        <v>78032</v>
      </c>
      <c r="G83" s="29">
        <v>162.1</v>
      </c>
      <c r="H83" s="29" t="s">
        <v>816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44831</v>
      </c>
      <c r="B84" s="29" t="s">
        <v>1244</v>
      </c>
      <c r="C84" s="28" t="s">
        <v>1245</v>
      </c>
      <c r="D84" s="28" t="s">
        <v>1246</v>
      </c>
      <c r="E84" s="28" t="s">
        <v>540</v>
      </c>
      <c r="F84" s="85">
        <v>18000</v>
      </c>
      <c r="G84" s="29">
        <v>68.8</v>
      </c>
      <c r="H84" s="29" t="s">
        <v>816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44831</v>
      </c>
      <c r="B85" s="29" t="s">
        <v>1247</v>
      </c>
      <c r="C85" s="28" t="s">
        <v>1248</v>
      </c>
      <c r="D85" s="28" t="s">
        <v>1249</v>
      </c>
      <c r="E85" s="28" t="s">
        <v>540</v>
      </c>
      <c r="F85" s="85">
        <v>200000</v>
      </c>
      <c r="G85" s="29">
        <v>131</v>
      </c>
      <c r="H85" s="29" t="s">
        <v>816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44831</v>
      </c>
      <c r="B86" s="29" t="s">
        <v>1250</v>
      </c>
      <c r="C86" s="28" t="s">
        <v>1251</v>
      </c>
      <c r="D86" s="28" t="s">
        <v>1105</v>
      </c>
      <c r="E86" s="28" t="s">
        <v>540</v>
      </c>
      <c r="F86" s="85">
        <v>13491185</v>
      </c>
      <c r="G86" s="29">
        <v>15.38</v>
      </c>
      <c r="H86" s="29" t="s">
        <v>816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44831</v>
      </c>
      <c r="B87" s="29" t="s">
        <v>1252</v>
      </c>
      <c r="C87" s="28" t="s">
        <v>1253</v>
      </c>
      <c r="D87" s="28" t="s">
        <v>1254</v>
      </c>
      <c r="E87" s="28" t="s">
        <v>540</v>
      </c>
      <c r="F87" s="85">
        <v>46376811</v>
      </c>
      <c r="G87" s="29">
        <v>345</v>
      </c>
      <c r="H87" s="29" t="s">
        <v>816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44831</v>
      </c>
      <c r="B88" s="29" t="s">
        <v>1255</v>
      </c>
      <c r="C88" s="28" t="s">
        <v>1256</v>
      </c>
      <c r="D88" s="28" t="s">
        <v>1257</v>
      </c>
      <c r="E88" s="28" t="s">
        <v>540</v>
      </c>
      <c r="F88" s="85">
        <v>1155755</v>
      </c>
      <c r="G88" s="29">
        <v>9.76</v>
      </c>
      <c r="H88" s="29" t="s">
        <v>816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44831</v>
      </c>
      <c r="B89" s="29" t="s">
        <v>1158</v>
      </c>
      <c r="C89" s="28" t="s">
        <v>1159</v>
      </c>
      <c r="D89" s="28" t="s">
        <v>1160</v>
      </c>
      <c r="E89" s="28" t="s">
        <v>540</v>
      </c>
      <c r="F89" s="85">
        <v>1021055</v>
      </c>
      <c r="G89" s="29">
        <v>498.88</v>
      </c>
      <c r="H89" s="29" t="s">
        <v>816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44831</v>
      </c>
      <c r="B90" s="29" t="s">
        <v>1158</v>
      </c>
      <c r="C90" s="28" t="s">
        <v>1159</v>
      </c>
      <c r="D90" s="28" t="s">
        <v>868</v>
      </c>
      <c r="E90" s="28" t="s">
        <v>540</v>
      </c>
      <c r="F90" s="85">
        <v>1587960</v>
      </c>
      <c r="G90" s="29">
        <v>495.49</v>
      </c>
      <c r="H90" s="29" t="s">
        <v>816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44831</v>
      </c>
      <c r="B91" s="29" t="s">
        <v>1258</v>
      </c>
      <c r="C91" s="28" t="s">
        <v>1259</v>
      </c>
      <c r="D91" s="28" t="s">
        <v>1260</v>
      </c>
      <c r="E91" s="28" t="s">
        <v>540</v>
      </c>
      <c r="F91" s="85">
        <v>156461</v>
      </c>
      <c r="G91" s="29">
        <v>79.78</v>
      </c>
      <c r="H91" s="29" t="s">
        <v>816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44831</v>
      </c>
      <c r="B92" s="29" t="s">
        <v>1261</v>
      </c>
      <c r="C92" s="28" t="s">
        <v>1262</v>
      </c>
      <c r="D92" s="28" t="s">
        <v>1263</v>
      </c>
      <c r="E92" s="28" t="s">
        <v>540</v>
      </c>
      <c r="F92" s="85">
        <v>100000</v>
      </c>
      <c r="G92" s="29">
        <v>180</v>
      </c>
      <c r="H92" s="29" t="s">
        <v>816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44831</v>
      </c>
      <c r="B93" s="29" t="s">
        <v>1261</v>
      </c>
      <c r="C93" s="28" t="s">
        <v>1262</v>
      </c>
      <c r="D93" s="28" t="s">
        <v>1264</v>
      </c>
      <c r="E93" s="28" t="s">
        <v>540</v>
      </c>
      <c r="F93" s="85">
        <v>193352</v>
      </c>
      <c r="G93" s="29">
        <v>180</v>
      </c>
      <c r="H93" s="29" t="s">
        <v>816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44831</v>
      </c>
      <c r="B94" s="29" t="s">
        <v>1265</v>
      </c>
      <c r="C94" s="28" t="s">
        <v>1266</v>
      </c>
      <c r="D94" s="28" t="s">
        <v>1267</v>
      </c>
      <c r="E94" s="28" t="s">
        <v>540</v>
      </c>
      <c r="F94" s="85">
        <v>51200</v>
      </c>
      <c r="G94" s="29">
        <v>71.44</v>
      </c>
      <c r="H94" s="29" t="s">
        <v>816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44831</v>
      </c>
      <c r="B95" s="29" t="s">
        <v>1265</v>
      </c>
      <c r="C95" s="28" t="s">
        <v>1266</v>
      </c>
      <c r="D95" s="28" t="s">
        <v>1115</v>
      </c>
      <c r="E95" s="28" t="s">
        <v>540</v>
      </c>
      <c r="F95" s="85">
        <v>43200</v>
      </c>
      <c r="G95" s="29">
        <v>74.739999999999995</v>
      </c>
      <c r="H95" s="29" t="s">
        <v>816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44831</v>
      </c>
      <c r="B96" s="29" t="s">
        <v>1268</v>
      </c>
      <c r="C96" s="28" t="s">
        <v>1269</v>
      </c>
      <c r="D96" s="28" t="s">
        <v>868</v>
      </c>
      <c r="E96" s="28" t="s">
        <v>540</v>
      </c>
      <c r="F96" s="85">
        <v>139471</v>
      </c>
      <c r="G96" s="29">
        <v>236.49</v>
      </c>
      <c r="H96" s="29" t="s">
        <v>816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44831</v>
      </c>
      <c r="B97" s="29" t="s">
        <v>1268</v>
      </c>
      <c r="C97" s="28" t="s">
        <v>1269</v>
      </c>
      <c r="D97" s="28" t="s">
        <v>1157</v>
      </c>
      <c r="E97" s="28" t="s">
        <v>540</v>
      </c>
      <c r="F97" s="85">
        <v>69770</v>
      </c>
      <c r="G97" s="29">
        <v>235.55</v>
      </c>
      <c r="H97" s="29" t="s">
        <v>816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44831</v>
      </c>
      <c r="B98" s="29" t="s">
        <v>1268</v>
      </c>
      <c r="C98" s="28" t="s">
        <v>1269</v>
      </c>
      <c r="D98" s="28" t="s">
        <v>1270</v>
      </c>
      <c r="E98" s="28" t="s">
        <v>540</v>
      </c>
      <c r="F98" s="85">
        <v>82444</v>
      </c>
      <c r="G98" s="29">
        <v>235.5</v>
      </c>
      <c r="H98" s="29" t="s">
        <v>816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44831</v>
      </c>
      <c r="B99" s="29" t="s">
        <v>1268</v>
      </c>
      <c r="C99" s="28" t="s">
        <v>1269</v>
      </c>
      <c r="D99" s="28" t="s">
        <v>1033</v>
      </c>
      <c r="E99" s="28" t="s">
        <v>540</v>
      </c>
      <c r="F99" s="85">
        <v>110011</v>
      </c>
      <c r="G99" s="29">
        <v>236.88</v>
      </c>
      <c r="H99" s="29" t="s">
        <v>816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44831</v>
      </c>
      <c r="B100" s="29" t="s">
        <v>1271</v>
      </c>
      <c r="C100" s="28" t="s">
        <v>1272</v>
      </c>
      <c r="D100" s="28" t="s">
        <v>1161</v>
      </c>
      <c r="E100" s="28" t="s">
        <v>540</v>
      </c>
      <c r="F100" s="85">
        <v>66000</v>
      </c>
      <c r="G100" s="29">
        <v>54.45</v>
      </c>
      <c r="H100" s="29" t="s">
        <v>816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44831</v>
      </c>
      <c r="B101" s="29" t="s">
        <v>1273</v>
      </c>
      <c r="C101" s="28" t="s">
        <v>1274</v>
      </c>
      <c r="D101" s="28" t="s">
        <v>866</v>
      </c>
      <c r="E101" s="28" t="s">
        <v>540</v>
      </c>
      <c r="F101" s="85">
        <v>1881407</v>
      </c>
      <c r="G101" s="29">
        <v>10.1</v>
      </c>
      <c r="H101" s="29" t="s">
        <v>816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44831</v>
      </c>
      <c r="B102" s="29" t="s">
        <v>901</v>
      </c>
      <c r="C102" s="28" t="s">
        <v>902</v>
      </c>
      <c r="D102" s="28" t="s">
        <v>868</v>
      </c>
      <c r="E102" s="28" t="s">
        <v>540</v>
      </c>
      <c r="F102" s="85">
        <v>95603</v>
      </c>
      <c r="G102" s="29">
        <v>1063.97</v>
      </c>
      <c r="H102" s="29" t="s">
        <v>816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44831</v>
      </c>
      <c r="B103" s="29" t="s">
        <v>901</v>
      </c>
      <c r="C103" s="28" t="s">
        <v>902</v>
      </c>
      <c r="D103" s="28" t="s">
        <v>1033</v>
      </c>
      <c r="E103" s="28" t="s">
        <v>540</v>
      </c>
      <c r="F103" s="85">
        <v>84964</v>
      </c>
      <c r="G103" s="29">
        <v>1064.79</v>
      </c>
      <c r="H103" s="29" t="s">
        <v>816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44831</v>
      </c>
      <c r="B104" s="29" t="s">
        <v>1275</v>
      </c>
      <c r="C104" s="28" t="s">
        <v>1276</v>
      </c>
      <c r="D104" s="28" t="s">
        <v>1277</v>
      </c>
      <c r="E104" s="28" t="s">
        <v>540</v>
      </c>
      <c r="F104" s="85">
        <v>2099996</v>
      </c>
      <c r="G104" s="29">
        <v>178</v>
      </c>
      <c r="H104" s="29" t="s">
        <v>816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44831</v>
      </c>
      <c r="B105" s="29" t="s">
        <v>1278</v>
      </c>
      <c r="C105" s="28" t="s">
        <v>1279</v>
      </c>
      <c r="D105" s="28" t="s">
        <v>1280</v>
      </c>
      <c r="E105" s="28" t="s">
        <v>540</v>
      </c>
      <c r="F105" s="85">
        <v>200000</v>
      </c>
      <c r="G105" s="29">
        <v>1529.75</v>
      </c>
      <c r="H105" s="29" t="s">
        <v>816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44831</v>
      </c>
      <c r="B106" s="29" t="s">
        <v>1281</v>
      </c>
      <c r="C106" s="28" t="s">
        <v>1282</v>
      </c>
      <c r="D106" s="28" t="s">
        <v>1283</v>
      </c>
      <c r="E106" s="28" t="s">
        <v>540</v>
      </c>
      <c r="F106" s="85">
        <v>170000</v>
      </c>
      <c r="G106" s="29">
        <v>587</v>
      </c>
      <c r="H106" s="29" t="s">
        <v>816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44831</v>
      </c>
      <c r="B107" s="29" t="s">
        <v>1232</v>
      </c>
      <c r="C107" s="28" t="s">
        <v>1233</v>
      </c>
      <c r="D107" s="28" t="s">
        <v>1161</v>
      </c>
      <c r="E107" s="28" t="s">
        <v>541</v>
      </c>
      <c r="F107" s="85">
        <v>6000</v>
      </c>
      <c r="G107" s="29">
        <v>123.97</v>
      </c>
      <c r="H107" s="29" t="s">
        <v>816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44831</v>
      </c>
      <c r="B108" s="29" t="s">
        <v>1232</v>
      </c>
      <c r="C108" s="28" t="s">
        <v>1233</v>
      </c>
      <c r="D108" s="28" t="s">
        <v>1284</v>
      </c>
      <c r="E108" s="28" t="s">
        <v>541</v>
      </c>
      <c r="F108" s="85">
        <v>200000</v>
      </c>
      <c r="G108" s="29">
        <v>120.06</v>
      </c>
      <c r="H108" s="29" t="s">
        <v>816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44831</v>
      </c>
      <c r="B109" s="29" t="s">
        <v>1236</v>
      </c>
      <c r="C109" s="28" t="s">
        <v>1237</v>
      </c>
      <c r="D109" s="28" t="s">
        <v>868</v>
      </c>
      <c r="E109" s="28" t="s">
        <v>541</v>
      </c>
      <c r="F109" s="85">
        <v>101854</v>
      </c>
      <c r="G109" s="29">
        <v>497.4</v>
      </c>
      <c r="H109" s="29" t="s">
        <v>816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44831</v>
      </c>
      <c r="B110" s="29" t="s">
        <v>1238</v>
      </c>
      <c r="C110" s="28" t="s">
        <v>1239</v>
      </c>
      <c r="D110" s="28" t="s">
        <v>1285</v>
      </c>
      <c r="E110" s="28" t="s">
        <v>541</v>
      </c>
      <c r="F110" s="85">
        <v>330000</v>
      </c>
      <c r="G110" s="29">
        <v>90.93</v>
      </c>
      <c r="H110" s="29" t="s">
        <v>816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44831</v>
      </c>
      <c r="B111" s="29" t="s">
        <v>1241</v>
      </c>
      <c r="C111" s="28" t="s">
        <v>1242</v>
      </c>
      <c r="D111" s="28" t="s">
        <v>1243</v>
      </c>
      <c r="E111" s="28" t="s">
        <v>541</v>
      </c>
      <c r="F111" s="85">
        <v>56996</v>
      </c>
      <c r="G111" s="29">
        <v>167.14</v>
      </c>
      <c r="H111" s="29" t="s">
        <v>816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44831</v>
      </c>
      <c r="B112" s="29" t="s">
        <v>1241</v>
      </c>
      <c r="C112" s="28" t="s">
        <v>1242</v>
      </c>
      <c r="D112" s="28" t="s">
        <v>1157</v>
      </c>
      <c r="E112" s="28" t="s">
        <v>541</v>
      </c>
      <c r="F112" s="85">
        <v>80079</v>
      </c>
      <c r="G112" s="29">
        <v>161.85</v>
      </c>
      <c r="H112" s="29" t="s">
        <v>816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44831</v>
      </c>
      <c r="B113" s="29" t="s">
        <v>1247</v>
      </c>
      <c r="C113" s="28" t="s">
        <v>1248</v>
      </c>
      <c r="D113" s="28" t="s">
        <v>1286</v>
      </c>
      <c r="E113" s="28" t="s">
        <v>541</v>
      </c>
      <c r="F113" s="85">
        <v>109000</v>
      </c>
      <c r="G113" s="29">
        <v>130.82</v>
      </c>
      <c r="H113" s="29" t="s">
        <v>816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44831</v>
      </c>
      <c r="B114" s="29" t="s">
        <v>1250</v>
      </c>
      <c r="C114" s="28" t="s">
        <v>1251</v>
      </c>
      <c r="D114" s="28" t="s">
        <v>1287</v>
      </c>
      <c r="E114" s="28" t="s">
        <v>541</v>
      </c>
      <c r="F114" s="85">
        <v>26580972</v>
      </c>
      <c r="G114" s="29">
        <v>15.96</v>
      </c>
      <c r="H114" s="29" t="s">
        <v>816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44831</v>
      </c>
      <c r="B115" s="29" t="s">
        <v>1250</v>
      </c>
      <c r="C115" s="28" t="s">
        <v>1251</v>
      </c>
      <c r="D115" s="28" t="s">
        <v>1288</v>
      </c>
      <c r="E115" s="28" t="s">
        <v>541</v>
      </c>
      <c r="F115" s="85">
        <v>16010000</v>
      </c>
      <c r="G115" s="29">
        <v>15.68</v>
      </c>
      <c r="H115" s="29" t="s">
        <v>816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44831</v>
      </c>
      <c r="B116" s="29" t="s">
        <v>1250</v>
      </c>
      <c r="C116" s="28" t="s">
        <v>1251</v>
      </c>
      <c r="D116" s="28" t="s">
        <v>1105</v>
      </c>
      <c r="E116" s="28" t="s">
        <v>541</v>
      </c>
      <c r="F116" s="85">
        <v>14329900</v>
      </c>
      <c r="G116" s="29">
        <v>15.48</v>
      </c>
      <c r="H116" s="29" t="s">
        <v>816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44831</v>
      </c>
      <c r="B117" s="29" t="s">
        <v>1252</v>
      </c>
      <c r="C117" s="28" t="s">
        <v>1253</v>
      </c>
      <c r="D117" s="28" t="s">
        <v>1289</v>
      </c>
      <c r="E117" s="28" t="s">
        <v>541</v>
      </c>
      <c r="F117" s="85">
        <v>9589561</v>
      </c>
      <c r="G117" s="29">
        <v>345</v>
      </c>
      <c r="H117" s="29" t="s">
        <v>816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44831</v>
      </c>
      <c r="B118" s="29" t="s">
        <v>1252</v>
      </c>
      <c r="C118" s="28" t="s">
        <v>1253</v>
      </c>
      <c r="D118" s="28" t="s">
        <v>1290</v>
      </c>
      <c r="E118" s="28" t="s">
        <v>541</v>
      </c>
      <c r="F118" s="85">
        <v>7349350</v>
      </c>
      <c r="G118" s="29">
        <v>345</v>
      </c>
      <c r="H118" s="29" t="s">
        <v>816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44831</v>
      </c>
      <c r="B119" s="29" t="s">
        <v>1252</v>
      </c>
      <c r="C119" s="28" t="s">
        <v>1253</v>
      </c>
      <c r="D119" s="28" t="s">
        <v>1289</v>
      </c>
      <c r="E119" s="28" t="s">
        <v>541</v>
      </c>
      <c r="F119" s="85">
        <v>11757523</v>
      </c>
      <c r="G119" s="29">
        <v>345.05</v>
      </c>
      <c r="H119" s="29" t="s">
        <v>816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44831</v>
      </c>
      <c r="B120" s="29" t="s">
        <v>1252</v>
      </c>
      <c r="C120" s="28" t="s">
        <v>1253</v>
      </c>
      <c r="D120" s="28" t="s">
        <v>1291</v>
      </c>
      <c r="E120" s="28" t="s">
        <v>541</v>
      </c>
      <c r="F120" s="85">
        <v>9010855</v>
      </c>
      <c r="G120" s="29">
        <v>345</v>
      </c>
      <c r="H120" s="29" t="s">
        <v>816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44831</v>
      </c>
      <c r="B121" s="29" t="s">
        <v>1255</v>
      </c>
      <c r="C121" s="28" t="s">
        <v>1256</v>
      </c>
      <c r="D121" s="28" t="s">
        <v>1292</v>
      </c>
      <c r="E121" s="28" t="s">
        <v>541</v>
      </c>
      <c r="F121" s="85">
        <v>4162090</v>
      </c>
      <c r="G121" s="29">
        <v>9.2799999999999994</v>
      </c>
      <c r="H121" s="29" t="s">
        <v>816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44831</v>
      </c>
      <c r="B122" s="29" t="s">
        <v>1158</v>
      </c>
      <c r="C122" s="28" t="s">
        <v>1159</v>
      </c>
      <c r="D122" s="28" t="s">
        <v>1160</v>
      </c>
      <c r="E122" s="28" t="s">
        <v>541</v>
      </c>
      <c r="F122" s="85">
        <v>1021055</v>
      </c>
      <c r="G122" s="29">
        <v>499.17</v>
      </c>
      <c r="H122" s="29" t="s">
        <v>816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44831</v>
      </c>
      <c r="B123" s="29" t="s">
        <v>1158</v>
      </c>
      <c r="C123" s="28" t="s">
        <v>1159</v>
      </c>
      <c r="D123" s="28" t="s">
        <v>868</v>
      </c>
      <c r="E123" s="28" t="s">
        <v>541</v>
      </c>
      <c r="F123" s="85">
        <v>1587960</v>
      </c>
      <c r="G123" s="29">
        <v>495.72</v>
      </c>
      <c r="H123" s="29" t="s">
        <v>816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44831</v>
      </c>
      <c r="B124" s="29" t="s">
        <v>1258</v>
      </c>
      <c r="C124" s="28" t="s">
        <v>1259</v>
      </c>
      <c r="D124" s="28" t="s">
        <v>1260</v>
      </c>
      <c r="E124" s="28" t="s">
        <v>541</v>
      </c>
      <c r="F124" s="85">
        <v>112107</v>
      </c>
      <c r="G124" s="29">
        <v>76.59</v>
      </c>
      <c r="H124" s="29" t="s">
        <v>816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44831</v>
      </c>
      <c r="B125" s="29" t="s">
        <v>1261</v>
      </c>
      <c r="C125" s="28" t="s">
        <v>1262</v>
      </c>
      <c r="D125" s="28" t="s">
        <v>1293</v>
      </c>
      <c r="E125" s="28" t="s">
        <v>541</v>
      </c>
      <c r="F125" s="85">
        <v>82806</v>
      </c>
      <c r="G125" s="29">
        <v>180</v>
      </c>
      <c r="H125" s="29" t="s">
        <v>816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44831</v>
      </c>
      <c r="B126" s="29" t="s">
        <v>1261</v>
      </c>
      <c r="C126" s="28" t="s">
        <v>1262</v>
      </c>
      <c r="D126" s="28" t="s">
        <v>1294</v>
      </c>
      <c r="E126" s="28" t="s">
        <v>541</v>
      </c>
      <c r="F126" s="85">
        <v>102900</v>
      </c>
      <c r="G126" s="29">
        <v>180</v>
      </c>
      <c r="H126" s="29" t="s">
        <v>816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44831</v>
      </c>
      <c r="B127" s="29" t="s">
        <v>1261</v>
      </c>
      <c r="C127" s="28" t="s">
        <v>1262</v>
      </c>
      <c r="D127" s="28" t="s">
        <v>1295</v>
      </c>
      <c r="E127" s="28" t="s">
        <v>541</v>
      </c>
      <c r="F127" s="85">
        <v>194720</v>
      </c>
      <c r="G127" s="29">
        <v>180</v>
      </c>
      <c r="H127" s="29" t="s">
        <v>816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44831</v>
      </c>
      <c r="B128" s="29" t="s">
        <v>1265</v>
      </c>
      <c r="C128" s="28" t="s">
        <v>1266</v>
      </c>
      <c r="D128" s="28" t="s">
        <v>1115</v>
      </c>
      <c r="E128" s="28" t="s">
        <v>541</v>
      </c>
      <c r="F128" s="85">
        <v>137600</v>
      </c>
      <c r="G128" s="29">
        <v>71.64</v>
      </c>
      <c r="H128" s="29" t="s">
        <v>816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44831</v>
      </c>
      <c r="B129" s="29" t="s">
        <v>1268</v>
      </c>
      <c r="C129" s="28" t="s">
        <v>1269</v>
      </c>
      <c r="D129" s="28" t="s">
        <v>1157</v>
      </c>
      <c r="E129" s="28" t="s">
        <v>541</v>
      </c>
      <c r="F129" s="85">
        <v>93189</v>
      </c>
      <c r="G129" s="29">
        <v>234</v>
      </c>
      <c r="H129" s="29" t="s">
        <v>816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44831</v>
      </c>
      <c r="B130" s="29" t="s">
        <v>1268</v>
      </c>
      <c r="C130" s="28" t="s">
        <v>1269</v>
      </c>
      <c r="D130" s="28" t="s">
        <v>1270</v>
      </c>
      <c r="E130" s="28" t="s">
        <v>541</v>
      </c>
      <c r="F130" s="85">
        <v>89279</v>
      </c>
      <c r="G130" s="29">
        <v>235.29</v>
      </c>
      <c r="H130" s="29" t="s">
        <v>816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44831</v>
      </c>
      <c r="B131" s="29" t="s">
        <v>1268</v>
      </c>
      <c r="C131" s="28" t="s">
        <v>1269</v>
      </c>
      <c r="D131" s="28" t="s">
        <v>868</v>
      </c>
      <c r="E131" s="28" t="s">
        <v>541</v>
      </c>
      <c r="F131" s="85">
        <v>139471</v>
      </c>
      <c r="G131" s="29">
        <v>236.2</v>
      </c>
      <c r="H131" s="29" t="s">
        <v>816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44831</v>
      </c>
      <c r="B132" s="29" t="s">
        <v>1268</v>
      </c>
      <c r="C132" s="28" t="s">
        <v>1269</v>
      </c>
      <c r="D132" s="28" t="s">
        <v>1033</v>
      </c>
      <c r="E132" s="28" t="s">
        <v>541</v>
      </c>
      <c r="F132" s="85">
        <v>112624</v>
      </c>
      <c r="G132" s="29">
        <v>237.63</v>
      </c>
      <c r="H132" s="29" t="s">
        <v>816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44831</v>
      </c>
      <c r="B133" s="29" t="s">
        <v>1162</v>
      </c>
      <c r="C133" s="28" t="s">
        <v>1163</v>
      </c>
      <c r="D133" s="28" t="s">
        <v>1296</v>
      </c>
      <c r="E133" s="28" t="s">
        <v>541</v>
      </c>
      <c r="F133" s="85">
        <v>108000</v>
      </c>
      <c r="G133" s="29">
        <v>119.6</v>
      </c>
      <c r="H133" s="29" t="s">
        <v>816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44831</v>
      </c>
      <c r="B134" s="29" t="s">
        <v>1271</v>
      </c>
      <c r="C134" s="28" t="s">
        <v>1272</v>
      </c>
      <c r="D134" s="28" t="s">
        <v>1161</v>
      </c>
      <c r="E134" s="28" t="s">
        <v>541</v>
      </c>
      <c r="F134" s="85">
        <v>3000</v>
      </c>
      <c r="G134" s="29">
        <v>51.3</v>
      </c>
      <c r="H134" s="29" t="s">
        <v>816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44831</v>
      </c>
      <c r="B135" s="29" t="s">
        <v>1273</v>
      </c>
      <c r="C135" s="28" t="s">
        <v>1274</v>
      </c>
      <c r="D135" s="28" t="s">
        <v>866</v>
      </c>
      <c r="E135" s="28" t="s">
        <v>541</v>
      </c>
      <c r="F135" s="85">
        <v>224931</v>
      </c>
      <c r="G135" s="29">
        <v>10.1</v>
      </c>
      <c r="H135" s="29" t="s">
        <v>816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44831</v>
      </c>
      <c r="B136" s="29" t="s">
        <v>901</v>
      </c>
      <c r="C136" s="28" t="s">
        <v>902</v>
      </c>
      <c r="D136" s="28" t="s">
        <v>1033</v>
      </c>
      <c r="E136" s="28" t="s">
        <v>541</v>
      </c>
      <c r="F136" s="85">
        <v>87948</v>
      </c>
      <c r="G136" s="29">
        <v>1065.08</v>
      </c>
      <c r="H136" s="29" t="s">
        <v>816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44831</v>
      </c>
      <c r="B137" s="29" t="s">
        <v>901</v>
      </c>
      <c r="C137" s="28" t="s">
        <v>902</v>
      </c>
      <c r="D137" s="28" t="s">
        <v>868</v>
      </c>
      <c r="E137" s="28" t="s">
        <v>541</v>
      </c>
      <c r="F137" s="85">
        <v>95603</v>
      </c>
      <c r="G137" s="29">
        <v>1064.9000000000001</v>
      </c>
      <c r="H137" s="29" t="s">
        <v>816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44831</v>
      </c>
      <c r="B138" s="29" t="s">
        <v>1278</v>
      </c>
      <c r="C138" s="28" t="s">
        <v>1279</v>
      </c>
      <c r="D138" s="28" t="s">
        <v>1297</v>
      </c>
      <c r="E138" s="28" t="s">
        <v>541</v>
      </c>
      <c r="F138" s="85">
        <v>500000</v>
      </c>
      <c r="G138" s="29">
        <v>1529.75</v>
      </c>
      <c r="H138" s="29" t="s">
        <v>816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44831</v>
      </c>
      <c r="B139" s="29" t="s">
        <v>1281</v>
      </c>
      <c r="C139" s="28" t="s">
        <v>1282</v>
      </c>
      <c r="D139" s="28" t="s">
        <v>1298</v>
      </c>
      <c r="E139" s="28" t="s">
        <v>541</v>
      </c>
      <c r="F139" s="85">
        <v>170000</v>
      </c>
      <c r="G139" s="29">
        <v>586.99</v>
      </c>
      <c r="H139" s="29" t="s">
        <v>816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44831</v>
      </c>
      <c r="B140" s="29" t="s">
        <v>1281</v>
      </c>
      <c r="C140" s="28" t="s">
        <v>1282</v>
      </c>
      <c r="D140" s="28" t="s">
        <v>1283</v>
      </c>
      <c r="E140" s="28" t="s">
        <v>541</v>
      </c>
      <c r="F140" s="85">
        <v>170000</v>
      </c>
      <c r="G140" s="29">
        <v>586.99</v>
      </c>
      <c r="H140" s="29" t="s">
        <v>816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544"/>
  <sheetViews>
    <sheetView zoomScale="85" zoomScaleNormal="85" workbookViewId="0">
      <selection activeCell="D38" sqref="D3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81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900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44832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542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532</v>
      </c>
      <c r="C9" s="94"/>
      <c r="D9" s="95" t="s">
        <v>543</v>
      </c>
      <c r="E9" s="94" t="s">
        <v>544</v>
      </c>
      <c r="F9" s="94" t="s">
        <v>545</v>
      </c>
      <c r="G9" s="94" t="s">
        <v>546</v>
      </c>
      <c r="H9" s="94" t="s">
        <v>547</v>
      </c>
      <c r="I9" s="94" t="s">
        <v>548</v>
      </c>
      <c r="J9" s="93" t="s">
        <v>549</v>
      </c>
      <c r="K9" s="94" t="s">
        <v>550</v>
      </c>
      <c r="L9" s="96" t="s">
        <v>551</v>
      </c>
      <c r="M9" s="96" t="s">
        <v>552</v>
      </c>
      <c r="N9" s="94" t="s">
        <v>553</v>
      </c>
      <c r="O9" s="95" t="s">
        <v>554</v>
      </c>
      <c r="P9" s="94" t="s">
        <v>784</v>
      </c>
      <c r="Q9" s="1"/>
      <c r="R9" s="6"/>
      <c r="S9" s="1"/>
      <c r="T9" s="1"/>
      <c r="U9" s="1"/>
      <c r="V9" s="1"/>
      <c r="W9" s="1"/>
      <c r="X9" s="1"/>
    </row>
    <row r="10" spans="1:56" s="256" customFormat="1" ht="13.9" customHeight="1">
      <c r="A10" s="387">
        <v>1</v>
      </c>
      <c r="B10" s="429">
        <v>44785</v>
      </c>
      <c r="C10" s="445"/>
      <c r="D10" s="446" t="s">
        <v>69</v>
      </c>
      <c r="E10" s="447" t="s">
        <v>557</v>
      </c>
      <c r="F10" s="448">
        <v>1905</v>
      </c>
      <c r="G10" s="448">
        <v>1750</v>
      </c>
      <c r="H10" s="448">
        <f>(1845+1982.5)/2</f>
        <v>1913.75</v>
      </c>
      <c r="I10" s="449" t="s">
        <v>867</v>
      </c>
      <c r="J10" s="393" t="s">
        <v>1061</v>
      </c>
      <c r="K10" s="393">
        <f t="shared" ref="K10:K11" si="0">H10-F10</f>
        <v>8.75</v>
      </c>
      <c r="L10" s="394">
        <f t="shared" ref="L10:L11" si="1">(F10*-0.7)/100</f>
        <v>-13.335000000000001</v>
      </c>
      <c r="M10" s="395">
        <f t="shared" ref="M10:M11" si="2">(K10+L10)/F10</f>
        <v>-2.4068241469816279E-3</v>
      </c>
      <c r="N10" s="393" t="s">
        <v>676</v>
      </c>
      <c r="O10" s="396">
        <v>44823</v>
      </c>
      <c r="P10" s="393"/>
      <c r="Q10" s="217"/>
      <c r="R10" s="217" t="s">
        <v>556</v>
      </c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</row>
    <row r="11" spans="1:56" s="256" customFormat="1" ht="13.9" customHeight="1">
      <c r="A11" s="298">
        <v>2</v>
      </c>
      <c r="B11" s="297">
        <v>44792</v>
      </c>
      <c r="C11" s="383"/>
      <c r="D11" s="384" t="s">
        <v>259</v>
      </c>
      <c r="E11" s="385" t="s">
        <v>557</v>
      </c>
      <c r="F11" s="298">
        <v>246.5</v>
      </c>
      <c r="G11" s="298">
        <v>229</v>
      </c>
      <c r="H11" s="298">
        <v>261</v>
      </c>
      <c r="I11" s="386" t="s">
        <v>869</v>
      </c>
      <c r="J11" s="301" t="s">
        <v>993</v>
      </c>
      <c r="K11" s="408">
        <f t="shared" si="0"/>
        <v>14.5</v>
      </c>
      <c r="L11" s="409">
        <f t="shared" si="1"/>
        <v>-1.7254999999999998</v>
      </c>
      <c r="M11" s="410">
        <f t="shared" si="2"/>
        <v>5.1823529411764706E-2</v>
      </c>
      <c r="N11" s="411" t="s">
        <v>555</v>
      </c>
      <c r="O11" s="412">
        <v>44817</v>
      </c>
      <c r="P11" s="411"/>
      <c r="Q11" s="217"/>
      <c r="R11" s="217" t="s">
        <v>556</v>
      </c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</row>
    <row r="12" spans="1:56" s="256" customFormat="1" ht="13.9" customHeight="1">
      <c r="A12" s="320">
        <v>3</v>
      </c>
      <c r="B12" s="378">
        <v>44795</v>
      </c>
      <c r="C12" s="379"/>
      <c r="D12" s="380" t="s">
        <v>519</v>
      </c>
      <c r="E12" s="381" t="s">
        <v>557</v>
      </c>
      <c r="F12" s="320">
        <v>327.5</v>
      </c>
      <c r="G12" s="320">
        <v>298</v>
      </c>
      <c r="H12" s="320">
        <v>353</v>
      </c>
      <c r="I12" s="382" t="s">
        <v>870</v>
      </c>
      <c r="J12" s="301" t="s">
        <v>1032</v>
      </c>
      <c r="K12" s="301">
        <f t="shared" ref="K12:K13" si="3">H12-F12</f>
        <v>25.5</v>
      </c>
      <c r="L12" s="370">
        <f t="shared" ref="L12:L13" si="4">(F12*-0.7)/100</f>
        <v>-2.2924999999999995</v>
      </c>
      <c r="M12" s="371">
        <f t="shared" ref="M12:M13" si="5">(K12+L12)/F12</f>
        <v>7.0862595419847324E-2</v>
      </c>
      <c r="N12" s="301" t="s">
        <v>555</v>
      </c>
      <c r="O12" s="372">
        <v>44818</v>
      </c>
      <c r="P12" s="301"/>
      <c r="Q12" s="217"/>
      <c r="R12" s="217" t="s">
        <v>556</v>
      </c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</row>
    <row r="13" spans="1:56" s="256" customFormat="1" ht="13.9" customHeight="1">
      <c r="A13" s="375">
        <v>4</v>
      </c>
      <c r="B13" s="459">
        <v>44795</v>
      </c>
      <c r="C13" s="450"/>
      <c r="D13" s="451" t="s">
        <v>871</v>
      </c>
      <c r="E13" s="452" t="s">
        <v>557</v>
      </c>
      <c r="F13" s="375">
        <v>2595</v>
      </c>
      <c r="G13" s="375">
        <v>2480</v>
      </c>
      <c r="H13" s="375">
        <v>2480</v>
      </c>
      <c r="I13" s="453" t="s">
        <v>872</v>
      </c>
      <c r="J13" s="454" t="s">
        <v>1116</v>
      </c>
      <c r="K13" s="325">
        <f t="shared" si="3"/>
        <v>-115</v>
      </c>
      <c r="L13" s="441">
        <f t="shared" si="4"/>
        <v>-18.164999999999999</v>
      </c>
      <c r="M13" s="442">
        <f t="shared" si="5"/>
        <v>-5.1315992292870906E-2</v>
      </c>
      <c r="N13" s="325" t="s">
        <v>567</v>
      </c>
      <c r="O13" s="443">
        <v>44827</v>
      </c>
      <c r="P13" s="325"/>
      <c r="Q13" s="217"/>
      <c r="R13" s="217" t="s">
        <v>556</v>
      </c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</row>
    <row r="14" spans="1:56" s="256" customFormat="1" ht="13.9" customHeight="1">
      <c r="A14" s="298">
        <v>5</v>
      </c>
      <c r="B14" s="297">
        <v>44796</v>
      </c>
      <c r="C14" s="383"/>
      <c r="D14" s="384" t="s">
        <v>129</v>
      </c>
      <c r="E14" s="385" t="s">
        <v>557</v>
      </c>
      <c r="F14" s="298">
        <v>405</v>
      </c>
      <c r="G14" s="298">
        <v>375</v>
      </c>
      <c r="H14" s="298">
        <v>428.5</v>
      </c>
      <c r="I14" s="386" t="s">
        <v>874</v>
      </c>
      <c r="J14" s="301" t="s">
        <v>918</v>
      </c>
      <c r="K14" s="301">
        <f t="shared" ref="K14:K15" si="6">H14-F14</f>
        <v>23.5</v>
      </c>
      <c r="L14" s="370">
        <f t="shared" ref="L14:L15" si="7">(F14*-0.7)/100</f>
        <v>-2.835</v>
      </c>
      <c r="M14" s="371">
        <f t="shared" ref="M14:M15" si="8">(K14+L14)/F14</f>
        <v>5.102469135802469E-2</v>
      </c>
      <c r="N14" s="301" t="s">
        <v>555</v>
      </c>
      <c r="O14" s="372">
        <v>44806</v>
      </c>
      <c r="P14" s="301"/>
      <c r="Q14" s="217"/>
      <c r="R14" s="217" t="s">
        <v>556</v>
      </c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</row>
    <row r="15" spans="1:56" s="256" customFormat="1" ht="13.9" customHeight="1">
      <c r="A15" s="320">
        <v>6</v>
      </c>
      <c r="B15" s="378">
        <v>44799</v>
      </c>
      <c r="C15" s="379"/>
      <c r="D15" s="380" t="s">
        <v>340</v>
      </c>
      <c r="E15" s="381" t="s">
        <v>557</v>
      </c>
      <c r="F15" s="320">
        <v>212</v>
      </c>
      <c r="G15" s="320">
        <v>199</v>
      </c>
      <c r="H15" s="320">
        <v>227</v>
      </c>
      <c r="I15" s="382" t="s">
        <v>903</v>
      </c>
      <c r="J15" s="301" t="s">
        <v>1046</v>
      </c>
      <c r="K15" s="301">
        <f t="shared" si="6"/>
        <v>15</v>
      </c>
      <c r="L15" s="370">
        <f t="shared" si="7"/>
        <v>-1.4839999999999998</v>
      </c>
      <c r="M15" s="371">
        <f t="shared" si="8"/>
        <v>6.3754716981132081E-2</v>
      </c>
      <c r="N15" s="301" t="s">
        <v>555</v>
      </c>
      <c r="O15" s="372">
        <v>44820</v>
      </c>
      <c r="P15" s="301"/>
      <c r="Q15" s="217"/>
      <c r="R15" s="217" t="s">
        <v>827</v>
      </c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</row>
    <row r="16" spans="1:56" s="256" customFormat="1" ht="13.9" customHeight="1">
      <c r="A16" s="320">
        <v>7</v>
      </c>
      <c r="B16" s="378">
        <v>44802</v>
      </c>
      <c r="C16" s="379"/>
      <c r="D16" s="380" t="s">
        <v>356</v>
      </c>
      <c r="E16" s="381" t="s">
        <v>557</v>
      </c>
      <c r="F16" s="320">
        <v>1650</v>
      </c>
      <c r="G16" s="320">
        <v>1540</v>
      </c>
      <c r="H16" s="320">
        <v>1775</v>
      </c>
      <c r="I16" s="382" t="s">
        <v>881</v>
      </c>
      <c r="J16" s="301" t="s">
        <v>921</v>
      </c>
      <c r="K16" s="301">
        <f t="shared" ref="K16" si="9">H16-F16</f>
        <v>125</v>
      </c>
      <c r="L16" s="370">
        <f t="shared" ref="L16" si="10">(F16*-0.7)/100</f>
        <v>-11.55</v>
      </c>
      <c r="M16" s="371">
        <f t="shared" ref="M16" si="11">(K16+L16)/F16</f>
        <v>6.8757575757575753E-2</v>
      </c>
      <c r="N16" s="301" t="s">
        <v>555</v>
      </c>
      <c r="O16" s="372">
        <v>44806</v>
      </c>
      <c r="P16" s="301"/>
      <c r="Q16" s="217"/>
      <c r="R16" s="217" t="s">
        <v>827</v>
      </c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</row>
    <row r="17" spans="1:56" s="256" customFormat="1" ht="13.9" customHeight="1">
      <c r="A17" s="387">
        <v>8</v>
      </c>
      <c r="B17" s="388">
        <v>44802</v>
      </c>
      <c r="C17" s="389"/>
      <c r="D17" s="390" t="s">
        <v>394</v>
      </c>
      <c r="E17" s="391" t="s">
        <v>557</v>
      </c>
      <c r="F17" s="387">
        <v>157</v>
      </c>
      <c r="G17" s="387">
        <v>149.5</v>
      </c>
      <c r="H17" s="387">
        <v>158.5</v>
      </c>
      <c r="I17" s="392" t="s">
        <v>882</v>
      </c>
      <c r="J17" s="393" t="s">
        <v>922</v>
      </c>
      <c r="K17" s="393">
        <f t="shared" ref="K17" si="12">H17-F17</f>
        <v>1.5</v>
      </c>
      <c r="L17" s="394">
        <f t="shared" ref="L17" si="13">(F17*-0.7)/100</f>
        <v>-1.099</v>
      </c>
      <c r="M17" s="395">
        <f t="shared" ref="M17" si="14">(K17+L17)/F17</f>
        <v>2.5541401273885354E-3</v>
      </c>
      <c r="N17" s="393" t="s">
        <v>676</v>
      </c>
      <c r="O17" s="396">
        <v>44809</v>
      </c>
      <c r="P17" s="393"/>
      <c r="Q17" s="217"/>
      <c r="R17" s="217" t="s">
        <v>556</v>
      </c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</row>
    <row r="18" spans="1:56" s="256" customFormat="1" ht="13.9" customHeight="1">
      <c r="A18" s="320">
        <v>9</v>
      </c>
      <c r="B18" s="297">
        <v>44809</v>
      </c>
      <c r="C18" s="379"/>
      <c r="D18" s="380" t="s">
        <v>50</v>
      </c>
      <c r="E18" s="381" t="s">
        <v>557</v>
      </c>
      <c r="F18" s="320">
        <v>514</v>
      </c>
      <c r="G18" s="320">
        <v>480</v>
      </c>
      <c r="H18" s="320">
        <v>545</v>
      </c>
      <c r="I18" s="382" t="s">
        <v>927</v>
      </c>
      <c r="J18" s="301" t="s">
        <v>980</v>
      </c>
      <c r="K18" s="301">
        <f t="shared" ref="K18" si="15">H18-F18</f>
        <v>31</v>
      </c>
      <c r="L18" s="370">
        <f>(F18*-0.07)/100</f>
        <v>-0.35980000000000006</v>
      </c>
      <c r="M18" s="371">
        <f t="shared" ref="M18" si="16">(K18+L18)/F18</f>
        <v>5.9611284046692609E-2</v>
      </c>
      <c r="N18" s="301" t="s">
        <v>555</v>
      </c>
      <c r="O18" s="372">
        <v>44816</v>
      </c>
      <c r="P18" s="301"/>
      <c r="Q18" s="217"/>
      <c r="R18" s="217" t="s">
        <v>827</v>
      </c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</row>
    <row r="19" spans="1:56" s="256" customFormat="1" ht="13.9" customHeight="1">
      <c r="A19" s="334">
        <v>10</v>
      </c>
      <c r="B19" s="335">
        <v>44810</v>
      </c>
      <c r="C19" s="316"/>
      <c r="D19" s="317" t="s">
        <v>88</v>
      </c>
      <c r="E19" s="318" t="s">
        <v>557</v>
      </c>
      <c r="F19" s="334" t="s">
        <v>939</v>
      </c>
      <c r="G19" s="334">
        <v>1535</v>
      </c>
      <c r="H19" s="334"/>
      <c r="I19" s="319" t="s">
        <v>940</v>
      </c>
      <c r="J19" s="346" t="s">
        <v>558</v>
      </c>
      <c r="K19" s="346"/>
      <c r="L19" s="310"/>
      <c r="M19" s="311"/>
      <c r="N19" s="346"/>
      <c r="O19" s="312"/>
      <c r="P19" s="346"/>
      <c r="Q19" s="217"/>
      <c r="R19" s="217" t="s">
        <v>556</v>
      </c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</row>
    <row r="20" spans="1:56" s="256" customFormat="1" ht="13.9" customHeight="1">
      <c r="A20" s="320">
        <v>11</v>
      </c>
      <c r="B20" s="297">
        <v>44811</v>
      </c>
      <c r="C20" s="379"/>
      <c r="D20" s="380" t="s">
        <v>146</v>
      </c>
      <c r="E20" s="381" t="s">
        <v>557</v>
      </c>
      <c r="F20" s="320">
        <v>4415</v>
      </c>
      <c r="G20" s="320">
        <v>4140</v>
      </c>
      <c r="H20" s="320">
        <v>4677.5</v>
      </c>
      <c r="I20" s="382" t="s">
        <v>954</v>
      </c>
      <c r="J20" s="301" t="s">
        <v>966</v>
      </c>
      <c r="K20" s="301">
        <f t="shared" ref="K20:K21" si="17">H20-F20</f>
        <v>262.5</v>
      </c>
      <c r="L20" s="370">
        <f t="shared" ref="L20:L21" si="18">(F20*-0.7)/100</f>
        <v>-30.905000000000001</v>
      </c>
      <c r="M20" s="371">
        <f t="shared" ref="M20:M21" si="19">(K20+L20)/F20</f>
        <v>5.2456398640996604E-2</v>
      </c>
      <c r="N20" s="301" t="s">
        <v>555</v>
      </c>
      <c r="O20" s="372">
        <v>44813</v>
      </c>
      <c r="P20" s="301"/>
      <c r="Q20" s="217"/>
      <c r="R20" s="217" t="s">
        <v>556</v>
      </c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</row>
    <row r="21" spans="1:56" s="256" customFormat="1" ht="13.9" customHeight="1">
      <c r="A21" s="438">
        <v>12</v>
      </c>
      <c r="B21" s="365">
        <v>44812</v>
      </c>
      <c r="C21" s="450"/>
      <c r="D21" s="451" t="s">
        <v>347</v>
      </c>
      <c r="E21" s="452" t="s">
        <v>557</v>
      </c>
      <c r="F21" s="375">
        <v>71</v>
      </c>
      <c r="G21" s="375">
        <v>65</v>
      </c>
      <c r="H21" s="375">
        <v>65</v>
      </c>
      <c r="I21" s="453" t="s">
        <v>964</v>
      </c>
      <c r="J21" s="325" t="s">
        <v>1130</v>
      </c>
      <c r="K21" s="325">
        <f t="shared" si="17"/>
        <v>-6</v>
      </c>
      <c r="L21" s="441">
        <f t="shared" si="18"/>
        <v>-0.49699999999999994</v>
      </c>
      <c r="M21" s="442">
        <f t="shared" si="19"/>
        <v>-9.1507042253521131E-2</v>
      </c>
      <c r="N21" s="325" t="s">
        <v>567</v>
      </c>
      <c r="O21" s="443">
        <v>44830</v>
      </c>
      <c r="P21" s="325"/>
      <c r="Q21" s="217"/>
      <c r="R21" s="217" t="s">
        <v>556</v>
      </c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</row>
    <row r="22" spans="1:56" s="256" customFormat="1" ht="13.9" customHeight="1">
      <c r="A22" s="406">
        <v>13</v>
      </c>
      <c r="B22" s="407">
        <v>44816</v>
      </c>
      <c r="C22" s="353"/>
      <c r="D22" s="354" t="s">
        <v>356</v>
      </c>
      <c r="E22" s="355" t="s">
        <v>557</v>
      </c>
      <c r="F22" s="352">
        <v>1915</v>
      </c>
      <c r="G22" s="352">
        <v>1800</v>
      </c>
      <c r="H22" s="352">
        <v>1995</v>
      </c>
      <c r="I22" s="356" t="s">
        <v>969</v>
      </c>
      <c r="J22" s="348" t="s">
        <v>1007</v>
      </c>
      <c r="K22" s="348">
        <f t="shared" ref="K22" si="20">H22-F22</f>
        <v>80</v>
      </c>
      <c r="L22" s="349">
        <f t="shared" ref="L22" si="21">(F22*-0.7)/100</f>
        <v>-13.404999999999999</v>
      </c>
      <c r="M22" s="350">
        <f t="shared" ref="M22" si="22">(K22+L22)/F22</f>
        <v>3.4775456919060053E-2</v>
      </c>
      <c r="N22" s="348" t="s">
        <v>555</v>
      </c>
      <c r="O22" s="351">
        <v>44817</v>
      </c>
      <c r="P22" s="348"/>
      <c r="Q22" s="217"/>
      <c r="R22" s="217" t="s">
        <v>827</v>
      </c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</row>
    <row r="23" spans="1:56" s="256" customFormat="1" ht="13.9" customHeight="1">
      <c r="A23" s="438">
        <v>14</v>
      </c>
      <c r="B23" s="413">
        <v>44816</v>
      </c>
      <c r="C23" s="450"/>
      <c r="D23" s="451" t="s">
        <v>839</v>
      </c>
      <c r="E23" s="452" t="s">
        <v>557</v>
      </c>
      <c r="F23" s="375">
        <v>1415</v>
      </c>
      <c r="G23" s="375">
        <v>1325</v>
      </c>
      <c r="H23" s="375">
        <v>1325</v>
      </c>
      <c r="I23" s="453" t="s">
        <v>970</v>
      </c>
      <c r="J23" s="454" t="s">
        <v>1063</v>
      </c>
      <c r="K23" s="325">
        <f t="shared" ref="K23" si="23">H23-F23</f>
        <v>-90</v>
      </c>
      <c r="L23" s="441">
        <f t="shared" ref="L23" si="24">(F23*-0.7)/100</f>
        <v>-9.9049999999999994</v>
      </c>
      <c r="M23" s="442">
        <f t="shared" ref="M23" si="25">(K23+L23)/F23</f>
        <v>-7.0604240282685513E-2</v>
      </c>
      <c r="N23" s="325" t="s">
        <v>567</v>
      </c>
      <c r="O23" s="443">
        <v>44823</v>
      </c>
      <c r="P23" s="325"/>
      <c r="Q23" s="217"/>
      <c r="R23" s="217" t="s">
        <v>556</v>
      </c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</row>
    <row r="24" spans="1:56" s="256" customFormat="1" ht="13.9" customHeight="1">
      <c r="A24" s="398">
        <v>15</v>
      </c>
      <c r="B24" s="416">
        <v>44816</v>
      </c>
      <c r="C24" s="379"/>
      <c r="D24" s="380" t="s">
        <v>377</v>
      </c>
      <c r="E24" s="381" t="s">
        <v>557</v>
      </c>
      <c r="F24" s="320">
        <v>191.5</v>
      </c>
      <c r="G24" s="320">
        <v>183</v>
      </c>
      <c r="H24" s="320">
        <v>203.5</v>
      </c>
      <c r="I24" s="382" t="s">
        <v>971</v>
      </c>
      <c r="J24" s="301" t="s">
        <v>1093</v>
      </c>
      <c r="K24" s="301">
        <f t="shared" ref="K24" si="26">H24-F24</f>
        <v>12</v>
      </c>
      <c r="L24" s="370">
        <f t="shared" ref="L24" si="27">(F24*-0.7)/100</f>
        <v>-1.3404999999999998</v>
      </c>
      <c r="M24" s="371">
        <f t="shared" ref="M24" si="28">(K24+L24)/F24</f>
        <v>5.5663185378590073E-2</v>
      </c>
      <c r="N24" s="301" t="s">
        <v>555</v>
      </c>
      <c r="O24" s="372">
        <v>44824</v>
      </c>
      <c r="P24" s="301"/>
      <c r="Q24" s="217"/>
      <c r="R24" s="217" t="s">
        <v>827</v>
      </c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</row>
    <row r="25" spans="1:56" s="256" customFormat="1" ht="13.9" customHeight="1">
      <c r="A25" s="367">
        <v>16</v>
      </c>
      <c r="B25" s="374">
        <v>44819</v>
      </c>
      <c r="C25" s="383"/>
      <c r="D25" s="384" t="s">
        <v>519</v>
      </c>
      <c r="E25" s="385" t="s">
        <v>557</v>
      </c>
      <c r="F25" s="298">
        <v>342.5</v>
      </c>
      <c r="G25" s="298">
        <v>318</v>
      </c>
      <c r="H25" s="298">
        <v>362</v>
      </c>
      <c r="I25" s="386" t="s">
        <v>1045</v>
      </c>
      <c r="J25" s="301" t="s">
        <v>1062</v>
      </c>
      <c r="K25" s="301">
        <f t="shared" ref="K25:K26" si="29">H25-F25</f>
        <v>19.5</v>
      </c>
      <c r="L25" s="370">
        <f>(F25*-0.4)/100</f>
        <v>-1.37</v>
      </c>
      <c r="M25" s="371">
        <f t="shared" ref="M25:M26" si="30">(K25+L25)/F25</f>
        <v>5.2934306569343066E-2</v>
      </c>
      <c r="N25" s="301" t="s">
        <v>555</v>
      </c>
      <c r="O25" s="372">
        <v>44823</v>
      </c>
      <c r="P25" s="301"/>
      <c r="Q25" s="217"/>
      <c r="R25" s="217" t="s">
        <v>556</v>
      </c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</row>
    <row r="26" spans="1:56" s="256" customFormat="1" ht="13.9" customHeight="1">
      <c r="A26" s="438">
        <v>17</v>
      </c>
      <c r="B26" s="413">
        <v>44820</v>
      </c>
      <c r="C26" s="450"/>
      <c r="D26" s="451" t="s">
        <v>50</v>
      </c>
      <c r="E26" s="452" t="s">
        <v>557</v>
      </c>
      <c r="F26" s="375">
        <v>527.5</v>
      </c>
      <c r="G26" s="375">
        <v>495</v>
      </c>
      <c r="H26" s="375">
        <v>495</v>
      </c>
      <c r="I26" s="453" t="s">
        <v>1059</v>
      </c>
      <c r="J26" s="325" t="s">
        <v>1131</v>
      </c>
      <c r="K26" s="325">
        <f t="shared" si="29"/>
        <v>-32.5</v>
      </c>
      <c r="L26" s="441">
        <f t="shared" ref="L26" si="31">(F26*-0.7)/100</f>
        <v>-3.6924999999999999</v>
      </c>
      <c r="M26" s="442">
        <f t="shared" si="30"/>
        <v>-6.8611374407582942E-2</v>
      </c>
      <c r="N26" s="325" t="s">
        <v>567</v>
      </c>
      <c r="O26" s="443">
        <v>44830</v>
      </c>
      <c r="P26" s="325"/>
      <c r="Q26" s="217"/>
      <c r="R26" s="217" t="s">
        <v>556</v>
      </c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</row>
    <row r="27" spans="1:56" s="256" customFormat="1" ht="13.9" customHeight="1">
      <c r="A27" s="438">
        <v>18</v>
      </c>
      <c r="B27" s="413">
        <v>44820</v>
      </c>
      <c r="C27" s="450"/>
      <c r="D27" s="451" t="s">
        <v>43</v>
      </c>
      <c r="E27" s="452" t="s">
        <v>557</v>
      </c>
      <c r="F27" s="375">
        <v>2625</v>
      </c>
      <c r="G27" s="375">
        <v>2440</v>
      </c>
      <c r="H27" s="375">
        <f>(2740+2440)/2</f>
        <v>2590</v>
      </c>
      <c r="I27" s="453" t="s">
        <v>1060</v>
      </c>
      <c r="J27" s="325" t="s">
        <v>1130</v>
      </c>
      <c r="K27" s="325">
        <f t="shared" ref="K27" si="32">H27-F27</f>
        <v>-35</v>
      </c>
      <c r="L27" s="441">
        <f t="shared" ref="L27" si="33">(F27*-0.7)/100</f>
        <v>-18.374999999999996</v>
      </c>
      <c r="M27" s="442">
        <f t="shared" ref="M27" si="34">(K27+L27)/F27</f>
        <v>-2.0333333333333332E-2</v>
      </c>
      <c r="N27" s="325" t="s">
        <v>567</v>
      </c>
      <c r="O27" s="443">
        <v>44830</v>
      </c>
      <c r="P27" s="325"/>
      <c r="Q27" s="217"/>
      <c r="R27" s="217" t="s">
        <v>556</v>
      </c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</row>
    <row r="28" spans="1:56" s="256" customFormat="1" ht="13.9" customHeight="1">
      <c r="A28" s="304">
        <v>19</v>
      </c>
      <c r="B28" s="437">
        <v>44823</v>
      </c>
      <c r="C28" s="316"/>
      <c r="D28" s="317" t="s">
        <v>188</v>
      </c>
      <c r="E28" s="318" t="s">
        <v>557</v>
      </c>
      <c r="F28" s="334" t="s">
        <v>1070</v>
      </c>
      <c r="G28" s="334">
        <v>539</v>
      </c>
      <c r="H28" s="334"/>
      <c r="I28" s="319" t="s">
        <v>1071</v>
      </c>
      <c r="J28" s="346" t="s">
        <v>558</v>
      </c>
      <c r="K28" s="346"/>
      <c r="L28" s="310"/>
      <c r="M28" s="311"/>
      <c r="N28" s="346"/>
      <c r="O28" s="312"/>
      <c r="P28" s="346"/>
      <c r="Q28" s="217"/>
      <c r="R28" s="217" t="s">
        <v>556</v>
      </c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</row>
    <row r="29" spans="1:56" s="256" customFormat="1" ht="13.9" customHeight="1">
      <c r="A29" s="304">
        <v>20</v>
      </c>
      <c r="B29" s="444">
        <v>44823</v>
      </c>
      <c r="C29" s="316"/>
      <c r="D29" s="317" t="s">
        <v>66</v>
      </c>
      <c r="E29" s="318" t="s">
        <v>557</v>
      </c>
      <c r="F29" s="334" t="s">
        <v>1072</v>
      </c>
      <c r="G29" s="334">
        <v>1780</v>
      </c>
      <c r="H29" s="334"/>
      <c r="I29" s="319" t="s">
        <v>867</v>
      </c>
      <c r="J29" s="346" t="s">
        <v>558</v>
      </c>
      <c r="K29" s="346"/>
      <c r="L29" s="310"/>
      <c r="M29" s="311"/>
      <c r="N29" s="346"/>
      <c r="O29" s="312"/>
      <c r="P29" s="346"/>
      <c r="Q29" s="217"/>
      <c r="R29" s="217" t="s">
        <v>556</v>
      </c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</row>
    <row r="30" spans="1:56" s="256" customFormat="1" ht="13.9" customHeight="1">
      <c r="A30" s="304">
        <v>21</v>
      </c>
      <c r="B30" s="455">
        <v>44824</v>
      </c>
      <c r="C30" s="316"/>
      <c r="D30" s="317" t="s">
        <v>158</v>
      </c>
      <c r="E30" s="318" t="s">
        <v>557</v>
      </c>
      <c r="F30" s="334" t="s">
        <v>1086</v>
      </c>
      <c r="G30" s="334">
        <v>2940</v>
      </c>
      <c r="H30" s="334"/>
      <c r="I30" s="319" t="s">
        <v>1087</v>
      </c>
      <c r="J30" s="346" t="s">
        <v>558</v>
      </c>
      <c r="K30" s="346"/>
      <c r="L30" s="310"/>
      <c r="M30" s="311"/>
      <c r="N30" s="346"/>
      <c r="O30" s="312"/>
      <c r="P30" s="346"/>
      <c r="Q30" s="217"/>
      <c r="R30" s="217" t="s">
        <v>556</v>
      </c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</row>
    <row r="31" spans="1:56" s="256" customFormat="1" ht="13.9" customHeight="1">
      <c r="A31" s="304">
        <v>22</v>
      </c>
      <c r="B31" s="455">
        <v>44824</v>
      </c>
      <c r="C31" s="316"/>
      <c r="D31" s="317" t="s">
        <v>340</v>
      </c>
      <c r="E31" s="318" t="s">
        <v>557</v>
      </c>
      <c r="F31" s="334" t="s">
        <v>1088</v>
      </c>
      <c r="G31" s="334">
        <v>199</v>
      </c>
      <c r="H31" s="334"/>
      <c r="I31" s="319" t="s">
        <v>1089</v>
      </c>
      <c r="J31" s="346" t="s">
        <v>558</v>
      </c>
      <c r="K31" s="346"/>
      <c r="L31" s="310"/>
      <c r="M31" s="311"/>
      <c r="N31" s="346"/>
      <c r="O31" s="312"/>
      <c r="P31" s="346"/>
      <c r="Q31" s="217"/>
      <c r="R31" s="217" t="s">
        <v>556</v>
      </c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</row>
    <row r="32" spans="1:56" s="256" customFormat="1" ht="13.9" customHeight="1">
      <c r="A32" s="304">
        <v>23</v>
      </c>
      <c r="B32" s="457">
        <v>44830</v>
      </c>
      <c r="C32" s="316"/>
      <c r="D32" s="317" t="s">
        <v>177</v>
      </c>
      <c r="E32" s="318" t="s">
        <v>557</v>
      </c>
      <c r="F32" s="334" t="s">
        <v>1139</v>
      </c>
      <c r="G32" s="334">
        <v>2740</v>
      </c>
      <c r="H32" s="334"/>
      <c r="I32" s="319" t="s">
        <v>1140</v>
      </c>
      <c r="J32" s="346" t="s">
        <v>558</v>
      </c>
      <c r="K32" s="346"/>
      <c r="L32" s="310"/>
      <c r="M32" s="311"/>
      <c r="N32" s="346"/>
      <c r="O32" s="312"/>
      <c r="P32" s="346"/>
      <c r="Q32" s="217"/>
      <c r="R32" s="217" t="s">
        <v>556</v>
      </c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</row>
    <row r="33" spans="1:56" s="256" customFormat="1" ht="13.9" customHeight="1">
      <c r="A33" s="304">
        <v>24</v>
      </c>
      <c r="B33" s="461">
        <v>44830</v>
      </c>
      <c r="C33" s="316"/>
      <c r="D33" s="317" t="s">
        <v>464</v>
      </c>
      <c r="E33" s="318" t="s">
        <v>557</v>
      </c>
      <c r="F33" s="334" t="s">
        <v>1141</v>
      </c>
      <c r="G33" s="334">
        <v>129</v>
      </c>
      <c r="H33" s="334"/>
      <c r="I33" s="319" t="s">
        <v>1142</v>
      </c>
      <c r="J33" s="346" t="s">
        <v>558</v>
      </c>
      <c r="K33" s="346"/>
      <c r="L33" s="310"/>
      <c r="M33" s="311"/>
      <c r="N33" s="346"/>
      <c r="O33" s="312"/>
      <c r="P33" s="346"/>
      <c r="Q33" s="217"/>
      <c r="R33" s="217" t="s">
        <v>556</v>
      </c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</row>
    <row r="34" spans="1:56" s="256" customFormat="1" ht="13.9" customHeight="1">
      <c r="A34" s="406">
        <v>25</v>
      </c>
      <c r="B34" s="407">
        <v>44831</v>
      </c>
      <c r="C34" s="353"/>
      <c r="D34" s="354" t="s">
        <v>129</v>
      </c>
      <c r="E34" s="355" t="s">
        <v>557</v>
      </c>
      <c r="F34" s="352">
        <v>406</v>
      </c>
      <c r="G34" s="352">
        <v>379</v>
      </c>
      <c r="H34" s="352">
        <v>421</v>
      </c>
      <c r="I34" s="356" t="s">
        <v>874</v>
      </c>
      <c r="J34" s="348" t="s">
        <v>1176</v>
      </c>
      <c r="K34" s="348">
        <f t="shared" ref="K34" si="35">H34-F34</f>
        <v>15</v>
      </c>
      <c r="L34" s="349">
        <f>(F34*-0.07)/100</f>
        <v>-0.28420000000000001</v>
      </c>
      <c r="M34" s="350">
        <f t="shared" ref="M34" si="36">(K34+L34)/F34</f>
        <v>3.6245812807881771E-2</v>
      </c>
      <c r="N34" s="348" t="s">
        <v>555</v>
      </c>
      <c r="O34" s="351">
        <v>44831</v>
      </c>
      <c r="P34" s="348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</row>
    <row r="35" spans="1:56" s="256" customFormat="1" ht="13.9" customHeight="1">
      <c r="A35" s="304"/>
      <c r="B35" s="467"/>
      <c r="C35" s="316"/>
      <c r="D35" s="317"/>
      <c r="E35" s="318"/>
      <c r="F35" s="334"/>
      <c r="G35" s="334"/>
      <c r="H35" s="334"/>
      <c r="I35" s="319"/>
      <c r="J35" s="346"/>
      <c r="K35" s="346"/>
      <c r="L35" s="310"/>
      <c r="M35" s="311"/>
      <c r="N35" s="346"/>
      <c r="O35" s="312"/>
      <c r="P35" s="346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</row>
    <row r="36" spans="1:56" ht="13.9" customHeight="1">
      <c r="A36" s="308"/>
      <c r="B36" s="305"/>
      <c r="C36" s="316"/>
      <c r="D36" s="317"/>
      <c r="E36" s="318"/>
      <c r="F36" s="308"/>
      <c r="G36" s="308"/>
      <c r="H36" s="308"/>
      <c r="I36" s="319"/>
      <c r="J36" s="309"/>
      <c r="K36" s="309"/>
      <c r="L36" s="310"/>
      <c r="M36" s="311"/>
      <c r="N36" s="309"/>
      <c r="O36" s="312"/>
      <c r="P36" s="310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</row>
    <row r="37" spans="1:56" ht="14.25" customHeight="1">
      <c r="A37" s="97"/>
      <c r="B37" s="98"/>
      <c r="C37" s="99"/>
      <c r="D37" s="100"/>
      <c r="E37" s="101"/>
      <c r="F37" s="101"/>
      <c r="H37" s="101"/>
      <c r="I37" s="102"/>
      <c r="J37" s="103"/>
      <c r="K37" s="103"/>
      <c r="L37" s="104"/>
      <c r="M37" s="105"/>
      <c r="N37" s="106"/>
      <c r="O37" s="107"/>
      <c r="P37" s="108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</row>
    <row r="38" spans="1:56" ht="14.25" customHeight="1">
      <c r="A38" s="97"/>
      <c r="B38" s="98"/>
      <c r="C38" s="99"/>
      <c r="D38" s="100"/>
      <c r="E38" s="101"/>
      <c r="F38" s="101"/>
      <c r="G38" s="97"/>
      <c r="H38" s="101"/>
      <c r="I38" s="102"/>
      <c r="J38" s="103"/>
      <c r="K38" s="103"/>
      <c r="L38" s="104"/>
      <c r="M38" s="105"/>
      <c r="N38" s="106"/>
      <c r="O38" s="107"/>
      <c r="P38" s="108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56" ht="12" customHeight="1">
      <c r="A39" s="109" t="s">
        <v>559</v>
      </c>
      <c r="B39" s="110"/>
      <c r="C39" s="111"/>
      <c r="D39" s="112"/>
      <c r="E39" s="113"/>
      <c r="F39" s="113"/>
      <c r="G39" s="113"/>
      <c r="H39" s="113"/>
      <c r="I39" s="113"/>
      <c r="J39" s="114"/>
      <c r="K39" s="113"/>
      <c r="L39" s="115"/>
      <c r="M39" s="54"/>
      <c r="N39" s="114"/>
      <c r="O39" s="11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56" ht="12" customHeight="1">
      <c r="A40" s="116" t="s">
        <v>560</v>
      </c>
      <c r="B40" s="109"/>
      <c r="C40" s="109"/>
      <c r="D40" s="109"/>
      <c r="E40" s="41"/>
      <c r="F40" s="117" t="s">
        <v>561</v>
      </c>
      <c r="G40" s="6"/>
      <c r="H40" s="6"/>
      <c r="I40" s="6"/>
      <c r="J40" s="118"/>
      <c r="K40" s="119"/>
      <c r="L40" s="119"/>
      <c r="M40" s="120"/>
      <c r="N40" s="1"/>
      <c r="O40" s="12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56" ht="12" customHeight="1">
      <c r="A41" s="109" t="s">
        <v>562</v>
      </c>
      <c r="B41" s="109"/>
      <c r="C41" s="109"/>
      <c r="D41" s="109" t="s">
        <v>815</v>
      </c>
      <c r="E41" s="6"/>
      <c r="F41" s="117" t="s">
        <v>563</v>
      </c>
      <c r="G41" s="6"/>
      <c r="H41" s="6"/>
      <c r="I41" s="6"/>
      <c r="J41" s="118"/>
      <c r="K41" s="119"/>
      <c r="L41" s="119"/>
      <c r="M41" s="120"/>
      <c r="N41" s="1"/>
      <c r="O41" s="12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56" ht="12" customHeight="1">
      <c r="A42" s="109"/>
      <c r="B42" s="109"/>
      <c r="C42" s="109"/>
      <c r="D42" s="109"/>
      <c r="E42" s="6"/>
      <c r="F42" s="6"/>
      <c r="G42" s="6"/>
      <c r="H42" s="6"/>
      <c r="I42" s="6"/>
      <c r="J42" s="122"/>
      <c r="K42" s="119"/>
      <c r="L42" s="119"/>
      <c r="M42" s="6"/>
      <c r="N42" s="123"/>
      <c r="O42" s="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56" ht="12.75" customHeight="1">
      <c r="A43" s="1"/>
      <c r="B43" s="124" t="s">
        <v>564</v>
      </c>
      <c r="C43" s="124"/>
      <c r="D43" s="124"/>
      <c r="E43" s="124"/>
      <c r="F43" s="125"/>
      <c r="G43" s="6"/>
      <c r="H43" s="6"/>
      <c r="I43" s="126"/>
      <c r="J43" s="127"/>
      <c r="K43" s="128"/>
      <c r="L43" s="127"/>
      <c r="M43" s="6"/>
      <c r="N43" s="1"/>
      <c r="O43" s="1"/>
      <c r="P43" s="1"/>
      <c r="R43" s="54"/>
      <c r="S43" s="1"/>
      <c r="T43" s="1"/>
      <c r="U43" s="1"/>
      <c r="V43" s="1"/>
      <c r="W43" s="1"/>
      <c r="X43" s="1"/>
      <c r="Y43" s="1"/>
      <c r="Z43" s="1"/>
    </row>
    <row r="44" spans="1:56" ht="38.25" customHeight="1">
      <c r="A44" s="93" t="s">
        <v>16</v>
      </c>
      <c r="B44" s="94" t="s">
        <v>532</v>
      </c>
      <c r="C44" s="96"/>
      <c r="D44" s="95" t="s">
        <v>543</v>
      </c>
      <c r="E44" s="94" t="s">
        <v>544</v>
      </c>
      <c r="F44" s="94" t="s">
        <v>545</v>
      </c>
      <c r="G44" s="94" t="s">
        <v>565</v>
      </c>
      <c r="H44" s="94" t="s">
        <v>547</v>
      </c>
      <c r="I44" s="94" t="s">
        <v>548</v>
      </c>
      <c r="J44" s="94" t="s">
        <v>549</v>
      </c>
      <c r="K44" s="94" t="s">
        <v>566</v>
      </c>
      <c r="L44" s="130" t="s">
        <v>551</v>
      </c>
      <c r="M44" s="96" t="s">
        <v>552</v>
      </c>
      <c r="N44" s="93" t="s">
        <v>553</v>
      </c>
      <c r="O44" s="258" t="s">
        <v>554</v>
      </c>
      <c r="P44" s="41"/>
      <c r="Q44" s="1"/>
      <c r="R44" s="255"/>
      <c r="S44" s="255"/>
      <c r="T44" s="255"/>
      <c r="U44" s="249"/>
      <c r="V44" s="249"/>
      <c r="W44" s="249"/>
      <c r="X44" s="249"/>
      <c r="Y44" s="249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56" s="322" customFormat="1" ht="15" customHeight="1">
      <c r="A45" s="367">
        <v>1</v>
      </c>
      <c r="B45" s="297">
        <v>44796</v>
      </c>
      <c r="C45" s="368"/>
      <c r="D45" s="369" t="s">
        <v>131</v>
      </c>
      <c r="E45" s="298" t="s">
        <v>557</v>
      </c>
      <c r="F45" s="298">
        <v>2005</v>
      </c>
      <c r="G45" s="298">
        <v>1940</v>
      </c>
      <c r="H45" s="298">
        <v>2060</v>
      </c>
      <c r="I45" s="298" t="s">
        <v>873</v>
      </c>
      <c r="J45" s="301" t="s">
        <v>693</v>
      </c>
      <c r="K45" s="301">
        <f t="shared" ref="K45" si="37">H45-F45</f>
        <v>55</v>
      </c>
      <c r="L45" s="370">
        <f t="shared" ref="L45" si="38">(F45*-0.7)/100</f>
        <v>-14.035</v>
      </c>
      <c r="M45" s="371">
        <f t="shared" ref="M45" si="39">(K45+L45)/F45</f>
        <v>2.0431421446384043E-2</v>
      </c>
      <c r="N45" s="301" t="s">
        <v>555</v>
      </c>
      <c r="O45" s="372">
        <v>44806</v>
      </c>
      <c r="P45" s="41"/>
      <c r="Q45" s="256"/>
      <c r="R45" s="257" t="s">
        <v>556</v>
      </c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313"/>
      <c r="AJ45" s="314"/>
      <c r="AK45" s="321"/>
      <c r="AL45" s="321"/>
    </row>
    <row r="46" spans="1:56" s="322" customFormat="1" ht="13.5" customHeight="1">
      <c r="A46" s="367">
        <v>2</v>
      </c>
      <c r="B46" s="373">
        <v>44799</v>
      </c>
      <c r="C46" s="368"/>
      <c r="D46" s="369" t="s">
        <v>154</v>
      </c>
      <c r="E46" s="298" t="s">
        <v>557</v>
      </c>
      <c r="F46" s="298">
        <v>810</v>
      </c>
      <c r="G46" s="298">
        <v>787</v>
      </c>
      <c r="H46" s="298">
        <v>829</v>
      </c>
      <c r="I46" s="298" t="s">
        <v>880</v>
      </c>
      <c r="J46" s="301" t="s">
        <v>904</v>
      </c>
      <c r="K46" s="301">
        <f t="shared" ref="K46" si="40">H46-F46</f>
        <v>19</v>
      </c>
      <c r="L46" s="370">
        <f t="shared" ref="L46" si="41">(F46*-0.7)/100</f>
        <v>-5.67</v>
      </c>
      <c r="M46" s="371">
        <f t="shared" ref="M46" si="42">(K46+L46)/F46</f>
        <v>1.6456790123456789E-2</v>
      </c>
      <c r="N46" s="301" t="s">
        <v>555</v>
      </c>
      <c r="O46" s="372">
        <v>44806</v>
      </c>
      <c r="P46" s="41"/>
      <c r="Q46" s="256"/>
      <c r="R46" s="257" t="s">
        <v>556</v>
      </c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313"/>
      <c r="AJ46" s="314"/>
      <c r="AK46" s="321"/>
      <c r="AL46" s="321"/>
    </row>
    <row r="47" spans="1:56" s="322" customFormat="1" ht="13.5" customHeight="1">
      <c r="A47" s="367">
        <v>3</v>
      </c>
      <c r="B47" s="373">
        <v>44803</v>
      </c>
      <c r="C47" s="368"/>
      <c r="D47" s="369" t="s">
        <v>87</v>
      </c>
      <c r="E47" s="298" t="s">
        <v>557</v>
      </c>
      <c r="F47" s="298">
        <v>3555</v>
      </c>
      <c r="G47" s="298">
        <v>3430</v>
      </c>
      <c r="H47" s="298">
        <v>3655</v>
      </c>
      <c r="I47" s="298" t="s">
        <v>885</v>
      </c>
      <c r="J47" s="301" t="s">
        <v>817</v>
      </c>
      <c r="K47" s="301">
        <f t="shared" ref="K47" si="43">H47-F47</f>
        <v>100</v>
      </c>
      <c r="L47" s="370">
        <f t="shared" ref="L47" si="44">(F47*-0.7)/100</f>
        <v>-24.885000000000002</v>
      </c>
      <c r="M47" s="371">
        <f t="shared" ref="M47" si="45">(K47+L47)/F47</f>
        <v>2.1129395218002812E-2</v>
      </c>
      <c r="N47" s="301" t="s">
        <v>555</v>
      </c>
      <c r="O47" s="372">
        <v>44816</v>
      </c>
      <c r="P47" s="41"/>
      <c r="Q47" s="256"/>
      <c r="R47" s="257" t="s">
        <v>556</v>
      </c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313"/>
      <c r="AJ47" s="314"/>
      <c r="AK47" s="321"/>
      <c r="AL47" s="321"/>
    </row>
    <row r="48" spans="1:56" s="322" customFormat="1" ht="13.5" customHeight="1">
      <c r="A48" s="438">
        <v>4</v>
      </c>
      <c r="B48" s="329">
        <v>44805</v>
      </c>
      <c r="C48" s="439"/>
      <c r="D48" s="440" t="s">
        <v>825</v>
      </c>
      <c r="E48" s="375" t="s">
        <v>557</v>
      </c>
      <c r="F48" s="375">
        <v>378</v>
      </c>
      <c r="G48" s="375">
        <v>367</v>
      </c>
      <c r="H48" s="375">
        <v>367</v>
      </c>
      <c r="I48" s="375" t="s">
        <v>894</v>
      </c>
      <c r="J48" s="325" t="s">
        <v>1048</v>
      </c>
      <c r="K48" s="325">
        <f t="shared" ref="K48" si="46">H48-F48</f>
        <v>-11</v>
      </c>
      <c r="L48" s="441">
        <f t="shared" ref="L48" si="47">(F48*-0.7)/100</f>
        <v>-2.6459999999999995</v>
      </c>
      <c r="M48" s="442">
        <f t="shared" ref="M48" si="48">(K48+L48)/F48</f>
        <v>-3.6100529100529098E-2</v>
      </c>
      <c r="N48" s="325" t="s">
        <v>567</v>
      </c>
      <c r="O48" s="443">
        <v>44820</v>
      </c>
      <c r="P48" s="41"/>
      <c r="Q48" s="256"/>
      <c r="R48" s="257" t="s">
        <v>827</v>
      </c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313"/>
      <c r="AJ48" s="314"/>
      <c r="AK48" s="321"/>
      <c r="AL48" s="321"/>
    </row>
    <row r="49" spans="1:38" s="322" customFormat="1" ht="13.5" customHeight="1">
      <c r="A49" s="398">
        <v>5</v>
      </c>
      <c r="B49" s="399">
        <v>44809</v>
      </c>
      <c r="C49" s="400"/>
      <c r="D49" s="401" t="s">
        <v>464</v>
      </c>
      <c r="E49" s="320" t="s">
        <v>557</v>
      </c>
      <c r="F49" s="320">
        <v>150</v>
      </c>
      <c r="G49" s="320">
        <v>145</v>
      </c>
      <c r="H49" s="320">
        <v>154.5</v>
      </c>
      <c r="I49" s="320" t="s">
        <v>932</v>
      </c>
      <c r="J49" s="301" t="s">
        <v>943</v>
      </c>
      <c r="K49" s="301">
        <f t="shared" ref="K49" si="49">H49-F49</f>
        <v>4.5</v>
      </c>
      <c r="L49" s="370">
        <f t="shared" ref="L49" si="50">(F49*-0.7)/100</f>
        <v>-1.05</v>
      </c>
      <c r="M49" s="371">
        <f t="shared" ref="M49" si="51">(K49+L49)/F49</f>
        <v>2.3E-2</v>
      </c>
      <c r="N49" s="301" t="s">
        <v>555</v>
      </c>
      <c r="O49" s="372">
        <v>44810</v>
      </c>
      <c r="P49" s="41"/>
      <c r="Q49" s="256"/>
      <c r="R49" s="257" t="s">
        <v>556</v>
      </c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313"/>
      <c r="AJ49" s="314"/>
      <c r="AK49" s="321"/>
      <c r="AL49" s="321"/>
    </row>
    <row r="50" spans="1:38" s="322" customFormat="1" ht="13.5" customHeight="1">
      <c r="A50" s="398">
        <v>6</v>
      </c>
      <c r="B50" s="399">
        <v>44810</v>
      </c>
      <c r="C50" s="400"/>
      <c r="D50" s="401" t="s">
        <v>66</v>
      </c>
      <c r="E50" s="320" t="s">
        <v>557</v>
      </c>
      <c r="F50" s="320">
        <v>1970</v>
      </c>
      <c r="G50" s="320">
        <v>1915</v>
      </c>
      <c r="H50" s="320">
        <v>2003</v>
      </c>
      <c r="I50" s="320" t="s">
        <v>936</v>
      </c>
      <c r="J50" s="301" t="s">
        <v>937</v>
      </c>
      <c r="K50" s="301">
        <f t="shared" ref="K50:K52" si="52">H50-F50</f>
        <v>33</v>
      </c>
      <c r="L50" s="370">
        <f>(F50*-0.07)/100</f>
        <v>-1.379</v>
      </c>
      <c r="M50" s="371">
        <f t="shared" ref="M50:M52" si="53">(K50+L50)/F50</f>
        <v>1.6051269035532993E-2</v>
      </c>
      <c r="N50" s="301" t="s">
        <v>555</v>
      </c>
      <c r="O50" s="372">
        <v>44810</v>
      </c>
      <c r="P50" s="41"/>
      <c r="Q50" s="256"/>
      <c r="R50" s="257" t="s">
        <v>556</v>
      </c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313"/>
      <c r="AJ50" s="314"/>
      <c r="AK50" s="321"/>
      <c r="AL50" s="321"/>
    </row>
    <row r="51" spans="1:38" s="322" customFormat="1" ht="13.5" customHeight="1">
      <c r="A51" s="398">
        <v>7</v>
      </c>
      <c r="B51" s="399">
        <v>44810</v>
      </c>
      <c r="C51" s="400"/>
      <c r="D51" s="401" t="s">
        <v>198</v>
      </c>
      <c r="E51" s="320" t="s">
        <v>557</v>
      </c>
      <c r="F51" s="320">
        <v>243</v>
      </c>
      <c r="G51" s="320">
        <v>237</v>
      </c>
      <c r="H51" s="320">
        <v>251</v>
      </c>
      <c r="I51" s="320" t="s">
        <v>938</v>
      </c>
      <c r="J51" s="301" t="s">
        <v>953</v>
      </c>
      <c r="K51" s="301">
        <f t="shared" si="52"/>
        <v>8</v>
      </c>
      <c r="L51" s="370">
        <f t="shared" ref="L51:L52" si="54">(F51*-0.7)/100</f>
        <v>-1.7009999999999998</v>
      </c>
      <c r="M51" s="371">
        <f t="shared" si="53"/>
        <v>2.5921810699588477E-2</v>
      </c>
      <c r="N51" s="301" t="s">
        <v>555</v>
      </c>
      <c r="O51" s="372">
        <v>44810</v>
      </c>
      <c r="P51" s="41"/>
      <c r="Q51" s="256"/>
      <c r="R51" s="257" t="s">
        <v>556</v>
      </c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313"/>
      <c r="AJ51" s="314"/>
      <c r="AK51" s="321"/>
      <c r="AL51" s="321"/>
    </row>
    <row r="52" spans="1:38" s="322" customFormat="1" ht="13.5" customHeight="1">
      <c r="A52" s="438">
        <v>8</v>
      </c>
      <c r="B52" s="329">
        <v>44811</v>
      </c>
      <c r="C52" s="439"/>
      <c r="D52" s="440" t="s">
        <v>66</v>
      </c>
      <c r="E52" s="375" t="s">
        <v>557</v>
      </c>
      <c r="F52" s="375">
        <v>1995</v>
      </c>
      <c r="G52" s="375">
        <v>1930</v>
      </c>
      <c r="H52" s="375">
        <v>1930</v>
      </c>
      <c r="I52" s="375" t="s">
        <v>944</v>
      </c>
      <c r="J52" s="325" t="s">
        <v>1049</v>
      </c>
      <c r="K52" s="325">
        <f t="shared" si="52"/>
        <v>-65</v>
      </c>
      <c r="L52" s="441">
        <f t="shared" si="54"/>
        <v>-13.965</v>
      </c>
      <c r="M52" s="442">
        <f t="shared" si="53"/>
        <v>-3.9581453634085217E-2</v>
      </c>
      <c r="N52" s="325" t="s">
        <v>567</v>
      </c>
      <c r="O52" s="443">
        <v>44820</v>
      </c>
      <c r="P52" s="41"/>
      <c r="Q52" s="256"/>
      <c r="R52" s="257" t="s">
        <v>556</v>
      </c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313"/>
      <c r="AJ52" s="314"/>
      <c r="AK52" s="321"/>
      <c r="AL52" s="321"/>
    </row>
    <row r="53" spans="1:38" s="322" customFormat="1" ht="13.5" customHeight="1">
      <c r="A53" s="438">
        <v>9</v>
      </c>
      <c r="B53" s="329">
        <v>44813</v>
      </c>
      <c r="C53" s="439"/>
      <c r="D53" s="440" t="s">
        <v>198</v>
      </c>
      <c r="E53" s="375" t="s">
        <v>557</v>
      </c>
      <c r="F53" s="375">
        <v>242</v>
      </c>
      <c r="G53" s="375">
        <v>235</v>
      </c>
      <c r="H53" s="375">
        <v>235</v>
      </c>
      <c r="I53" s="375" t="s">
        <v>938</v>
      </c>
      <c r="J53" s="325" t="s">
        <v>1064</v>
      </c>
      <c r="K53" s="325">
        <f t="shared" ref="K53" si="55">H53-F53</f>
        <v>-7</v>
      </c>
      <c r="L53" s="441">
        <f t="shared" ref="L53" si="56">(F53*-0.7)/100</f>
        <v>-1.6939999999999997</v>
      </c>
      <c r="M53" s="442">
        <f t="shared" ref="M53" si="57">(K53+L53)/F53</f>
        <v>-3.5925619834710737E-2</v>
      </c>
      <c r="N53" s="325" t="s">
        <v>567</v>
      </c>
      <c r="O53" s="443">
        <v>44820</v>
      </c>
      <c r="P53" s="41"/>
      <c r="Q53" s="256"/>
      <c r="R53" s="257" t="s">
        <v>556</v>
      </c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313"/>
      <c r="AJ53" s="314"/>
      <c r="AK53" s="321"/>
      <c r="AL53" s="321"/>
    </row>
    <row r="54" spans="1:38" s="322" customFormat="1" ht="13.5" customHeight="1">
      <c r="A54" s="398">
        <v>10</v>
      </c>
      <c r="B54" s="378">
        <v>44817</v>
      </c>
      <c r="C54" s="400"/>
      <c r="D54" s="401" t="s">
        <v>465</v>
      </c>
      <c r="E54" s="320" t="s">
        <v>557</v>
      </c>
      <c r="F54" s="320">
        <v>1025</v>
      </c>
      <c r="G54" s="320">
        <v>994</v>
      </c>
      <c r="H54" s="320">
        <v>1050</v>
      </c>
      <c r="I54" s="320" t="s">
        <v>990</v>
      </c>
      <c r="J54" s="301" t="s">
        <v>576</v>
      </c>
      <c r="K54" s="301">
        <f t="shared" ref="K54" si="58">H54-F54</f>
        <v>25</v>
      </c>
      <c r="L54" s="370">
        <f>(F54*-0.07)/100</f>
        <v>-0.71750000000000003</v>
      </c>
      <c r="M54" s="371">
        <f t="shared" ref="M54" si="59">(K54+L54)/F54</f>
        <v>2.3690243902439023E-2</v>
      </c>
      <c r="N54" s="301" t="s">
        <v>555</v>
      </c>
      <c r="O54" s="372">
        <v>44817</v>
      </c>
      <c r="P54" s="41"/>
      <c r="Q54" s="256"/>
      <c r="R54" s="257" t="s">
        <v>556</v>
      </c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313"/>
      <c r="AJ54" s="314"/>
      <c r="AK54" s="321"/>
      <c r="AL54" s="321"/>
    </row>
    <row r="55" spans="1:38" s="322" customFormat="1" ht="13.5" customHeight="1">
      <c r="A55" s="398">
        <v>11</v>
      </c>
      <c r="B55" s="378">
        <v>44817</v>
      </c>
      <c r="C55" s="400"/>
      <c r="D55" s="401" t="s">
        <v>991</v>
      </c>
      <c r="E55" s="320" t="s">
        <v>557</v>
      </c>
      <c r="F55" s="320">
        <v>267.5</v>
      </c>
      <c r="G55" s="320">
        <v>259</v>
      </c>
      <c r="H55" s="320">
        <v>274</v>
      </c>
      <c r="I55" s="320" t="s">
        <v>992</v>
      </c>
      <c r="J55" s="301" t="s">
        <v>1047</v>
      </c>
      <c r="K55" s="301">
        <f t="shared" ref="K55:K56" si="60">H55-F55</f>
        <v>6.5</v>
      </c>
      <c r="L55" s="370">
        <f>(F55*-0.07)/100</f>
        <v>-0.18725000000000003</v>
      </c>
      <c r="M55" s="371">
        <f t="shared" ref="M55:M56" si="61">(K55+L55)/F55</f>
        <v>2.3599065420560748E-2</v>
      </c>
      <c r="N55" s="301" t="s">
        <v>555</v>
      </c>
      <c r="O55" s="372">
        <v>44817</v>
      </c>
      <c r="P55" s="41"/>
      <c r="Q55" s="256"/>
      <c r="R55" s="257" t="s">
        <v>556</v>
      </c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313"/>
      <c r="AJ55" s="314"/>
      <c r="AK55" s="321"/>
      <c r="AL55" s="321"/>
    </row>
    <row r="56" spans="1:38" s="322" customFormat="1" ht="13.5" customHeight="1">
      <c r="A56" s="438">
        <v>12</v>
      </c>
      <c r="B56" s="329">
        <v>44817</v>
      </c>
      <c r="C56" s="439"/>
      <c r="D56" s="440" t="s">
        <v>182</v>
      </c>
      <c r="E56" s="375" t="s">
        <v>557</v>
      </c>
      <c r="F56" s="375">
        <v>799</v>
      </c>
      <c r="G56" s="375">
        <v>774</v>
      </c>
      <c r="H56" s="375">
        <v>774</v>
      </c>
      <c r="I56" s="375" t="s">
        <v>999</v>
      </c>
      <c r="J56" s="325" t="s">
        <v>1050</v>
      </c>
      <c r="K56" s="325">
        <f t="shared" si="60"/>
        <v>-25</v>
      </c>
      <c r="L56" s="441">
        <f t="shared" ref="L56" si="62">(F56*-0.7)/100</f>
        <v>-5.593</v>
      </c>
      <c r="M56" s="442">
        <f t="shared" si="61"/>
        <v>-3.8289111389236546E-2</v>
      </c>
      <c r="N56" s="325" t="s">
        <v>567</v>
      </c>
      <c r="O56" s="443">
        <v>44820</v>
      </c>
      <c r="P56" s="41"/>
      <c r="Q56" s="256"/>
      <c r="R56" s="257" t="s">
        <v>556</v>
      </c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313"/>
      <c r="AJ56" s="314"/>
      <c r="AK56" s="321"/>
      <c r="AL56" s="321"/>
    </row>
    <row r="57" spans="1:38" s="322" customFormat="1" ht="13.5" customHeight="1">
      <c r="A57" s="398">
        <v>13</v>
      </c>
      <c r="B57" s="378">
        <v>44819</v>
      </c>
      <c r="C57" s="400"/>
      <c r="D57" s="401" t="s">
        <v>464</v>
      </c>
      <c r="E57" s="320" t="s">
        <v>557</v>
      </c>
      <c r="F57" s="320">
        <v>156</v>
      </c>
      <c r="G57" s="320">
        <v>152</v>
      </c>
      <c r="H57" s="320">
        <v>161</v>
      </c>
      <c r="I57" s="320" t="s">
        <v>882</v>
      </c>
      <c r="J57" s="301" t="s">
        <v>1090</v>
      </c>
      <c r="K57" s="301">
        <f t="shared" ref="K57:K58" si="63">H57-F57</f>
        <v>5</v>
      </c>
      <c r="L57" s="370">
        <f t="shared" ref="L57:L58" si="64">(F57*-0.7)/100</f>
        <v>-1.0919999999999999</v>
      </c>
      <c r="M57" s="371">
        <f t="shared" ref="M57:M58" si="65">(K57+L57)/F57</f>
        <v>2.5051282051282053E-2</v>
      </c>
      <c r="N57" s="301" t="s">
        <v>555</v>
      </c>
      <c r="O57" s="372">
        <v>44820</v>
      </c>
      <c r="P57" s="41"/>
      <c r="Q57" s="256"/>
      <c r="R57" s="257" t="s">
        <v>556</v>
      </c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313"/>
      <c r="AJ57" s="314"/>
      <c r="AK57" s="321"/>
      <c r="AL57" s="321"/>
    </row>
    <row r="58" spans="1:38" s="322" customFormat="1" ht="13.5" customHeight="1">
      <c r="A58" s="438">
        <v>14</v>
      </c>
      <c r="B58" s="459">
        <v>44823</v>
      </c>
      <c r="C58" s="439"/>
      <c r="D58" s="440" t="s">
        <v>324</v>
      </c>
      <c r="E58" s="375" t="s">
        <v>557</v>
      </c>
      <c r="F58" s="375">
        <v>848</v>
      </c>
      <c r="G58" s="375">
        <v>824</v>
      </c>
      <c r="H58" s="375">
        <v>824</v>
      </c>
      <c r="I58" s="375" t="s">
        <v>1065</v>
      </c>
      <c r="J58" s="325" t="s">
        <v>1129</v>
      </c>
      <c r="K58" s="325">
        <f t="shared" si="63"/>
        <v>-24</v>
      </c>
      <c r="L58" s="441">
        <f t="shared" si="64"/>
        <v>-5.9359999999999991</v>
      </c>
      <c r="M58" s="442">
        <f t="shared" si="65"/>
        <v>-3.530188679245283E-2</v>
      </c>
      <c r="N58" s="325" t="s">
        <v>567</v>
      </c>
      <c r="O58" s="443">
        <v>44830</v>
      </c>
      <c r="P58" s="41"/>
      <c r="Q58" s="256"/>
      <c r="R58" s="257" t="s">
        <v>556</v>
      </c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313"/>
      <c r="AJ58" s="314"/>
      <c r="AK58" s="321"/>
      <c r="AL58" s="321"/>
    </row>
    <row r="59" spans="1:38" s="322" customFormat="1" ht="13.5" customHeight="1">
      <c r="A59" s="398">
        <v>15</v>
      </c>
      <c r="B59" s="378">
        <v>44824</v>
      </c>
      <c r="C59" s="400"/>
      <c r="D59" s="401" t="s">
        <v>413</v>
      </c>
      <c r="E59" s="320" t="s">
        <v>557</v>
      </c>
      <c r="F59" s="320">
        <v>580.5</v>
      </c>
      <c r="G59" s="320">
        <v>564</v>
      </c>
      <c r="H59" s="320">
        <v>596.5</v>
      </c>
      <c r="I59" s="320" t="s">
        <v>1091</v>
      </c>
      <c r="J59" s="301" t="s">
        <v>1095</v>
      </c>
      <c r="K59" s="301">
        <f t="shared" ref="K59" si="66">H59-F59</f>
        <v>16</v>
      </c>
      <c r="L59" s="370">
        <f t="shared" ref="L59" si="67">(F59*-0.7)/100</f>
        <v>-4.0634999999999994</v>
      </c>
      <c r="M59" s="371">
        <f t="shared" ref="M59" si="68">(K59+L59)/F59</f>
        <v>2.0562446167097331E-2</v>
      </c>
      <c r="N59" s="301" t="s">
        <v>555</v>
      </c>
      <c r="O59" s="372">
        <v>44825</v>
      </c>
      <c r="P59" s="41"/>
      <c r="Q59" s="256"/>
      <c r="R59" s="257" t="s">
        <v>556</v>
      </c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313"/>
      <c r="AJ59" s="314"/>
      <c r="AK59" s="321"/>
      <c r="AL59" s="321"/>
    </row>
    <row r="60" spans="1:38" s="322" customFormat="1" ht="13.5" customHeight="1">
      <c r="A60" s="304">
        <v>16</v>
      </c>
      <c r="B60" s="335">
        <v>44825</v>
      </c>
      <c r="C60" s="306"/>
      <c r="D60" s="307" t="s">
        <v>825</v>
      </c>
      <c r="E60" s="334" t="s">
        <v>557</v>
      </c>
      <c r="F60" s="334" t="s">
        <v>1096</v>
      </c>
      <c r="G60" s="334">
        <v>354</v>
      </c>
      <c r="H60" s="334"/>
      <c r="I60" s="334" t="s">
        <v>1097</v>
      </c>
      <c r="J60" s="252" t="s">
        <v>558</v>
      </c>
      <c r="K60" s="252"/>
      <c r="L60" s="253"/>
      <c r="M60" s="254"/>
      <c r="N60" s="252"/>
      <c r="O60" s="275"/>
      <c r="P60" s="41"/>
      <c r="Q60" s="256"/>
      <c r="R60" s="257" t="s">
        <v>556</v>
      </c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7"/>
      <c r="AI60" s="313"/>
      <c r="AJ60" s="314"/>
      <c r="AK60" s="321"/>
      <c r="AL60" s="321"/>
    </row>
    <row r="61" spans="1:38" s="322" customFormat="1" ht="13.5" customHeight="1">
      <c r="A61" s="304">
        <v>17</v>
      </c>
      <c r="B61" s="335">
        <v>44825</v>
      </c>
      <c r="C61" s="306"/>
      <c r="D61" s="307" t="s">
        <v>193</v>
      </c>
      <c r="E61" s="334" t="s">
        <v>557</v>
      </c>
      <c r="F61" s="334" t="s">
        <v>1098</v>
      </c>
      <c r="G61" s="334">
        <v>879</v>
      </c>
      <c r="H61" s="334"/>
      <c r="I61" s="334" t="s">
        <v>1099</v>
      </c>
      <c r="J61" s="252" t="s">
        <v>558</v>
      </c>
      <c r="K61" s="252"/>
      <c r="L61" s="253"/>
      <c r="M61" s="254"/>
      <c r="N61" s="252"/>
      <c r="O61" s="275"/>
      <c r="P61" s="41"/>
      <c r="Q61" s="256"/>
      <c r="R61" s="257" t="s">
        <v>556</v>
      </c>
      <c r="S61" s="217"/>
      <c r="T61" s="217"/>
      <c r="U61" s="217"/>
      <c r="V61" s="217"/>
      <c r="W61" s="217"/>
      <c r="X61" s="217"/>
      <c r="Y61" s="217"/>
      <c r="Z61" s="217"/>
      <c r="AA61" s="217"/>
      <c r="AB61" s="217"/>
      <c r="AC61" s="217"/>
      <c r="AD61" s="217"/>
      <c r="AE61" s="217"/>
      <c r="AF61" s="217"/>
      <c r="AG61" s="217"/>
      <c r="AH61" s="217"/>
      <c r="AI61" s="313"/>
      <c r="AJ61" s="314"/>
      <c r="AK61" s="321"/>
      <c r="AL61" s="321"/>
    </row>
    <row r="62" spans="1:38" s="322" customFormat="1" ht="13.5" customHeight="1">
      <c r="A62" s="462">
        <v>18</v>
      </c>
      <c r="B62" s="388">
        <v>44830</v>
      </c>
      <c r="C62" s="463"/>
      <c r="D62" s="464" t="s">
        <v>196</v>
      </c>
      <c r="E62" s="387" t="s">
        <v>557</v>
      </c>
      <c r="F62" s="387">
        <v>780</v>
      </c>
      <c r="G62" s="387">
        <v>758</v>
      </c>
      <c r="H62" s="387">
        <v>781.5</v>
      </c>
      <c r="I62" s="387" t="s">
        <v>1132</v>
      </c>
      <c r="J62" s="393" t="s">
        <v>922</v>
      </c>
      <c r="K62" s="393">
        <f t="shared" ref="K62" si="69">H62-F62</f>
        <v>1.5</v>
      </c>
      <c r="L62" s="394">
        <f>(F62*-0.07)/100</f>
        <v>-0.54600000000000004</v>
      </c>
      <c r="M62" s="395">
        <f t="shared" ref="M62" si="70">(K62+L62)/F62</f>
        <v>1.2230769230769231E-3</v>
      </c>
      <c r="N62" s="393" t="s">
        <v>676</v>
      </c>
      <c r="O62" s="396">
        <v>44830</v>
      </c>
      <c r="P62" s="41"/>
      <c r="Q62" s="256"/>
      <c r="R62" s="257" t="s">
        <v>556</v>
      </c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313"/>
      <c r="AJ62" s="314"/>
      <c r="AK62" s="321"/>
      <c r="AL62" s="321"/>
    </row>
    <row r="63" spans="1:38" s="322" customFormat="1" ht="13.5" customHeight="1">
      <c r="A63" s="304">
        <v>19</v>
      </c>
      <c r="B63" s="335">
        <v>44831</v>
      </c>
      <c r="C63" s="306"/>
      <c r="D63" s="307" t="s">
        <v>200</v>
      </c>
      <c r="E63" s="334" t="s">
        <v>557</v>
      </c>
      <c r="F63" s="334" t="s">
        <v>1170</v>
      </c>
      <c r="G63" s="334">
        <v>2890</v>
      </c>
      <c r="H63" s="334"/>
      <c r="I63" s="334" t="s">
        <v>1171</v>
      </c>
      <c r="J63" s="252" t="s">
        <v>558</v>
      </c>
      <c r="K63" s="252"/>
      <c r="L63" s="253"/>
      <c r="M63" s="254"/>
      <c r="N63" s="252"/>
      <c r="O63" s="275"/>
      <c r="P63" s="41"/>
      <c r="Q63" s="256"/>
      <c r="R63" s="25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313"/>
      <c r="AJ63" s="314"/>
      <c r="AK63" s="321"/>
      <c r="AL63" s="321"/>
    </row>
    <row r="64" spans="1:38" s="322" customFormat="1" ht="13.5" customHeight="1">
      <c r="A64" s="398">
        <v>20</v>
      </c>
      <c r="B64" s="378">
        <v>44831</v>
      </c>
      <c r="C64" s="400"/>
      <c r="D64" s="401" t="s">
        <v>519</v>
      </c>
      <c r="E64" s="320" t="s">
        <v>557</v>
      </c>
      <c r="F64" s="320">
        <v>327.5</v>
      </c>
      <c r="G64" s="320">
        <v>318</v>
      </c>
      <c r="H64" s="320">
        <v>335.5</v>
      </c>
      <c r="I64" s="320" t="s">
        <v>1172</v>
      </c>
      <c r="J64" s="301" t="s">
        <v>953</v>
      </c>
      <c r="K64" s="301">
        <f t="shared" ref="K64:K65" si="71">H64-F64</f>
        <v>8</v>
      </c>
      <c r="L64" s="370">
        <f>(F64*-0.07)/100</f>
        <v>-0.22925000000000001</v>
      </c>
      <c r="M64" s="371">
        <f t="shared" ref="M64" si="72">(K64+L64)/F64</f>
        <v>2.3727480916030535E-2</v>
      </c>
      <c r="N64" s="301" t="s">
        <v>555</v>
      </c>
      <c r="O64" s="372">
        <v>44825</v>
      </c>
      <c r="P64" s="41"/>
      <c r="Q64" s="256"/>
      <c r="R64" s="25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313"/>
      <c r="AJ64" s="314"/>
      <c r="AK64" s="321"/>
      <c r="AL64" s="321"/>
    </row>
    <row r="65" spans="1:38" s="322" customFormat="1" ht="13.5" customHeight="1">
      <c r="A65" s="398">
        <v>21</v>
      </c>
      <c r="B65" s="378">
        <v>44831</v>
      </c>
      <c r="C65" s="400"/>
      <c r="D65" s="401" t="s">
        <v>519</v>
      </c>
      <c r="E65" s="320" t="s">
        <v>557</v>
      </c>
      <c r="F65" s="320">
        <v>326</v>
      </c>
      <c r="G65" s="320">
        <v>314</v>
      </c>
      <c r="H65" s="320">
        <v>334</v>
      </c>
      <c r="I65" s="320" t="s">
        <v>1172</v>
      </c>
      <c r="J65" s="301" t="s">
        <v>953</v>
      </c>
      <c r="K65" s="301">
        <f t="shared" si="71"/>
        <v>8</v>
      </c>
      <c r="L65" s="370">
        <f>(F65*-0.07)/100</f>
        <v>-0.22820000000000004</v>
      </c>
      <c r="M65" s="371">
        <f t="shared" ref="M65" si="73">(K65+L65)/F65</f>
        <v>2.3839877300613495E-2</v>
      </c>
      <c r="N65" s="301" t="s">
        <v>555</v>
      </c>
      <c r="O65" s="372">
        <v>44825</v>
      </c>
      <c r="P65" s="41"/>
      <c r="Q65" s="256"/>
      <c r="R65" s="25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313"/>
      <c r="AJ65" s="314"/>
      <c r="AK65" s="321"/>
      <c r="AL65" s="321"/>
    </row>
    <row r="66" spans="1:38" s="322" customFormat="1" ht="13.5" customHeight="1">
      <c r="A66" s="304">
        <v>22</v>
      </c>
      <c r="B66" s="335">
        <v>44831</v>
      </c>
      <c r="C66" s="306"/>
      <c r="D66" s="307" t="s">
        <v>188</v>
      </c>
      <c r="E66" s="334" t="s">
        <v>557</v>
      </c>
      <c r="F66" s="334" t="s">
        <v>1173</v>
      </c>
      <c r="G66" s="334">
        <v>535</v>
      </c>
      <c r="H66" s="334"/>
      <c r="I66" s="334" t="s">
        <v>1174</v>
      </c>
      <c r="J66" s="252" t="s">
        <v>558</v>
      </c>
      <c r="K66" s="252"/>
      <c r="L66" s="253"/>
      <c r="M66" s="254"/>
      <c r="N66" s="252"/>
      <c r="O66" s="275"/>
      <c r="P66" s="41"/>
      <c r="Q66" s="256"/>
      <c r="R66" s="25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313"/>
      <c r="AJ66" s="314"/>
      <c r="AK66" s="321"/>
      <c r="AL66" s="321"/>
    </row>
    <row r="67" spans="1:38" s="322" customFormat="1" ht="13.5" customHeight="1">
      <c r="A67" s="398">
        <v>23</v>
      </c>
      <c r="B67" s="378">
        <v>44831</v>
      </c>
      <c r="C67" s="400"/>
      <c r="D67" s="401" t="s">
        <v>324</v>
      </c>
      <c r="E67" s="320" t="s">
        <v>557</v>
      </c>
      <c r="F67" s="320">
        <v>817</v>
      </c>
      <c r="G67" s="320">
        <v>795</v>
      </c>
      <c r="H67" s="320">
        <v>836</v>
      </c>
      <c r="I67" s="320" t="s">
        <v>1175</v>
      </c>
      <c r="J67" s="301" t="s">
        <v>904</v>
      </c>
      <c r="K67" s="301">
        <f t="shared" ref="K67" si="74">H67-F67</f>
        <v>19</v>
      </c>
      <c r="L67" s="370">
        <f>(F67*-0.07)/100</f>
        <v>-0.57190000000000007</v>
      </c>
      <c r="M67" s="371">
        <f t="shared" ref="M67" si="75">(K67+L67)/F67</f>
        <v>2.2555813953488373E-2</v>
      </c>
      <c r="N67" s="301" t="s">
        <v>555</v>
      </c>
      <c r="O67" s="372">
        <v>44825</v>
      </c>
      <c r="P67" s="41"/>
      <c r="Q67" s="256"/>
      <c r="R67" s="25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313"/>
      <c r="AJ67" s="314"/>
      <c r="AK67" s="321"/>
      <c r="AL67" s="321"/>
    </row>
    <row r="68" spans="1:38" s="322" customFormat="1" ht="13.5" customHeight="1">
      <c r="A68" s="304"/>
      <c r="B68" s="335"/>
      <c r="C68" s="306"/>
      <c r="D68" s="307"/>
      <c r="E68" s="334"/>
      <c r="F68" s="334"/>
      <c r="G68" s="334"/>
      <c r="H68" s="334"/>
      <c r="I68" s="334"/>
      <c r="J68" s="252"/>
      <c r="K68" s="252"/>
      <c r="L68" s="253"/>
      <c r="M68" s="254"/>
      <c r="N68" s="252"/>
      <c r="O68" s="275"/>
      <c r="P68" s="41"/>
      <c r="Q68" s="256"/>
      <c r="R68" s="25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313"/>
      <c r="AJ68" s="314"/>
      <c r="AK68" s="321"/>
      <c r="AL68" s="321"/>
    </row>
    <row r="69" spans="1:38" s="315" customFormat="1" ht="15" customHeight="1">
      <c r="A69" s="304"/>
      <c r="B69" s="305"/>
      <c r="C69" s="306"/>
      <c r="D69" s="307"/>
      <c r="E69" s="308"/>
      <c r="F69" s="308"/>
      <c r="G69" s="308"/>
      <c r="H69" s="308"/>
      <c r="I69" s="308"/>
      <c r="J69" s="252"/>
      <c r="K69" s="252"/>
      <c r="L69" s="253"/>
      <c r="M69" s="254"/>
      <c r="N69" s="252"/>
      <c r="O69" s="275"/>
      <c r="P69" s="41"/>
      <c r="Q69" s="256"/>
      <c r="R69" s="25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313"/>
      <c r="AJ69" s="314"/>
      <c r="AK69" s="314"/>
      <c r="AL69" s="314"/>
    </row>
    <row r="70" spans="1:38" ht="15" customHeight="1">
      <c r="A70" s="259"/>
      <c r="B70" s="260"/>
      <c r="C70" s="261"/>
      <c r="D70" s="262"/>
      <c r="E70" s="263"/>
      <c r="F70" s="263"/>
      <c r="G70" s="263"/>
      <c r="H70" s="263"/>
      <c r="I70" s="263"/>
      <c r="J70" s="264"/>
      <c r="K70" s="264"/>
      <c r="L70" s="265"/>
      <c r="M70" s="266"/>
      <c r="N70" s="264"/>
      <c r="O70" s="267"/>
      <c r="P70" s="240"/>
      <c r="Q70" s="256"/>
      <c r="R70" s="257"/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17"/>
      <c r="AG70" s="217"/>
      <c r="AH70" s="1"/>
      <c r="AI70" s="1"/>
      <c r="AJ70" s="1"/>
      <c r="AK70" s="1"/>
      <c r="AL70" s="1"/>
    </row>
    <row r="71" spans="1:38" ht="44.25" customHeight="1">
      <c r="A71" s="109" t="s">
        <v>559</v>
      </c>
      <c r="B71" s="131"/>
      <c r="C71" s="131"/>
      <c r="D71" s="1"/>
      <c r="E71" s="6"/>
      <c r="F71" s="6"/>
      <c r="G71" s="6"/>
      <c r="H71" s="6" t="s">
        <v>571</v>
      </c>
      <c r="I71" s="6"/>
      <c r="J71" s="6"/>
      <c r="K71" s="105"/>
      <c r="L71" s="133"/>
      <c r="M71" s="105"/>
      <c r="N71" s="106"/>
      <c r="O71" s="105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251"/>
      <c r="AD71" s="251"/>
      <c r="AE71" s="251"/>
      <c r="AF71" s="251"/>
      <c r="AG71" s="251"/>
      <c r="AH71" s="251"/>
    </row>
    <row r="72" spans="1:38" ht="12.75" customHeight="1">
      <c r="A72" s="116" t="s">
        <v>560</v>
      </c>
      <c r="B72" s="109"/>
      <c r="C72" s="109"/>
      <c r="D72" s="109"/>
      <c r="E72" s="41"/>
      <c r="F72" s="117" t="s">
        <v>561</v>
      </c>
      <c r="G72" s="54"/>
      <c r="H72" s="41"/>
      <c r="I72" s="54"/>
      <c r="J72" s="6"/>
      <c r="K72" s="134"/>
      <c r="L72" s="135"/>
      <c r="M72" s="6"/>
      <c r="N72" s="99"/>
      <c r="O72" s="136"/>
      <c r="P72" s="41"/>
      <c r="Q72" s="41"/>
      <c r="R72" s="6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</row>
    <row r="73" spans="1:38" ht="14.25" customHeight="1">
      <c r="A73" s="116"/>
      <c r="B73" s="109"/>
      <c r="C73" s="109"/>
      <c r="D73" s="109"/>
      <c r="E73" s="6"/>
      <c r="F73" s="117" t="s">
        <v>563</v>
      </c>
      <c r="G73" s="54"/>
      <c r="H73" s="41"/>
      <c r="I73" s="54"/>
      <c r="J73" s="6"/>
      <c r="K73" s="134"/>
      <c r="L73" s="135"/>
      <c r="M73" s="6"/>
      <c r="N73" s="99"/>
      <c r="O73" s="136"/>
      <c r="P73" s="41"/>
      <c r="Q73" s="41"/>
      <c r="R73" s="6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</row>
    <row r="74" spans="1:38" ht="14.25" customHeight="1">
      <c r="A74" s="109"/>
      <c r="B74" s="109"/>
      <c r="C74" s="109"/>
      <c r="D74" s="109"/>
      <c r="E74" s="6"/>
      <c r="F74" s="6"/>
      <c r="G74" s="6"/>
      <c r="H74" s="6"/>
      <c r="I74" s="6"/>
      <c r="J74" s="122"/>
      <c r="K74" s="119"/>
      <c r="L74" s="120"/>
      <c r="M74" s="6"/>
      <c r="N74" s="123"/>
      <c r="O74" s="1"/>
      <c r="P74" s="41"/>
      <c r="Q74" s="41"/>
      <c r="R74" s="6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</row>
    <row r="75" spans="1:38" ht="12.75" customHeight="1">
      <c r="A75" s="137" t="s">
        <v>572</v>
      </c>
      <c r="B75" s="137"/>
      <c r="C75" s="137"/>
      <c r="D75" s="137"/>
      <c r="E75" s="6"/>
      <c r="F75" s="6"/>
      <c r="G75" s="6"/>
      <c r="H75" s="6"/>
      <c r="I75" s="6"/>
      <c r="J75" s="6"/>
      <c r="K75" s="6"/>
      <c r="L75" s="6"/>
      <c r="M75" s="6"/>
      <c r="N75" s="6"/>
      <c r="O75" s="21"/>
      <c r="Q75" s="41"/>
      <c r="R75" s="6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</row>
    <row r="76" spans="1:38" ht="38.25" customHeight="1">
      <c r="A76" s="94" t="s">
        <v>16</v>
      </c>
      <c r="B76" s="94" t="s">
        <v>532</v>
      </c>
      <c r="C76" s="94"/>
      <c r="D76" s="95" t="s">
        <v>543</v>
      </c>
      <c r="E76" s="94" t="s">
        <v>544</v>
      </c>
      <c r="F76" s="94" t="s">
        <v>545</v>
      </c>
      <c r="G76" s="94" t="s">
        <v>565</v>
      </c>
      <c r="H76" s="94" t="s">
        <v>547</v>
      </c>
      <c r="I76" s="94" t="s">
        <v>548</v>
      </c>
      <c r="J76" s="93" t="s">
        <v>549</v>
      </c>
      <c r="K76" s="138" t="s">
        <v>573</v>
      </c>
      <c r="L76" s="96" t="s">
        <v>551</v>
      </c>
      <c r="M76" s="138" t="s">
        <v>574</v>
      </c>
      <c r="N76" s="94" t="s">
        <v>575</v>
      </c>
      <c r="O76" s="93" t="s">
        <v>553</v>
      </c>
      <c r="P76" s="95" t="s">
        <v>554</v>
      </c>
      <c r="Q76" s="41"/>
      <c r="R76" s="6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</row>
    <row r="77" spans="1:38" s="218" customFormat="1" ht="12.75" customHeight="1">
      <c r="A77" s="298">
        <v>1</v>
      </c>
      <c r="B77" s="297">
        <v>44802</v>
      </c>
      <c r="C77" s="299"/>
      <c r="D77" s="299" t="s">
        <v>883</v>
      </c>
      <c r="E77" s="298" t="s">
        <v>557</v>
      </c>
      <c r="F77" s="298">
        <v>724</v>
      </c>
      <c r="G77" s="298">
        <v>710</v>
      </c>
      <c r="H77" s="300">
        <v>735.5</v>
      </c>
      <c r="I77" s="300" t="s">
        <v>877</v>
      </c>
      <c r="J77" s="301" t="s">
        <v>878</v>
      </c>
      <c r="K77" s="300">
        <f t="shared" ref="K77" si="76">H77-F77</f>
        <v>11.5</v>
      </c>
      <c r="L77" s="302">
        <f t="shared" ref="L77" si="77">(H77*N77)*0.07%</f>
        <v>489.10750000000007</v>
      </c>
      <c r="M77" s="303">
        <f t="shared" ref="M77" si="78">(K77*N77)-L77</f>
        <v>10435.8925</v>
      </c>
      <c r="N77" s="300">
        <v>950</v>
      </c>
      <c r="O77" s="301" t="s">
        <v>555</v>
      </c>
      <c r="P77" s="297">
        <v>44805</v>
      </c>
      <c r="Q77" s="220"/>
      <c r="R77" s="223" t="s">
        <v>556</v>
      </c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F77" s="263"/>
      <c r="AG77" s="260"/>
      <c r="AH77" s="220"/>
      <c r="AI77" s="220"/>
      <c r="AJ77" s="263"/>
      <c r="AK77" s="263"/>
      <c r="AL77" s="263"/>
    </row>
    <row r="78" spans="1:38" s="218" customFormat="1" ht="12.75" customHeight="1">
      <c r="A78" s="320">
        <v>2</v>
      </c>
      <c r="B78" s="297">
        <v>44805</v>
      </c>
      <c r="C78" s="299"/>
      <c r="D78" s="299" t="s">
        <v>884</v>
      </c>
      <c r="E78" s="298" t="s">
        <v>557</v>
      </c>
      <c r="F78" s="298">
        <v>873.5</v>
      </c>
      <c r="G78" s="320">
        <v>864</v>
      </c>
      <c r="H78" s="300">
        <v>884</v>
      </c>
      <c r="I78" s="300" t="s">
        <v>889</v>
      </c>
      <c r="J78" s="301" t="s">
        <v>895</v>
      </c>
      <c r="K78" s="300">
        <f t="shared" ref="K78" si="79">H78-F78</f>
        <v>10.5</v>
      </c>
      <c r="L78" s="302">
        <f t="shared" ref="L78" si="80">(H78*N78)*0.07%</f>
        <v>850.85000000000014</v>
      </c>
      <c r="M78" s="303">
        <f t="shared" ref="M78" si="81">(K78*N78)-L78</f>
        <v>13586.65</v>
      </c>
      <c r="N78" s="300">
        <v>1375</v>
      </c>
      <c r="O78" s="301" t="s">
        <v>555</v>
      </c>
      <c r="P78" s="297">
        <v>44805</v>
      </c>
      <c r="Q78" s="220"/>
      <c r="R78" s="223" t="s">
        <v>556</v>
      </c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63"/>
      <c r="AG78" s="260"/>
      <c r="AH78" s="220"/>
      <c r="AI78" s="220"/>
      <c r="AJ78" s="263"/>
      <c r="AK78" s="263"/>
      <c r="AL78" s="263"/>
    </row>
    <row r="79" spans="1:38" s="218" customFormat="1" ht="12.75" customHeight="1">
      <c r="A79" s="375">
        <v>3</v>
      </c>
      <c r="B79" s="329">
        <v>44805</v>
      </c>
      <c r="C79" s="376"/>
      <c r="D79" s="376" t="s">
        <v>890</v>
      </c>
      <c r="E79" s="377" t="s">
        <v>557</v>
      </c>
      <c r="F79" s="377">
        <v>696.5</v>
      </c>
      <c r="G79" s="375">
        <v>685</v>
      </c>
      <c r="H79" s="326">
        <v>685</v>
      </c>
      <c r="I79" s="326" t="s">
        <v>891</v>
      </c>
      <c r="J79" s="325" t="s">
        <v>915</v>
      </c>
      <c r="K79" s="326">
        <f t="shared" ref="K79" si="82">H79-F79</f>
        <v>-11.5</v>
      </c>
      <c r="L79" s="327">
        <f t="shared" ref="L79" si="83">(H79*N79)*0.07%</f>
        <v>479.50000000000006</v>
      </c>
      <c r="M79" s="328">
        <f t="shared" ref="M79" si="84">(K79*N79)-L79</f>
        <v>-11979.5</v>
      </c>
      <c r="N79" s="326">
        <v>1000</v>
      </c>
      <c r="O79" s="325" t="s">
        <v>567</v>
      </c>
      <c r="P79" s="329">
        <v>44806</v>
      </c>
      <c r="Q79" s="220"/>
      <c r="R79" s="223" t="s">
        <v>827</v>
      </c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63"/>
      <c r="AG79" s="260"/>
      <c r="AH79" s="220"/>
      <c r="AI79" s="220"/>
      <c r="AJ79" s="263"/>
      <c r="AK79" s="263"/>
      <c r="AL79" s="263"/>
    </row>
    <row r="80" spans="1:38" s="218" customFormat="1" ht="12.75" customHeight="1">
      <c r="A80" s="320">
        <v>4</v>
      </c>
      <c r="B80" s="297">
        <v>44805</v>
      </c>
      <c r="C80" s="299"/>
      <c r="D80" s="299" t="s">
        <v>875</v>
      </c>
      <c r="E80" s="298" t="s">
        <v>557</v>
      </c>
      <c r="F80" s="298">
        <v>240</v>
      </c>
      <c r="G80" s="320">
        <v>234.5</v>
      </c>
      <c r="H80" s="300">
        <v>246</v>
      </c>
      <c r="I80" s="300" t="s">
        <v>876</v>
      </c>
      <c r="J80" s="301" t="s">
        <v>899</v>
      </c>
      <c r="K80" s="300">
        <f t="shared" ref="K80:K81" si="85">H80-F80</f>
        <v>6</v>
      </c>
      <c r="L80" s="302">
        <f t="shared" ref="L80:L81" si="86">(H80*N80)*0.07%</f>
        <v>430.50000000000006</v>
      </c>
      <c r="M80" s="303">
        <f t="shared" ref="M80:M81" si="87">(K80*N80)-L80</f>
        <v>14569.5</v>
      </c>
      <c r="N80" s="300">
        <v>2500</v>
      </c>
      <c r="O80" s="301" t="s">
        <v>555</v>
      </c>
      <c r="P80" s="297">
        <v>44805</v>
      </c>
      <c r="Q80" s="220"/>
      <c r="R80" s="223" t="s">
        <v>827</v>
      </c>
      <c r="S80" s="217"/>
      <c r="T80" s="217"/>
      <c r="U80" s="217"/>
      <c r="V80" s="217"/>
      <c r="W80" s="217"/>
      <c r="X80" s="217"/>
      <c r="Y80" s="217"/>
      <c r="Z80" s="217"/>
      <c r="AA80" s="217"/>
      <c r="AB80" s="217"/>
      <c r="AC80" s="217"/>
      <c r="AD80" s="217"/>
      <c r="AE80" s="217"/>
      <c r="AF80" s="263"/>
      <c r="AG80" s="260"/>
      <c r="AH80" s="220"/>
      <c r="AI80" s="220"/>
      <c r="AJ80" s="263"/>
      <c r="AK80" s="263"/>
      <c r="AL80" s="263"/>
    </row>
    <row r="81" spans="1:38" s="218" customFormat="1" ht="12.75" customHeight="1">
      <c r="A81" s="375">
        <v>5</v>
      </c>
      <c r="B81" s="329">
        <v>44805</v>
      </c>
      <c r="C81" s="376"/>
      <c r="D81" s="376" t="s">
        <v>892</v>
      </c>
      <c r="E81" s="377" t="s">
        <v>557</v>
      </c>
      <c r="F81" s="377">
        <v>2070</v>
      </c>
      <c r="G81" s="375">
        <v>2000</v>
      </c>
      <c r="H81" s="326">
        <v>2000</v>
      </c>
      <c r="I81" s="326" t="s">
        <v>893</v>
      </c>
      <c r="J81" s="325" t="s">
        <v>935</v>
      </c>
      <c r="K81" s="326">
        <f t="shared" si="85"/>
        <v>-70</v>
      </c>
      <c r="L81" s="327">
        <f t="shared" si="86"/>
        <v>280.00000000000006</v>
      </c>
      <c r="M81" s="328">
        <f t="shared" si="87"/>
        <v>-14280</v>
      </c>
      <c r="N81" s="326">
        <v>200</v>
      </c>
      <c r="O81" s="325" t="s">
        <v>567</v>
      </c>
      <c r="P81" s="329">
        <v>44810</v>
      </c>
      <c r="Q81" s="220"/>
      <c r="R81" s="223" t="s">
        <v>827</v>
      </c>
      <c r="S81" s="217"/>
      <c r="T81" s="217"/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63"/>
      <c r="AG81" s="260"/>
      <c r="AH81" s="220"/>
      <c r="AI81" s="220"/>
      <c r="AJ81" s="263"/>
      <c r="AK81" s="263"/>
      <c r="AL81" s="263"/>
    </row>
    <row r="82" spans="1:38" s="218" customFormat="1" ht="12.75" customHeight="1">
      <c r="A82" s="375">
        <v>6</v>
      </c>
      <c r="B82" s="329">
        <v>44806</v>
      </c>
      <c r="C82" s="376"/>
      <c r="D82" s="376" t="s">
        <v>916</v>
      </c>
      <c r="E82" s="377" t="s">
        <v>909</v>
      </c>
      <c r="F82" s="377">
        <v>534</v>
      </c>
      <c r="G82" s="375">
        <v>545</v>
      </c>
      <c r="H82" s="326">
        <v>543</v>
      </c>
      <c r="I82" s="326" t="s">
        <v>917</v>
      </c>
      <c r="J82" s="325" t="s">
        <v>934</v>
      </c>
      <c r="K82" s="326">
        <f>F82-H82</f>
        <v>-9</v>
      </c>
      <c r="L82" s="327">
        <f t="shared" ref="L82" si="88">(H82*N82)*0.07%</f>
        <v>570.15000000000009</v>
      </c>
      <c r="M82" s="328">
        <f t="shared" ref="M82" si="89">(K82*N82)-L82</f>
        <v>-14070.15</v>
      </c>
      <c r="N82" s="326">
        <v>1500</v>
      </c>
      <c r="O82" s="325" t="s">
        <v>567</v>
      </c>
      <c r="P82" s="329">
        <v>44810</v>
      </c>
      <c r="Q82" s="220"/>
      <c r="R82" s="223" t="s">
        <v>556</v>
      </c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63"/>
      <c r="AG82" s="260"/>
      <c r="AH82" s="220"/>
      <c r="AI82" s="220"/>
      <c r="AJ82" s="263"/>
      <c r="AK82" s="263"/>
      <c r="AL82" s="263"/>
    </row>
    <row r="83" spans="1:38" s="218" customFormat="1" ht="12.75" customHeight="1">
      <c r="A83" s="320">
        <v>7</v>
      </c>
      <c r="B83" s="297">
        <v>44806</v>
      </c>
      <c r="C83" s="299"/>
      <c r="D83" s="299" t="s">
        <v>919</v>
      </c>
      <c r="E83" s="298" t="s">
        <v>557</v>
      </c>
      <c r="F83" s="298">
        <v>371.5</v>
      </c>
      <c r="G83" s="320">
        <v>365</v>
      </c>
      <c r="H83" s="300">
        <v>376</v>
      </c>
      <c r="I83" s="300" t="s">
        <v>920</v>
      </c>
      <c r="J83" s="301" t="s">
        <v>928</v>
      </c>
      <c r="K83" s="300">
        <f t="shared" ref="K83" si="90">H83-F83</f>
        <v>4.5</v>
      </c>
      <c r="L83" s="302">
        <f t="shared" ref="L83" si="91">(H83*N83)*0.07%</f>
        <v>473.76000000000005</v>
      </c>
      <c r="M83" s="303">
        <f t="shared" ref="M83" si="92">(K83*N83)-L83</f>
        <v>7626.24</v>
      </c>
      <c r="N83" s="300">
        <v>1800</v>
      </c>
      <c r="O83" s="301" t="s">
        <v>555</v>
      </c>
      <c r="P83" s="297">
        <v>44809</v>
      </c>
      <c r="Q83" s="220"/>
      <c r="R83" s="223" t="s">
        <v>556</v>
      </c>
      <c r="S83" s="217"/>
      <c r="T83" s="217"/>
      <c r="U83" s="217"/>
      <c r="V83" s="217"/>
      <c r="W83" s="217"/>
      <c r="X83" s="217"/>
      <c r="Y83" s="217"/>
      <c r="Z83" s="217"/>
      <c r="AA83" s="217"/>
      <c r="AB83" s="217"/>
      <c r="AC83" s="217"/>
      <c r="AD83" s="217"/>
      <c r="AE83" s="217"/>
      <c r="AF83" s="263"/>
      <c r="AG83" s="260"/>
      <c r="AH83" s="220"/>
      <c r="AI83" s="220"/>
      <c r="AJ83" s="263"/>
      <c r="AK83" s="263"/>
      <c r="AL83" s="263"/>
    </row>
    <row r="84" spans="1:38" s="218" customFormat="1" ht="12.75" customHeight="1">
      <c r="A84" s="375">
        <v>8</v>
      </c>
      <c r="B84" s="329">
        <v>44806</v>
      </c>
      <c r="C84" s="376"/>
      <c r="D84" s="376" t="s">
        <v>875</v>
      </c>
      <c r="E84" s="377" t="s">
        <v>557</v>
      </c>
      <c r="F84" s="377">
        <v>239.5</v>
      </c>
      <c r="G84" s="375">
        <v>234.5</v>
      </c>
      <c r="H84" s="326">
        <v>234.5</v>
      </c>
      <c r="I84" s="326" t="s">
        <v>876</v>
      </c>
      <c r="J84" s="325" t="s">
        <v>930</v>
      </c>
      <c r="K84" s="326">
        <f t="shared" ref="K84" si="93">H84-F84</f>
        <v>-5</v>
      </c>
      <c r="L84" s="327">
        <f t="shared" ref="L84" si="94">(H84*N84)*0.07%</f>
        <v>410.37500000000006</v>
      </c>
      <c r="M84" s="328">
        <f t="shared" ref="M84" si="95">(K84*N84)-L84</f>
        <v>-12910.375</v>
      </c>
      <c r="N84" s="326">
        <v>2500</v>
      </c>
      <c r="O84" s="325" t="s">
        <v>567</v>
      </c>
      <c r="P84" s="329">
        <v>44809</v>
      </c>
      <c r="Q84" s="220"/>
      <c r="R84" s="223" t="s">
        <v>827</v>
      </c>
      <c r="S84" s="217"/>
      <c r="T84" s="217"/>
      <c r="U84" s="217"/>
      <c r="V84" s="217"/>
      <c r="W84" s="217"/>
      <c r="X84" s="217"/>
      <c r="Y84" s="217"/>
      <c r="Z84" s="217"/>
      <c r="AA84" s="217"/>
      <c r="AB84" s="217"/>
      <c r="AC84" s="217"/>
      <c r="AD84" s="217"/>
      <c r="AE84" s="217"/>
      <c r="AF84" s="263"/>
      <c r="AG84" s="260"/>
      <c r="AH84" s="220"/>
      <c r="AI84" s="220"/>
      <c r="AJ84" s="263"/>
      <c r="AK84" s="263"/>
      <c r="AL84" s="263"/>
    </row>
    <row r="85" spans="1:38" s="218" customFormat="1" ht="12.75" customHeight="1">
      <c r="A85" s="320">
        <v>9</v>
      </c>
      <c r="B85" s="297">
        <v>44809</v>
      </c>
      <c r="C85" s="299"/>
      <c r="D85" s="299" t="s">
        <v>929</v>
      </c>
      <c r="E85" s="298" t="s">
        <v>909</v>
      </c>
      <c r="F85" s="298">
        <v>117</v>
      </c>
      <c r="G85" s="320">
        <v>119</v>
      </c>
      <c r="H85" s="300">
        <v>115.5</v>
      </c>
      <c r="I85" s="300">
        <v>112</v>
      </c>
      <c r="J85" s="301" t="s">
        <v>931</v>
      </c>
      <c r="K85" s="300">
        <f>F85-H85</f>
        <v>1.5</v>
      </c>
      <c r="L85" s="302">
        <f t="shared" ref="L85:L87" si="96">(H85*N85)*0.07%</f>
        <v>501.2700000000001</v>
      </c>
      <c r="M85" s="303">
        <f t="shared" ref="M85:M87" si="97">(K85*N85)-L85</f>
        <v>8798.73</v>
      </c>
      <c r="N85" s="300">
        <v>6200</v>
      </c>
      <c r="O85" s="301" t="s">
        <v>555</v>
      </c>
      <c r="P85" s="297">
        <v>44809</v>
      </c>
      <c r="Q85" s="220"/>
      <c r="R85" s="223" t="s">
        <v>556</v>
      </c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63"/>
      <c r="AG85" s="260"/>
      <c r="AH85" s="220"/>
      <c r="AI85" s="220"/>
      <c r="AJ85" s="263"/>
      <c r="AK85" s="263"/>
      <c r="AL85" s="263"/>
    </row>
    <row r="86" spans="1:38" s="218" customFormat="1" ht="12.75" customHeight="1">
      <c r="A86" s="320">
        <v>10</v>
      </c>
      <c r="B86" s="297">
        <v>44810</v>
      </c>
      <c r="C86" s="299"/>
      <c r="D86" s="299" t="s">
        <v>919</v>
      </c>
      <c r="E86" s="298" t="s">
        <v>557</v>
      </c>
      <c r="F86" s="298">
        <v>370.5</v>
      </c>
      <c r="G86" s="320">
        <v>364</v>
      </c>
      <c r="H86" s="300">
        <v>375.5</v>
      </c>
      <c r="I86" s="300" t="s">
        <v>920</v>
      </c>
      <c r="J86" s="301" t="s">
        <v>955</v>
      </c>
      <c r="K86" s="300">
        <f t="shared" ref="K86:K87" si="98">H86-F86</f>
        <v>5</v>
      </c>
      <c r="L86" s="302">
        <f t="shared" si="96"/>
        <v>473.13000000000005</v>
      </c>
      <c r="M86" s="303">
        <f t="shared" si="97"/>
        <v>8526.8700000000008</v>
      </c>
      <c r="N86" s="300">
        <v>1800</v>
      </c>
      <c r="O86" s="301" t="s">
        <v>555</v>
      </c>
      <c r="P86" s="297">
        <v>44811</v>
      </c>
      <c r="Q86" s="220"/>
      <c r="R86" s="223" t="s">
        <v>556</v>
      </c>
      <c r="S86" s="217"/>
      <c r="T86" s="217"/>
      <c r="U86" s="217"/>
      <c r="V86" s="217"/>
      <c r="W86" s="217"/>
      <c r="X86" s="217"/>
      <c r="Y86" s="217"/>
      <c r="Z86" s="217"/>
      <c r="AA86" s="217"/>
      <c r="AB86" s="217"/>
      <c r="AC86" s="217"/>
      <c r="AD86" s="217"/>
      <c r="AE86" s="217"/>
      <c r="AF86" s="263"/>
      <c r="AG86" s="260"/>
      <c r="AH86" s="220"/>
      <c r="AI86" s="220"/>
      <c r="AJ86" s="263"/>
      <c r="AK86" s="263"/>
      <c r="AL86" s="263"/>
    </row>
    <row r="87" spans="1:38" s="218" customFormat="1" ht="12.75" customHeight="1">
      <c r="A87" s="320">
        <v>11</v>
      </c>
      <c r="B87" s="297">
        <v>44810</v>
      </c>
      <c r="C87" s="299"/>
      <c r="D87" s="299" t="s">
        <v>941</v>
      </c>
      <c r="E87" s="298" t="s">
        <v>557</v>
      </c>
      <c r="F87" s="298">
        <v>825</v>
      </c>
      <c r="G87" s="320">
        <v>810</v>
      </c>
      <c r="H87" s="300">
        <v>836</v>
      </c>
      <c r="I87" s="300" t="s">
        <v>942</v>
      </c>
      <c r="J87" s="301" t="s">
        <v>987</v>
      </c>
      <c r="K87" s="300">
        <f t="shared" si="98"/>
        <v>11</v>
      </c>
      <c r="L87" s="302">
        <f t="shared" si="96"/>
        <v>585.20000000000005</v>
      </c>
      <c r="M87" s="303">
        <f t="shared" si="97"/>
        <v>10414.799999999999</v>
      </c>
      <c r="N87" s="300">
        <v>1000</v>
      </c>
      <c r="O87" s="301" t="s">
        <v>555</v>
      </c>
      <c r="P87" s="297">
        <v>44817</v>
      </c>
      <c r="Q87" s="220"/>
      <c r="R87" s="223" t="s">
        <v>556</v>
      </c>
      <c r="S87" s="217"/>
      <c r="T87" s="217"/>
      <c r="U87" s="217"/>
      <c r="V87" s="217"/>
      <c r="W87" s="217"/>
      <c r="X87" s="217"/>
      <c r="Y87" s="217"/>
      <c r="Z87" s="217"/>
      <c r="AA87" s="217"/>
      <c r="AB87" s="217"/>
      <c r="AC87" s="217"/>
      <c r="AD87" s="217"/>
      <c r="AE87" s="217"/>
      <c r="AF87" s="263"/>
      <c r="AG87" s="260"/>
      <c r="AH87" s="220"/>
      <c r="AI87" s="220"/>
      <c r="AJ87" s="263"/>
      <c r="AK87" s="263"/>
      <c r="AL87" s="263"/>
    </row>
    <row r="88" spans="1:38" s="218" customFormat="1" ht="12.75" customHeight="1">
      <c r="A88" s="320">
        <v>12</v>
      </c>
      <c r="B88" s="297">
        <v>44811</v>
      </c>
      <c r="C88" s="299"/>
      <c r="D88" s="299" t="s">
        <v>945</v>
      </c>
      <c r="E88" s="298" t="s">
        <v>557</v>
      </c>
      <c r="F88" s="298">
        <v>2585</v>
      </c>
      <c r="G88" s="320">
        <v>2540</v>
      </c>
      <c r="H88" s="300">
        <v>2619</v>
      </c>
      <c r="I88" s="300" t="s">
        <v>946</v>
      </c>
      <c r="J88" s="301" t="s">
        <v>967</v>
      </c>
      <c r="K88" s="300">
        <f t="shared" ref="K88" si="99">H88-F88</f>
        <v>34</v>
      </c>
      <c r="L88" s="302">
        <f t="shared" ref="L88" si="100">(H88*N88)*0.07%</f>
        <v>549.99000000000012</v>
      </c>
      <c r="M88" s="303">
        <f t="shared" ref="M88" si="101">(K88*N88)-L88</f>
        <v>9650.01</v>
      </c>
      <c r="N88" s="300">
        <v>300</v>
      </c>
      <c r="O88" s="301" t="s">
        <v>555</v>
      </c>
      <c r="P88" s="297">
        <v>44813</v>
      </c>
      <c r="Q88" s="220"/>
      <c r="R88" s="223" t="s">
        <v>827</v>
      </c>
      <c r="S88" s="217"/>
      <c r="T88" s="217"/>
      <c r="U88" s="217"/>
      <c r="V88" s="217"/>
      <c r="W88" s="217"/>
      <c r="X88" s="217"/>
      <c r="Y88" s="217"/>
      <c r="Z88" s="217"/>
      <c r="AA88" s="217"/>
      <c r="AB88" s="217"/>
      <c r="AC88" s="217"/>
      <c r="AD88" s="217"/>
      <c r="AE88" s="217"/>
      <c r="AF88" s="263"/>
      <c r="AG88" s="260"/>
      <c r="AH88" s="220"/>
      <c r="AI88" s="220"/>
      <c r="AJ88" s="263"/>
      <c r="AK88" s="263"/>
      <c r="AL88" s="263"/>
    </row>
    <row r="89" spans="1:38" s="218" customFormat="1" ht="12.75" customHeight="1">
      <c r="A89" s="320">
        <v>13</v>
      </c>
      <c r="B89" s="297">
        <v>44811</v>
      </c>
      <c r="C89" s="299"/>
      <c r="D89" s="299" t="s">
        <v>947</v>
      </c>
      <c r="E89" s="298" t="s">
        <v>557</v>
      </c>
      <c r="F89" s="298">
        <v>750</v>
      </c>
      <c r="G89" s="320">
        <v>736</v>
      </c>
      <c r="H89" s="300">
        <v>759</v>
      </c>
      <c r="I89" s="300" t="s">
        <v>948</v>
      </c>
      <c r="J89" s="301" t="s">
        <v>958</v>
      </c>
      <c r="K89" s="300">
        <f t="shared" ref="K89:K91" si="102">H89-F89</f>
        <v>9</v>
      </c>
      <c r="L89" s="302">
        <f t="shared" ref="L89:L92" si="103">(H89*N89)*0.07%</f>
        <v>504.73500000000007</v>
      </c>
      <c r="M89" s="303">
        <f t="shared" ref="M89:M92" si="104">(K89*N89)-L89</f>
        <v>8045.2650000000003</v>
      </c>
      <c r="N89" s="300">
        <v>950</v>
      </c>
      <c r="O89" s="301" t="s">
        <v>555</v>
      </c>
      <c r="P89" s="297">
        <v>44811</v>
      </c>
      <c r="Q89" s="220"/>
      <c r="R89" s="223" t="s">
        <v>556</v>
      </c>
      <c r="S89" s="217"/>
      <c r="T89" s="217"/>
      <c r="U89" s="217"/>
      <c r="V89" s="217"/>
      <c r="W89" s="217"/>
      <c r="X89" s="217"/>
      <c r="Y89" s="217"/>
      <c r="Z89" s="217"/>
      <c r="AA89" s="217"/>
      <c r="AB89" s="217"/>
      <c r="AC89" s="217"/>
      <c r="AD89" s="217"/>
      <c r="AE89" s="217"/>
      <c r="AF89" s="263"/>
      <c r="AG89" s="260"/>
      <c r="AH89" s="220"/>
      <c r="AI89" s="220"/>
      <c r="AJ89" s="263"/>
      <c r="AK89" s="263"/>
      <c r="AL89" s="263"/>
    </row>
    <row r="90" spans="1:38" s="218" customFormat="1" ht="12.75" customHeight="1">
      <c r="A90" s="320">
        <v>14</v>
      </c>
      <c r="B90" s="297">
        <v>44811</v>
      </c>
      <c r="C90" s="299"/>
      <c r="D90" s="299" t="s">
        <v>949</v>
      </c>
      <c r="E90" s="298" t="s">
        <v>557</v>
      </c>
      <c r="F90" s="298">
        <v>1059</v>
      </c>
      <c r="G90" s="320">
        <v>1040</v>
      </c>
      <c r="H90" s="300">
        <v>1076</v>
      </c>
      <c r="I90" s="300" t="s">
        <v>950</v>
      </c>
      <c r="J90" s="301" t="s">
        <v>957</v>
      </c>
      <c r="K90" s="300">
        <f t="shared" si="102"/>
        <v>17</v>
      </c>
      <c r="L90" s="302">
        <f t="shared" si="103"/>
        <v>489.5800000000001</v>
      </c>
      <c r="M90" s="303">
        <f t="shared" si="104"/>
        <v>10560.42</v>
      </c>
      <c r="N90" s="300">
        <v>650</v>
      </c>
      <c r="O90" s="301" t="s">
        <v>555</v>
      </c>
      <c r="P90" s="297">
        <v>44811</v>
      </c>
      <c r="Q90" s="220"/>
      <c r="R90" s="223" t="s">
        <v>827</v>
      </c>
      <c r="S90" s="217"/>
      <c r="T90" s="217"/>
      <c r="U90" s="217"/>
      <c r="V90" s="217"/>
      <c r="W90" s="217"/>
      <c r="X90" s="217"/>
      <c r="Y90" s="217"/>
      <c r="Z90" s="217"/>
      <c r="AA90" s="217"/>
      <c r="AB90" s="217"/>
      <c r="AC90" s="217"/>
      <c r="AD90" s="217"/>
      <c r="AE90" s="217"/>
      <c r="AF90" s="263"/>
      <c r="AG90" s="260"/>
      <c r="AH90" s="220"/>
      <c r="AI90" s="220"/>
      <c r="AJ90" s="263"/>
      <c r="AK90" s="263"/>
      <c r="AL90" s="263"/>
    </row>
    <row r="91" spans="1:38" s="218" customFormat="1" ht="12.75" customHeight="1">
      <c r="A91" s="320">
        <v>15</v>
      </c>
      <c r="B91" s="297">
        <v>44811</v>
      </c>
      <c r="C91" s="299"/>
      <c r="D91" s="299" t="s">
        <v>951</v>
      </c>
      <c r="E91" s="298" t="s">
        <v>557</v>
      </c>
      <c r="F91" s="298">
        <v>933</v>
      </c>
      <c r="G91" s="320">
        <v>915</v>
      </c>
      <c r="H91" s="300">
        <v>943</v>
      </c>
      <c r="I91" s="300" t="s">
        <v>952</v>
      </c>
      <c r="J91" s="301" t="s">
        <v>956</v>
      </c>
      <c r="K91" s="300">
        <f t="shared" si="102"/>
        <v>10</v>
      </c>
      <c r="L91" s="302">
        <f t="shared" si="103"/>
        <v>462.07000000000005</v>
      </c>
      <c r="M91" s="303">
        <f t="shared" si="104"/>
        <v>6537.93</v>
      </c>
      <c r="N91" s="300">
        <v>700</v>
      </c>
      <c r="O91" s="301" t="s">
        <v>555</v>
      </c>
      <c r="P91" s="297">
        <v>44811</v>
      </c>
      <c r="Q91" s="220"/>
      <c r="R91" s="223" t="s">
        <v>556</v>
      </c>
      <c r="S91" s="217"/>
      <c r="T91" s="217"/>
      <c r="U91" s="217"/>
      <c r="V91" s="217"/>
      <c r="W91" s="217"/>
      <c r="X91" s="217"/>
      <c r="Y91" s="217"/>
      <c r="Z91" s="217"/>
      <c r="AA91" s="217"/>
      <c r="AB91" s="217"/>
      <c r="AC91" s="217"/>
      <c r="AD91" s="217"/>
      <c r="AE91" s="217"/>
      <c r="AF91" s="263"/>
      <c r="AG91" s="260"/>
      <c r="AH91" s="220"/>
      <c r="AI91" s="220"/>
      <c r="AJ91" s="263"/>
      <c r="AK91" s="263"/>
      <c r="AL91" s="263"/>
    </row>
    <row r="92" spans="1:38" s="218" customFormat="1" ht="12.75" customHeight="1">
      <c r="A92" s="375">
        <v>16</v>
      </c>
      <c r="B92" s="365">
        <v>44812</v>
      </c>
      <c r="C92" s="376"/>
      <c r="D92" s="376" t="s">
        <v>916</v>
      </c>
      <c r="E92" s="377" t="s">
        <v>909</v>
      </c>
      <c r="F92" s="377">
        <v>540</v>
      </c>
      <c r="G92" s="375">
        <v>548</v>
      </c>
      <c r="H92" s="326">
        <v>546</v>
      </c>
      <c r="I92" s="326" t="s">
        <v>960</v>
      </c>
      <c r="J92" s="325" t="s">
        <v>965</v>
      </c>
      <c r="K92" s="326">
        <f>F92-H92</f>
        <v>-6</v>
      </c>
      <c r="L92" s="327">
        <f t="shared" si="103"/>
        <v>573.30000000000007</v>
      </c>
      <c r="M92" s="328">
        <f t="shared" si="104"/>
        <v>-9573.2999999999993</v>
      </c>
      <c r="N92" s="326">
        <v>1500</v>
      </c>
      <c r="O92" s="325" t="s">
        <v>567</v>
      </c>
      <c r="P92" s="329">
        <v>44812</v>
      </c>
      <c r="Q92" s="220"/>
      <c r="R92" s="223" t="s">
        <v>556</v>
      </c>
      <c r="S92" s="217"/>
      <c r="T92" s="217"/>
      <c r="U92" s="217"/>
      <c r="V92" s="217"/>
      <c r="W92" s="217"/>
      <c r="X92" s="217"/>
      <c r="Y92" s="217"/>
      <c r="Z92" s="217"/>
      <c r="AA92" s="217"/>
      <c r="AB92" s="217"/>
      <c r="AC92" s="217"/>
      <c r="AD92" s="217"/>
      <c r="AE92" s="217"/>
      <c r="AF92" s="263"/>
      <c r="AG92" s="260"/>
      <c r="AH92" s="220"/>
      <c r="AI92" s="220"/>
      <c r="AJ92" s="263"/>
      <c r="AK92" s="263"/>
      <c r="AL92" s="263"/>
    </row>
    <row r="93" spans="1:38" s="218" customFormat="1" ht="12.75" customHeight="1">
      <c r="A93" s="320">
        <v>17</v>
      </c>
      <c r="B93" s="374">
        <v>44812</v>
      </c>
      <c r="C93" s="299"/>
      <c r="D93" s="299" t="s">
        <v>951</v>
      </c>
      <c r="E93" s="298" t="s">
        <v>557</v>
      </c>
      <c r="F93" s="298">
        <v>935</v>
      </c>
      <c r="G93" s="320">
        <v>918</v>
      </c>
      <c r="H93" s="300">
        <v>946.5</v>
      </c>
      <c r="I93" s="300" t="s">
        <v>961</v>
      </c>
      <c r="J93" s="301" t="s">
        <v>878</v>
      </c>
      <c r="K93" s="300">
        <f t="shared" ref="K93" si="105">H93-F93</f>
        <v>11.5</v>
      </c>
      <c r="L93" s="302">
        <f t="shared" ref="L93" si="106">(H93*N93)*0.07%</f>
        <v>463.78500000000008</v>
      </c>
      <c r="M93" s="303">
        <f t="shared" ref="M93" si="107">(K93*N93)-L93</f>
        <v>7586.2150000000001</v>
      </c>
      <c r="N93" s="300">
        <v>700</v>
      </c>
      <c r="O93" s="301" t="s">
        <v>555</v>
      </c>
      <c r="P93" s="297">
        <v>44813</v>
      </c>
      <c r="Q93" s="220"/>
      <c r="R93" s="223" t="s">
        <v>556</v>
      </c>
      <c r="S93" s="217"/>
      <c r="T93" s="217"/>
      <c r="U93" s="217"/>
      <c r="V93" s="217"/>
      <c r="W93" s="217"/>
      <c r="X93" s="217"/>
      <c r="Y93" s="217"/>
      <c r="Z93" s="217"/>
      <c r="AA93" s="217"/>
      <c r="AB93" s="217"/>
      <c r="AC93" s="217"/>
      <c r="AD93" s="217"/>
      <c r="AE93" s="217"/>
      <c r="AF93" s="263"/>
      <c r="AG93" s="260"/>
      <c r="AH93" s="220"/>
      <c r="AI93" s="220"/>
      <c r="AJ93" s="263"/>
      <c r="AK93" s="263"/>
      <c r="AL93" s="263"/>
    </row>
    <row r="94" spans="1:38" s="218" customFormat="1" ht="12.75" customHeight="1">
      <c r="A94" s="320">
        <v>18</v>
      </c>
      <c r="B94" s="297">
        <v>44813</v>
      </c>
      <c r="C94" s="299"/>
      <c r="D94" s="299" t="s">
        <v>916</v>
      </c>
      <c r="E94" s="298" t="s">
        <v>557</v>
      </c>
      <c r="F94" s="298">
        <v>552</v>
      </c>
      <c r="G94" s="320">
        <v>544</v>
      </c>
      <c r="H94" s="300">
        <v>557.5</v>
      </c>
      <c r="I94" s="300" t="s">
        <v>968</v>
      </c>
      <c r="J94" s="301" t="s">
        <v>975</v>
      </c>
      <c r="K94" s="300">
        <f t="shared" ref="K94" si="108">H94-F94</f>
        <v>5.5</v>
      </c>
      <c r="L94" s="302">
        <f t="shared" ref="L94" si="109">(H94*N94)*0.07%</f>
        <v>585.37500000000011</v>
      </c>
      <c r="M94" s="303">
        <f t="shared" ref="M94" si="110">(K94*N94)-L94</f>
        <v>7664.625</v>
      </c>
      <c r="N94" s="300">
        <v>1500</v>
      </c>
      <c r="O94" s="301" t="s">
        <v>555</v>
      </c>
      <c r="P94" s="297">
        <v>44816</v>
      </c>
      <c r="Q94" s="220"/>
      <c r="R94" s="223" t="s">
        <v>556</v>
      </c>
      <c r="S94" s="217"/>
      <c r="T94" s="217"/>
      <c r="U94" s="217"/>
      <c r="V94" s="217"/>
      <c r="W94" s="217"/>
      <c r="X94" s="217"/>
      <c r="Y94" s="217"/>
      <c r="Z94" s="217"/>
      <c r="AA94" s="217"/>
      <c r="AB94" s="217"/>
      <c r="AC94" s="217"/>
      <c r="AD94" s="217"/>
      <c r="AE94" s="217"/>
      <c r="AF94" s="263"/>
      <c r="AG94" s="260"/>
      <c r="AH94" s="220"/>
      <c r="AI94" s="220"/>
      <c r="AJ94" s="263"/>
      <c r="AK94" s="263"/>
      <c r="AL94" s="263"/>
    </row>
    <row r="95" spans="1:38" s="218" customFormat="1" ht="12.75" customHeight="1">
      <c r="A95" s="375">
        <v>19</v>
      </c>
      <c r="B95" s="329">
        <v>44816</v>
      </c>
      <c r="C95" s="376"/>
      <c r="D95" s="376" t="s">
        <v>972</v>
      </c>
      <c r="E95" s="377" t="s">
        <v>909</v>
      </c>
      <c r="F95" s="377">
        <v>2415</v>
      </c>
      <c r="G95" s="375">
        <v>2460</v>
      </c>
      <c r="H95" s="326">
        <v>2460</v>
      </c>
      <c r="I95" s="326" t="s">
        <v>973</v>
      </c>
      <c r="J95" s="325" t="s">
        <v>974</v>
      </c>
      <c r="K95" s="326">
        <f>F95-H95</f>
        <v>-45</v>
      </c>
      <c r="L95" s="327">
        <f t="shared" ref="L95:L96" si="111">(H95*N95)*0.07%</f>
        <v>430.50000000000006</v>
      </c>
      <c r="M95" s="328">
        <f t="shared" ref="M95:M96" si="112">(K95*N95)-L95</f>
        <v>-11680.5</v>
      </c>
      <c r="N95" s="326">
        <v>250</v>
      </c>
      <c r="O95" s="325" t="s">
        <v>567</v>
      </c>
      <c r="P95" s="329">
        <v>44816</v>
      </c>
      <c r="Q95" s="220"/>
      <c r="R95" s="223" t="s">
        <v>556</v>
      </c>
      <c r="S95" s="217"/>
      <c r="T95" s="217"/>
      <c r="U95" s="217"/>
      <c r="V95" s="217"/>
      <c r="W95" s="217"/>
      <c r="X95" s="217"/>
      <c r="Y95" s="217"/>
      <c r="Z95" s="217"/>
      <c r="AA95" s="217"/>
      <c r="AB95" s="217"/>
      <c r="AC95" s="217"/>
      <c r="AD95" s="217"/>
      <c r="AE95" s="217"/>
      <c r="AF95" s="263"/>
      <c r="AG95" s="260"/>
      <c r="AH95" s="220"/>
      <c r="AI95" s="220"/>
      <c r="AJ95" s="263"/>
      <c r="AK95" s="263"/>
      <c r="AL95" s="263"/>
    </row>
    <row r="96" spans="1:38" s="218" customFormat="1" ht="12.75" customHeight="1">
      <c r="A96" s="375">
        <v>20</v>
      </c>
      <c r="B96" s="329">
        <v>44816</v>
      </c>
      <c r="C96" s="376"/>
      <c r="D96" s="376" t="s">
        <v>945</v>
      </c>
      <c r="E96" s="377" t="s">
        <v>557</v>
      </c>
      <c r="F96" s="377">
        <v>2595</v>
      </c>
      <c r="G96" s="375">
        <v>2550</v>
      </c>
      <c r="H96" s="326">
        <v>2550</v>
      </c>
      <c r="I96" s="326" t="s">
        <v>976</v>
      </c>
      <c r="J96" s="325" t="s">
        <v>974</v>
      </c>
      <c r="K96" s="326">
        <f t="shared" ref="K96" si="113">H96-F96</f>
        <v>-45</v>
      </c>
      <c r="L96" s="327">
        <f t="shared" si="111"/>
        <v>535.50000000000011</v>
      </c>
      <c r="M96" s="328">
        <f t="shared" si="112"/>
        <v>-14035.5</v>
      </c>
      <c r="N96" s="326">
        <v>300</v>
      </c>
      <c r="O96" s="325" t="s">
        <v>567</v>
      </c>
      <c r="P96" s="329">
        <v>44820</v>
      </c>
      <c r="Q96" s="220"/>
      <c r="R96" s="223" t="s">
        <v>827</v>
      </c>
      <c r="S96" s="217"/>
      <c r="T96" s="217"/>
      <c r="U96" s="217"/>
      <c r="V96" s="217"/>
      <c r="W96" s="217"/>
      <c r="X96" s="217"/>
      <c r="Y96" s="217"/>
      <c r="Z96" s="217"/>
      <c r="AA96" s="217"/>
      <c r="AB96" s="217"/>
      <c r="AC96" s="217"/>
      <c r="AD96" s="217"/>
      <c r="AE96" s="217"/>
      <c r="AF96" s="263"/>
      <c r="AG96" s="260"/>
      <c r="AH96" s="220"/>
      <c r="AI96" s="220"/>
      <c r="AJ96" s="263"/>
      <c r="AK96" s="263"/>
      <c r="AL96" s="263"/>
    </row>
    <row r="97" spans="1:38" s="218" customFormat="1" ht="12.75" customHeight="1">
      <c r="A97" s="320">
        <v>21</v>
      </c>
      <c r="B97" s="297">
        <v>44816</v>
      </c>
      <c r="C97" s="299"/>
      <c r="D97" s="299" t="s">
        <v>977</v>
      </c>
      <c r="E97" s="298" t="s">
        <v>557</v>
      </c>
      <c r="F97" s="298">
        <v>1502</v>
      </c>
      <c r="G97" s="320">
        <v>1480</v>
      </c>
      <c r="H97" s="300">
        <v>1517.5</v>
      </c>
      <c r="I97" s="300" t="s">
        <v>978</v>
      </c>
      <c r="J97" s="301" t="s">
        <v>989</v>
      </c>
      <c r="K97" s="300">
        <f t="shared" ref="K97" si="114">H97-F97</f>
        <v>15.5</v>
      </c>
      <c r="L97" s="302">
        <f t="shared" ref="L97" si="115">(H97*N97)*0.07%</f>
        <v>584.23750000000007</v>
      </c>
      <c r="M97" s="303">
        <f t="shared" ref="M97" si="116">(K97*N97)-L97</f>
        <v>7940.7624999999998</v>
      </c>
      <c r="N97" s="300">
        <v>550</v>
      </c>
      <c r="O97" s="301" t="s">
        <v>555</v>
      </c>
      <c r="P97" s="297">
        <v>44817</v>
      </c>
      <c r="Q97" s="220"/>
      <c r="R97" s="223" t="s">
        <v>827</v>
      </c>
      <c r="S97" s="217"/>
      <c r="T97" s="217"/>
      <c r="U97" s="217"/>
      <c r="V97" s="217"/>
      <c r="W97" s="217"/>
      <c r="X97" s="217"/>
      <c r="Y97" s="217"/>
      <c r="Z97" s="217"/>
      <c r="AA97" s="217"/>
      <c r="AB97" s="217"/>
      <c r="AC97" s="217"/>
      <c r="AD97" s="217"/>
      <c r="AE97" s="217"/>
      <c r="AF97" s="263"/>
      <c r="AG97" s="260"/>
      <c r="AH97" s="220"/>
      <c r="AI97" s="220"/>
      <c r="AJ97" s="263"/>
      <c r="AK97" s="263"/>
      <c r="AL97" s="263"/>
    </row>
    <row r="98" spans="1:38" s="218" customFormat="1" ht="12.75" customHeight="1">
      <c r="A98" s="320">
        <v>22</v>
      </c>
      <c r="B98" s="297">
        <v>44816</v>
      </c>
      <c r="C98" s="299"/>
      <c r="D98" s="299" t="s">
        <v>979</v>
      </c>
      <c r="E98" s="298" t="s">
        <v>557</v>
      </c>
      <c r="F98" s="298">
        <v>1718</v>
      </c>
      <c r="G98" s="320">
        <v>16890</v>
      </c>
      <c r="H98" s="300">
        <v>1760</v>
      </c>
      <c r="I98" s="300" t="s">
        <v>1000</v>
      </c>
      <c r="J98" s="301" t="s">
        <v>988</v>
      </c>
      <c r="K98" s="300">
        <f t="shared" ref="K98:K100" si="117">H98-F98</f>
        <v>42</v>
      </c>
      <c r="L98" s="302">
        <f t="shared" ref="L98:L100" si="118">(H98*N98)*0.07%</f>
        <v>616.00000000000011</v>
      </c>
      <c r="M98" s="303">
        <f t="shared" ref="M98:M100" si="119">(K98*N98)-L98</f>
        <v>20384</v>
      </c>
      <c r="N98" s="300">
        <v>500</v>
      </c>
      <c r="O98" s="301" t="s">
        <v>555</v>
      </c>
      <c r="P98" s="297">
        <v>44817</v>
      </c>
      <c r="Q98" s="220"/>
      <c r="R98" s="223" t="s">
        <v>556</v>
      </c>
      <c r="S98" s="217"/>
      <c r="T98" s="217"/>
      <c r="U98" s="217"/>
      <c r="V98" s="217"/>
      <c r="W98" s="217"/>
      <c r="X98" s="217"/>
      <c r="Y98" s="217"/>
      <c r="Z98" s="217"/>
      <c r="AA98" s="217"/>
      <c r="AB98" s="217"/>
      <c r="AC98" s="217"/>
      <c r="AD98" s="217"/>
      <c r="AE98" s="217"/>
      <c r="AF98" s="263"/>
      <c r="AG98" s="260"/>
      <c r="AH98" s="220"/>
      <c r="AI98" s="220"/>
      <c r="AJ98" s="263"/>
      <c r="AK98" s="263"/>
      <c r="AL98" s="263"/>
    </row>
    <row r="99" spans="1:38" s="218" customFormat="1" ht="12.75" customHeight="1">
      <c r="A99" s="375">
        <v>23</v>
      </c>
      <c r="B99" s="413">
        <v>44817</v>
      </c>
      <c r="C99" s="376"/>
      <c r="D99" s="376" t="s">
        <v>994</v>
      </c>
      <c r="E99" s="377" t="s">
        <v>557</v>
      </c>
      <c r="F99" s="377">
        <v>3370</v>
      </c>
      <c r="G99" s="375">
        <v>3300</v>
      </c>
      <c r="H99" s="326">
        <v>3300</v>
      </c>
      <c r="I99" s="326" t="s">
        <v>995</v>
      </c>
      <c r="J99" s="325" t="s">
        <v>935</v>
      </c>
      <c r="K99" s="326">
        <f t="shared" si="117"/>
        <v>-70</v>
      </c>
      <c r="L99" s="327">
        <f t="shared" si="118"/>
        <v>462.00000000000006</v>
      </c>
      <c r="M99" s="328">
        <f t="shared" si="119"/>
        <v>-14462</v>
      </c>
      <c r="N99" s="326">
        <v>200</v>
      </c>
      <c r="O99" s="325" t="s">
        <v>567</v>
      </c>
      <c r="P99" s="329">
        <v>44818</v>
      </c>
      <c r="Q99" s="220"/>
      <c r="R99" s="223" t="s">
        <v>556</v>
      </c>
      <c r="S99" s="217"/>
      <c r="T99" s="217"/>
      <c r="U99" s="217"/>
      <c r="V99" s="217"/>
      <c r="W99" s="217"/>
      <c r="X99" s="217"/>
      <c r="Y99" s="217"/>
      <c r="Z99" s="217"/>
      <c r="AA99" s="217"/>
      <c r="AB99" s="217"/>
      <c r="AC99" s="217"/>
      <c r="AD99" s="217"/>
      <c r="AE99" s="217"/>
      <c r="AF99" s="263"/>
      <c r="AG99" s="260"/>
      <c r="AH99" s="220"/>
      <c r="AI99" s="220"/>
      <c r="AJ99" s="263"/>
      <c r="AK99" s="263"/>
      <c r="AL99" s="263"/>
    </row>
    <row r="100" spans="1:38" s="218" customFormat="1" ht="12.75" customHeight="1">
      <c r="A100" s="375">
        <v>24</v>
      </c>
      <c r="B100" s="413">
        <v>44817</v>
      </c>
      <c r="C100" s="376"/>
      <c r="D100" s="376" t="s">
        <v>996</v>
      </c>
      <c r="E100" s="377" t="s">
        <v>557</v>
      </c>
      <c r="F100" s="377">
        <v>548</v>
      </c>
      <c r="G100" s="375">
        <v>535</v>
      </c>
      <c r="H100" s="326">
        <v>535</v>
      </c>
      <c r="I100" s="326" t="s">
        <v>997</v>
      </c>
      <c r="J100" s="325" t="s">
        <v>1051</v>
      </c>
      <c r="K100" s="326">
        <f t="shared" si="117"/>
        <v>-13</v>
      </c>
      <c r="L100" s="327">
        <f t="shared" si="118"/>
        <v>374.50000000000006</v>
      </c>
      <c r="M100" s="328">
        <f t="shared" si="119"/>
        <v>-13374.5</v>
      </c>
      <c r="N100" s="326">
        <v>1000</v>
      </c>
      <c r="O100" s="325" t="s">
        <v>567</v>
      </c>
      <c r="P100" s="329">
        <v>44820</v>
      </c>
      <c r="Q100" s="220"/>
      <c r="R100" s="223" t="s">
        <v>827</v>
      </c>
      <c r="S100" s="217"/>
      <c r="T100" s="217"/>
      <c r="U100" s="217"/>
      <c r="V100" s="217"/>
      <c r="W100" s="217"/>
      <c r="X100" s="217"/>
      <c r="Y100" s="217"/>
      <c r="Z100" s="217"/>
      <c r="AA100" s="217"/>
      <c r="AB100" s="217"/>
      <c r="AC100" s="217"/>
      <c r="AD100" s="217"/>
      <c r="AE100" s="217"/>
      <c r="AF100" s="263"/>
      <c r="AG100" s="260"/>
      <c r="AH100" s="220"/>
      <c r="AI100" s="220"/>
      <c r="AJ100" s="263"/>
      <c r="AK100" s="263"/>
      <c r="AL100" s="263"/>
    </row>
    <row r="101" spans="1:38" s="218" customFormat="1" ht="12.75" customHeight="1">
      <c r="A101" s="375">
        <v>25</v>
      </c>
      <c r="B101" s="413">
        <v>44817</v>
      </c>
      <c r="C101" s="376"/>
      <c r="D101" s="376" t="s">
        <v>951</v>
      </c>
      <c r="E101" s="377" t="s">
        <v>557</v>
      </c>
      <c r="F101" s="377">
        <v>959</v>
      </c>
      <c r="G101" s="375">
        <v>940</v>
      </c>
      <c r="H101" s="326">
        <v>940</v>
      </c>
      <c r="I101" s="326" t="s">
        <v>998</v>
      </c>
      <c r="J101" s="325" t="s">
        <v>1008</v>
      </c>
      <c r="K101" s="326">
        <f t="shared" ref="K101:K103" si="120">H101-F101</f>
        <v>-19</v>
      </c>
      <c r="L101" s="327">
        <f t="shared" ref="L101:L103" si="121">(H101*N101)*0.07%</f>
        <v>460.60000000000008</v>
      </c>
      <c r="M101" s="328">
        <f t="shared" ref="M101:M103" si="122">(K101*N101)-L101</f>
        <v>-13760.6</v>
      </c>
      <c r="N101" s="326">
        <v>700</v>
      </c>
      <c r="O101" s="325" t="s">
        <v>567</v>
      </c>
      <c r="P101" s="329">
        <v>44818</v>
      </c>
      <c r="Q101" s="220"/>
      <c r="R101" s="223" t="s">
        <v>827</v>
      </c>
      <c r="S101" s="217"/>
      <c r="T101" s="217"/>
      <c r="U101" s="217"/>
      <c r="V101" s="217"/>
      <c r="W101" s="217"/>
      <c r="X101" s="217"/>
      <c r="Y101" s="217"/>
      <c r="Z101" s="217"/>
      <c r="AA101" s="217"/>
      <c r="AB101" s="217"/>
      <c r="AC101" s="217"/>
      <c r="AD101" s="217"/>
      <c r="AE101" s="217"/>
      <c r="AF101" s="263"/>
      <c r="AG101" s="260"/>
      <c r="AH101" s="220"/>
      <c r="AI101" s="220"/>
      <c r="AJ101" s="263"/>
      <c r="AK101" s="263"/>
      <c r="AL101" s="263"/>
    </row>
    <row r="102" spans="1:38" s="218" customFormat="1" ht="12.75" customHeight="1">
      <c r="A102" s="320">
        <v>26</v>
      </c>
      <c r="B102" s="297">
        <v>44818</v>
      </c>
      <c r="C102" s="299"/>
      <c r="D102" s="299" t="s">
        <v>1024</v>
      </c>
      <c r="E102" s="298" t="s">
        <v>557</v>
      </c>
      <c r="F102" s="298">
        <v>243.5</v>
      </c>
      <c r="G102" s="320">
        <v>238</v>
      </c>
      <c r="H102" s="300">
        <v>249</v>
      </c>
      <c r="I102" s="300" t="s">
        <v>938</v>
      </c>
      <c r="J102" s="301" t="s">
        <v>988</v>
      </c>
      <c r="K102" s="300">
        <f t="shared" si="120"/>
        <v>5.5</v>
      </c>
      <c r="L102" s="302">
        <f t="shared" si="121"/>
        <v>505.47000000000008</v>
      </c>
      <c r="M102" s="303">
        <f t="shared" si="122"/>
        <v>15444.53</v>
      </c>
      <c r="N102" s="300">
        <v>2900</v>
      </c>
      <c r="O102" s="301" t="s">
        <v>555</v>
      </c>
      <c r="P102" s="297">
        <v>44818</v>
      </c>
      <c r="Q102" s="220"/>
      <c r="R102" s="223" t="s">
        <v>827</v>
      </c>
      <c r="S102" s="217"/>
      <c r="T102" s="217"/>
      <c r="U102" s="217"/>
      <c r="V102" s="217"/>
      <c r="W102" s="217"/>
      <c r="X102" s="217"/>
      <c r="Y102" s="217"/>
      <c r="Z102" s="217"/>
      <c r="AA102" s="217"/>
      <c r="AB102" s="217"/>
      <c r="AC102" s="217"/>
      <c r="AD102" s="217"/>
      <c r="AE102" s="217"/>
      <c r="AF102" s="263"/>
      <c r="AG102" s="260"/>
      <c r="AH102" s="220"/>
      <c r="AI102" s="220"/>
      <c r="AJ102" s="263"/>
      <c r="AK102" s="263"/>
      <c r="AL102" s="263"/>
    </row>
    <row r="103" spans="1:38" s="218" customFormat="1" ht="12.75" customHeight="1">
      <c r="A103" s="375">
        <v>27</v>
      </c>
      <c r="B103" s="329">
        <v>44818</v>
      </c>
      <c r="C103" s="376"/>
      <c r="D103" s="376" t="s">
        <v>1031</v>
      </c>
      <c r="E103" s="377" t="s">
        <v>557</v>
      </c>
      <c r="F103" s="377">
        <v>1635</v>
      </c>
      <c r="G103" s="375">
        <v>1597</v>
      </c>
      <c r="H103" s="326">
        <v>1597</v>
      </c>
      <c r="I103" s="326" t="s">
        <v>1025</v>
      </c>
      <c r="J103" s="325" t="s">
        <v>1052</v>
      </c>
      <c r="K103" s="326">
        <f t="shared" si="120"/>
        <v>-38</v>
      </c>
      <c r="L103" s="327">
        <f t="shared" si="121"/>
        <v>391.26500000000004</v>
      </c>
      <c r="M103" s="328">
        <f t="shared" si="122"/>
        <v>-13691.264999999999</v>
      </c>
      <c r="N103" s="326">
        <v>350</v>
      </c>
      <c r="O103" s="325" t="s">
        <v>567</v>
      </c>
      <c r="P103" s="329">
        <v>44820</v>
      </c>
      <c r="Q103" s="220"/>
      <c r="R103" s="223" t="s">
        <v>556</v>
      </c>
      <c r="S103" s="217"/>
      <c r="T103" s="217"/>
      <c r="U103" s="217"/>
      <c r="V103" s="217"/>
      <c r="W103" s="217"/>
      <c r="X103" s="217"/>
      <c r="Y103" s="217"/>
      <c r="Z103" s="217"/>
      <c r="AA103" s="217"/>
      <c r="AB103" s="217"/>
      <c r="AC103" s="217"/>
      <c r="AD103" s="217"/>
      <c r="AE103" s="217"/>
      <c r="AF103" s="263"/>
      <c r="AG103" s="260"/>
      <c r="AH103" s="220"/>
      <c r="AI103" s="220"/>
      <c r="AJ103" s="263"/>
      <c r="AK103" s="263"/>
      <c r="AL103" s="263"/>
    </row>
    <row r="104" spans="1:38" s="218" customFormat="1" ht="12.75" customHeight="1">
      <c r="A104" s="433">
        <v>28</v>
      </c>
      <c r="B104" s="434">
        <v>44818</v>
      </c>
      <c r="C104" s="435"/>
      <c r="D104" s="435" t="s">
        <v>1026</v>
      </c>
      <c r="E104" s="436" t="s">
        <v>557</v>
      </c>
      <c r="F104" s="436">
        <v>110.25</v>
      </c>
      <c r="G104" s="433">
        <v>107.5</v>
      </c>
      <c r="H104" s="436">
        <v>107.5</v>
      </c>
      <c r="I104" s="436" t="s">
        <v>1029</v>
      </c>
      <c r="J104" s="325" t="s">
        <v>1043</v>
      </c>
      <c r="K104" s="326">
        <f t="shared" ref="K104:K105" si="123">H104-F104</f>
        <v>-2.75</v>
      </c>
      <c r="L104" s="327">
        <f t="shared" ref="L104:L105" si="124">(H104*N104)*0.07%</f>
        <v>319.81250000000006</v>
      </c>
      <c r="M104" s="328">
        <f t="shared" ref="M104:M105" si="125">(K104*N104)-L104</f>
        <v>-12007.3125</v>
      </c>
      <c r="N104" s="326">
        <v>4250</v>
      </c>
      <c r="O104" s="325" t="s">
        <v>567</v>
      </c>
      <c r="P104" s="329">
        <v>44819</v>
      </c>
      <c r="Q104" s="220"/>
      <c r="R104" s="223" t="s">
        <v>556</v>
      </c>
      <c r="S104" s="217"/>
      <c r="T104" s="217"/>
      <c r="U104" s="217"/>
      <c r="V104" s="217"/>
      <c r="W104" s="217"/>
      <c r="X104" s="217"/>
      <c r="Y104" s="217"/>
      <c r="Z104" s="217"/>
      <c r="AA104" s="217"/>
      <c r="AB104" s="217"/>
      <c r="AC104" s="217"/>
      <c r="AD104" s="217"/>
      <c r="AE104" s="217"/>
      <c r="AF104" s="263"/>
      <c r="AG104" s="260"/>
      <c r="AH104" s="220"/>
      <c r="AI104" s="220"/>
      <c r="AJ104" s="263"/>
      <c r="AK104" s="263"/>
      <c r="AL104" s="263"/>
    </row>
    <row r="105" spans="1:38" s="218" customFormat="1" ht="12.75" customHeight="1">
      <c r="A105" s="320">
        <v>29</v>
      </c>
      <c r="B105" s="297">
        <v>44818</v>
      </c>
      <c r="C105" s="299"/>
      <c r="D105" s="299" t="s">
        <v>1027</v>
      </c>
      <c r="E105" s="298" t="s">
        <v>557</v>
      </c>
      <c r="F105" s="298">
        <v>511</v>
      </c>
      <c r="G105" s="320">
        <v>499</v>
      </c>
      <c r="H105" s="300">
        <v>519</v>
      </c>
      <c r="I105" s="300" t="s">
        <v>1028</v>
      </c>
      <c r="J105" s="301" t="s">
        <v>1044</v>
      </c>
      <c r="K105" s="300">
        <f t="shared" si="123"/>
        <v>8</v>
      </c>
      <c r="L105" s="302">
        <f t="shared" si="124"/>
        <v>435.96000000000004</v>
      </c>
      <c r="M105" s="303">
        <f t="shared" si="125"/>
        <v>9164.0400000000009</v>
      </c>
      <c r="N105" s="298">
        <v>1200</v>
      </c>
      <c r="O105" s="301" t="s">
        <v>555</v>
      </c>
      <c r="P105" s="297">
        <v>44819</v>
      </c>
      <c r="Q105" s="220"/>
      <c r="R105" s="223" t="s">
        <v>827</v>
      </c>
      <c r="S105" s="217"/>
      <c r="T105" s="217"/>
      <c r="U105" s="217"/>
      <c r="V105" s="217"/>
      <c r="W105" s="217"/>
      <c r="X105" s="217"/>
      <c r="Y105" s="217"/>
      <c r="Z105" s="217"/>
      <c r="AA105" s="217"/>
      <c r="AB105" s="217"/>
      <c r="AC105" s="217"/>
      <c r="AD105" s="217"/>
      <c r="AE105" s="217"/>
      <c r="AF105" s="263"/>
      <c r="AG105" s="260"/>
      <c r="AH105" s="220"/>
      <c r="AI105" s="220"/>
      <c r="AJ105" s="263"/>
      <c r="AK105" s="263"/>
      <c r="AL105" s="263"/>
    </row>
    <row r="106" spans="1:38" s="218" customFormat="1" ht="12.75" customHeight="1">
      <c r="A106" s="320">
        <v>30</v>
      </c>
      <c r="B106" s="297">
        <v>44818</v>
      </c>
      <c r="C106" s="299"/>
      <c r="D106" s="299" t="s">
        <v>1030</v>
      </c>
      <c r="E106" s="298" t="s">
        <v>557</v>
      </c>
      <c r="F106" s="298">
        <v>112.5</v>
      </c>
      <c r="G106" s="320">
        <v>111.1</v>
      </c>
      <c r="H106" s="300">
        <v>113.75</v>
      </c>
      <c r="I106" s="300">
        <v>115</v>
      </c>
      <c r="J106" s="301" t="s">
        <v>1009</v>
      </c>
      <c r="K106" s="300">
        <f t="shared" ref="K106:K107" si="126">H106-F106</f>
        <v>1.25</v>
      </c>
      <c r="L106" s="302">
        <f t="shared" ref="L106:L107" si="127">(H106*N106)*0.07%</f>
        <v>907.72500000000014</v>
      </c>
      <c r="M106" s="303">
        <f t="shared" ref="M106:M107" si="128">(K106*N106)-L106</f>
        <v>13342.275</v>
      </c>
      <c r="N106" s="300">
        <v>11400</v>
      </c>
      <c r="O106" s="301" t="s">
        <v>555</v>
      </c>
      <c r="P106" s="297">
        <v>44819</v>
      </c>
      <c r="Q106" s="220"/>
      <c r="R106" s="223" t="s">
        <v>556</v>
      </c>
      <c r="S106" s="217"/>
      <c r="T106" s="217"/>
      <c r="U106" s="217"/>
      <c r="V106" s="217"/>
      <c r="W106" s="217"/>
      <c r="X106" s="217"/>
      <c r="Y106" s="217"/>
      <c r="Z106" s="217"/>
      <c r="AA106" s="217"/>
      <c r="AB106" s="217"/>
      <c r="AC106" s="217"/>
      <c r="AD106" s="217"/>
      <c r="AE106" s="217"/>
      <c r="AF106" s="263"/>
      <c r="AG106" s="260"/>
      <c r="AH106" s="220"/>
      <c r="AI106" s="220"/>
      <c r="AJ106" s="263"/>
      <c r="AK106" s="263"/>
      <c r="AL106" s="263"/>
    </row>
    <row r="107" spans="1:38" s="218" customFormat="1" ht="12.75" customHeight="1">
      <c r="A107" s="320">
        <v>31</v>
      </c>
      <c r="B107" s="297">
        <v>44820</v>
      </c>
      <c r="C107" s="299"/>
      <c r="D107" s="299" t="s">
        <v>1053</v>
      </c>
      <c r="E107" s="298" t="s">
        <v>557</v>
      </c>
      <c r="F107" s="298">
        <v>4345</v>
      </c>
      <c r="G107" s="320">
        <v>4230</v>
      </c>
      <c r="H107" s="300">
        <v>4412.5</v>
      </c>
      <c r="I107" s="300" t="s">
        <v>1054</v>
      </c>
      <c r="J107" s="301" t="s">
        <v>598</v>
      </c>
      <c r="K107" s="300">
        <f t="shared" si="126"/>
        <v>67.5</v>
      </c>
      <c r="L107" s="302">
        <f t="shared" si="127"/>
        <v>386.09375000000006</v>
      </c>
      <c r="M107" s="303">
        <f t="shared" si="128"/>
        <v>8051.40625</v>
      </c>
      <c r="N107" s="300">
        <v>125</v>
      </c>
      <c r="O107" s="301" t="s">
        <v>555</v>
      </c>
      <c r="P107" s="297">
        <v>44824</v>
      </c>
      <c r="Q107" s="220"/>
      <c r="R107" s="223" t="s">
        <v>827</v>
      </c>
      <c r="S107" s="217"/>
      <c r="T107" s="217"/>
      <c r="U107" s="217"/>
      <c r="V107" s="217"/>
      <c r="W107" s="217"/>
      <c r="X107" s="217"/>
      <c r="Y107" s="217"/>
      <c r="Z107" s="217"/>
      <c r="AA107" s="217"/>
      <c r="AB107" s="217"/>
      <c r="AC107" s="217"/>
      <c r="AD107" s="217"/>
      <c r="AE107" s="217"/>
      <c r="AF107" s="263"/>
      <c r="AG107" s="260"/>
      <c r="AH107" s="220"/>
      <c r="AI107" s="220"/>
      <c r="AJ107" s="263"/>
      <c r="AK107" s="263"/>
      <c r="AL107" s="263"/>
    </row>
    <row r="108" spans="1:38" s="218" customFormat="1" ht="12.75" customHeight="1">
      <c r="A108" s="375">
        <v>32</v>
      </c>
      <c r="B108" s="329">
        <v>44820</v>
      </c>
      <c r="C108" s="376"/>
      <c r="D108" s="376" t="s">
        <v>1055</v>
      </c>
      <c r="E108" s="377" t="s">
        <v>557</v>
      </c>
      <c r="F108" s="377">
        <v>2015</v>
      </c>
      <c r="G108" s="375">
        <v>1965</v>
      </c>
      <c r="H108" s="326">
        <v>1965</v>
      </c>
      <c r="I108" s="326" t="s">
        <v>1056</v>
      </c>
      <c r="J108" s="325" t="s">
        <v>1057</v>
      </c>
      <c r="K108" s="326">
        <f t="shared" ref="K108" si="129">H108-F108</f>
        <v>-50</v>
      </c>
      <c r="L108" s="327">
        <f t="shared" ref="L108:L109" si="130">(H108*N108)*0.07%</f>
        <v>412.65000000000003</v>
      </c>
      <c r="M108" s="328">
        <f t="shared" ref="M108:M109" si="131">(K108*N108)-L108</f>
        <v>-15412.65</v>
      </c>
      <c r="N108" s="326">
        <v>300</v>
      </c>
      <c r="O108" s="325" t="s">
        <v>567</v>
      </c>
      <c r="P108" s="329">
        <v>44820</v>
      </c>
      <c r="Q108" s="220"/>
      <c r="R108" s="223" t="s">
        <v>556</v>
      </c>
      <c r="S108" s="217"/>
      <c r="T108" s="217"/>
      <c r="U108" s="217"/>
      <c r="V108" s="217"/>
      <c r="W108" s="217"/>
      <c r="X108" s="217"/>
      <c r="Y108" s="217"/>
      <c r="Z108" s="217"/>
      <c r="AA108" s="217"/>
      <c r="AB108" s="217"/>
      <c r="AC108" s="217"/>
      <c r="AD108" s="217"/>
      <c r="AE108" s="217"/>
      <c r="AF108" s="263"/>
      <c r="AG108" s="260"/>
      <c r="AH108" s="220"/>
      <c r="AI108" s="220"/>
      <c r="AJ108" s="263"/>
      <c r="AK108" s="263"/>
      <c r="AL108" s="263"/>
    </row>
    <row r="109" spans="1:38" s="218" customFormat="1" ht="12.75" customHeight="1">
      <c r="A109" s="375">
        <v>33</v>
      </c>
      <c r="B109" s="329">
        <v>44823</v>
      </c>
      <c r="C109" s="376"/>
      <c r="D109" s="376" t="s">
        <v>1066</v>
      </c>
      <c r="E109" s="377" t="s">
        <v>909</v>
      </c>
      <c r="F109" s="377">
        <v>799</v>
      </c>
      <c r="G109" s="375">
        <v>810</v>
      </c>
      <c r="H109" s="326">
        <v>810</v>
      </c>
      <c r="I109" s="326" t="s">
        <v>1067</v>
      </c>
      <c r="J109" s="325" t="s">
        <v>1077</v>
      </c>
      <c r="K109" s="326">
        <f>F109-H109</f>
        <v>-11</v>
      </c>
      <c r="L109" s="327">
        <f t="shared" si="130"/>
        <v>680.40000000000009</v>
      </c>
      <c r="M109" s="328">
        <f t="shared" si="131"/>
        <v>-13880.4</v>
      </c>
      <c r="N109" s="326">
        <v>1200</v>
      </c>
      <c r="O109" s="325" t="s">
        <v>567</v>
      </c>
      <c r="P109" s="329">
        <v>44824</v>
      </c>
      <c r="Q109" s="220"/>
      <c r="R109" s="223" t="s">
        <v>827</v>
      </c>
      <c r="S109" s="217"/>
      <c r="T109" s="217"/>
      <c r="U109" s="217"/>
      <c r="V109" s="217"/>
      <c r="W109" s="217"/>
      <c r="X109" s="217"/>
      <c r="Y109" s="217"/>
      <c r="Z109" s="217"/>
      <c r="AA109" s="217"/>
      <c r="AB109" s="217"/>
      <c r="AC109" s="217"/>
      <c r="AD109" s="217"/>
      <c r="AE109" s="217"/>
      <c r="AF109" s="263"/>
      <c r="AG109" s="260"/>
      <c r="AH109" s="220"/>
      <c r="AI109" s="220"/>
      <c r="AJ109" s="263"/>
      <c r="AK109" s="263"/>
      <c r="AL109" s="263"/>
    </row>
    <row r="110" spans="1:38" s="218" customFormat="1" ht="12.75" customHeight="1">
      <c r="A110" s="375">
        <v>34</v>
      </c>
      <c r="B110" s="329">
        <v>44823</v>
      </c>
      <c r="C110" s="376"/>
      <c r="D110" s="376" t="s">
        <v>1068</v>
      </c>
      <c r="E110" s="377" t="s">
        <v>557</v>
      </c>
      <c r="F110" s="377">
        <v>1752.5</v>
      </c>
      <c r="G110" s="375">
        <v>1725</v>
      </c>
      <c r="H110" s="326">
        <v>1725</v>
      </c>
      <c r="I110" s="326" t="s">
        <v>1069</v>
      </c>
      <c r="J110" s="325" t="s">
        <v>1100</v>
      </c>
      <c r="K110" s="326">
        <f t="shared" ref="K110" si="132">H110-F110</f>
        <v>-27.5</v>
      </c>
      <c r="L110" s="327">
        <f t="shared" ref="L110" si="133">(H110*N110)*0.07%</f>
        <v>573.56250000000011</v>
      </c>
      <c r="M110" s="328">
        <f t="shared" ref="M110" si="134">(K110*N110)-L110</f>
        <v>-13636.0625</v>
      </c>
      <c r="N110" s="326">
        <v>475</v>
      </c>
      <c r="O110" s="325" t="s">
        <v>567</v>
      </c>
      <c r="P110" s="329">
        <v>44825</v>
      </c>
      <c r="Q110" s="220"/>
      <c r="R110" s="223" t="s">
        <v>556</v>
      </c>
      <c r="S110" s="217"/>
      <c r="T110" s="217"/>
      <c r="U110" s="217"/>
      <c r="V110" s="217"/>
      <c r="W110" s="217"/>
      <c r="X110" s="217"/>
      <c r="Y110" s="217"/>
      <c r="Z110" s="217"/>
      <c r="AA110" s="217"/>
      <c r="AB110" s="217"/>
      <c r="AC110" s="217"/>
      <c r="AD110" s="217"/>
      <c r="AE110" s="217"/>
      <c r="AF110" s="263"/>
      <c r="AG110" s="260"/>
      <c r="AH110" s="220"/>
      <c r="AI110" s="220"/>
      <c r="AJ110" s="263"/>
      <c r="AK110" s="263"/>
      <c r="AL110" s="263"/>
    </row>
    <row r="111" spans="1:38" s="218" customFormat="1" ht="12.75" customHeight="1">
      <c r="A111" s="320">
        <v>35</v>
      </c>
      <c r="B111" s="297">
        <v>44824</v>
      </c>
      <c r="C111" s="299"/>
      <c r="D111" s="299" t="s">
        <v>1075</v>
      </c>
      <c r="E111" s="298" t="s">
        <v>557</v>
      </c>
      <c r="F111" s="298">
        <v>397</v>
      </c>
      <c r="G111" s="320">
        <v>388</v>
      </c>
      <c r="H111" s="300">
        <v>404</v>
      </c>
      <c r="I111" s="300" t="s">
        <v>1076</v>
      </c>
      <c r="J111" s="301" t="s">
        <v>1078</v>
      </c>
      <c r="K111" s="300">
        <f t="shared" ref="K111" si="135">H111-F111</f>
        <v>7</v>
      </c>
      <c r="L111" s="302">
        <f t="shared" ref="L111:L112" si="136">(H111*N111)*0.07%</f>
        <v>424.20000000000005</v>
      </c>
      <c r="M111" s="303">
        <f t="shared" ref="M111:M112" si="137">(K111*N111)-L111</f>
        <v>10075.799999999999</v>
      </c>
      <c r="N111" s="300">
        <v>1500</v>
      </c>
      <c r="O111" s="301" t="s">
        <v>555</v>
      </c>
      <c r="P111" s="297">
        <v>44824</v>
      </c>
      <c r="Q111" s="220"/>
      <c r="R111" s="223" t="s">
        <v>827</v>
      </c>
      <c r="S111" s="217"/>
      <c r="T111" s="217"/>
      <c r="U111" s="217"/>
      <c r="V111" s="217"/>
      <c r="W111" s="217"/>
      <c r="X111" s="217"/>
      <c r="Y111" s="217"/>
      <c r="Z111" s="217"/>
      <c r="AA111" s="217"/>
      <c r="AB111" s="217"/>
      <c r="AC111" s="217"/>
      <c r="AD111" s="217"/>
      <c r="AE111" s="217"/>
      <c r="AF111" s="263"/>
      <c r="AG111" s="260"/>
      <c r="AH111" s="220"/>
      <c r="AI111" s="220"/>
      <c r="AJ111" s="263"/>
      <c r="AK111" s="263"/>
      <c r="AL111" s="263"/>
    </row>
    <row r="112" spans="1:38" s="218" customFormat="1" ht="12.75" customHeight="1">
      <c r="A112" s="320">
        <v>36</v>
      </c>
      <c r="B112" s="297">
        <v>44824</v>
      </c>
      <c r="C112" s="299"/>
      <c r="D112" s="299" t="s">
        <v>1079</v>
      </c>
      <c r="E112" s="298" t="s">
        <v>909</v>
      </c>
      <c r="F112" s="298">
        <v>919</v>
      </c>
      <c r="G112" s="320">
        <v>945</v>
      </c>
      <c r="H112" s="300">
        <v>894</v>
      </c>
      <c r="I112" s="300" t="s">
        <v>1080</v>
      </c>
      <c r="J112" s="301" t="s">
        <v>1113</v>
      </c>
      <c r="K112" s="300">
        <f>F112-H112</f>
        <v>25</v>
      </c>
      <c r="L112" s="302">
        <f t="shared" si="136"/>
        <v>312.90000000000003</v>
      </c>
      <c r="M112" s="303">
        <f t="shared" si="137"/>
        <v>12187.1</v>
      </c>
      <c r="N112" s="300">
        <v>500</v>
      </c>
      <c r="O112" s="301" t="s">
        <v>555</v>
      </c>
      <c r="P112" s="297">
        <v>44826</v>
      </c>
      <c r="Q112" s="220"/>
      <c r="R112" s="223" t="s">
        <v>827</v>
      </c>
      <c r="S112" s="217"/>
      <c r="T112" s="217"/>
      <c r="U112" s="217"/>
      <c r="V112" s="217"/>
      <c r="W112" s="217"/>
      <c r="X112" s="217"/>
      <c r="Y112" s="217"/>
      <c r="Z112" s="217"/>
      <c r="AA112" s="217"/>
      <c r="AB112" s="217"/>
      <c r="AC112" s="217"/>
      <c r="AD112" s="217"/>
      <c r="AE112" s="217"/>
      <c r="AF112" s="263"/>
      <c r="AG112" s="260"/>
      <c r="AH112" s="220"/>
      <c r="AI112" s="220"/>
      <c r="AJ112" s="263"/>
      <c r="AK112" s="263"/>
      <c r="AL112" s="263"/>
    </row>
    <row r="113" spans="1:38" s="218" customFormat="1" ht="12.75" customHeight="1">
      <c r="A113" s="320">
        <v>37</v>
      </c>
      <c r="B113" s="297">
        <v>44824</v>
      </c>
      <c r="C113" s="299"/>
      <c r="D113" s="299" t="s">
        <v>1081</v>
      </c>
      <c r="E113" s="298" t="s">
        <v>557</v>
      </c>
      <c r="F113" s="298">
        <v>3155</v>
      </c>
      <c r="G113" s="320">
        <v>3095</v>
      </c>
      <c r="H113" s="300">
        <v>3197.5</v>
      </c>
      <c r="I113" s="300" t="s">
        <v>1082</v>
      </c>
      <c r="J113" s="301" t="s">
        <v>1094</v>
      </c>
      <c r="K113" s="300">
        <f t="shared" ref="K113:K114" si="138">H113-F113</f>
        <v>42.5</v>
      </c>
      <c r="L113" s="302">
        <f t="shared" ref="L113:L114" si="139">(H113*N113)*0.07%</f>
        <v>559.56250000000011</v>
      </c>
      <c r="M113" s="303">
        <f t="shared" ref="M113:M114" si="140">(K113*N113)-L113</f>
        <v>10065.4375</v>
      </c>
      <c r="N113" s="300">
        <v>250</v>
      </c>
      <c r="O113" s="301" t="s">
        <v>555</v>
      </c>
      <c r="P113" s="297">
        <v>44824</v>
      </c>
      <c r="Q113" s="220"/>
      <c r="R113" s="223" t="s">
        <v>556</v>
      </c>
      <c r="S113" s="217"/>
      <c r="T113" s="217"/>
      <c r="U113" s="217"/>
      <c r="V113" s="217"/>
      <c r="W113" s="217"/>
      <c r="X113" s="217"/>
      <c r="Y113" s="217"/>
      <c r="Z113" s="217"/>
      <c r="AA113" s="217"/>
      <c r="AB113" s="217"/>
      <c r="AC113" s="217"/>
      <c r="AD113" s="217"/>
      <c r="AE113" s="217"/>
      <c r="AF113" s="263"/>
      <c r="AG113" s="260"/>
      <c r="AH113" s="220"/>
      <c r="AI113" s="220"/>
      <c r="AJ113" s="263"/>
      <c r="AK113" s="263"/>
      <c r="AL113" s="263"/>
    </row>
    <row r="114" spans="1:38" s="218" customFormat="1" ht="12.75" customHeight="1">
      <c r="A114" s="377">
        <v>38</v>
      </c>
      <c r="B114" s="329">
        <v>44824</v>
      </c>
      <c r="C114" s="376"/>
      <c r="D114" s="376" t="s">
        <v>1083</v>
      </c>
      <c r="E114" s="377" t="s">
        <v>557</v>
      </c>
      <c r="F114" s="377">
        <v>2980</v>
      </c>
      <c r="G114" s="377">
        <v>2930</v>
      </c>
      <c r="H114" s="326">
        <v>2930</v>
      </c>
      <c r="I114" s="326" t="s">
        <v>1084</v>
      </c>
      <c r="J114" s="325" t="s">
        <v>1057</v>
      </c>
      <c r="K114" s="326">
        <f t="shared" si="138"/>
        <v>-50</v>
      </c>
      <c r="L114" s="327">
        <f t="shared" si="139"/>
        <v>564.02500000000009</v>
      </c>
      <c r="M114" s="328">
        <f t="shared" si="140"/>
        <v>-14314.025</v>
      </c>
      <c r="N114" s="326">
        <v>275</v>
      </c>
      <c r="O114" s="325" t="s">
        <v>567</v>
      </c>
      <c r="P114" s="329">
        <v>44825</v>
      </c>
      <c r="Q114" s="220"/>
      <c r="R114" s="223" t="s">
        <v>827</v>
      </c>
      <c r="S114" s="217"/>
      <c r="T114" s="217"/>
      <c r="U114" s="217"/>
      <c r="V114" s="217"/>
      <c r="W114" s="217"/>
      <c r="X114" s="217"/>
      <c r="Y114" s="217"/>
      <c r="Z114" s="217"/>
      <c r="AA114" s="217"/>
      <c r="AB114" s="217"/>
      <c r="AC114" s="217"/>
      <c r="AD114" s="217"/>
      <c r="AE114" s="217"/>
      <c r="AF114" s="263"/>
      <c r="AG114" s="260"/>
      <c r="AH114" s="220"/>
      <c r="AI114" s="220"/>
      <c r="AJ114" s="263"/>
      <c r="AK114" s="263"/>
      <c r="AL114" s="263"/>
    </row>
    <row r="115" spans="1:38" s="218" customFormat="1" ht="12.75" customHeight="1">
      <c r="A115" s="377">
        <v>39</v>
      </c>
      <c r="B115" s="329">
        <v>44826</v>
      </c>
      <c r="C115" s="376"/>
      <c r="D115" s="376" t="s">
        <v>1075</v>
      </c>
      <c r="E115" s="377" t="s">
        <v>557</v>
      </c>
      <c r="F115" s="377">
        <v>405</v>
      </c>
      <c r="G115" s="377">
        <v>395</v>
      </c>
      <c r="H115" s="326">
        <v>395</v>
      </c>
      <c r="I115" s="326" t="s">
        <v>1108</v>
      </c>
      <c r="J115" s="325" t="s">
        <v>1133</v>
      </c>
      <c r="K115" s="326">
        <f t="shared" ref="K115" si="141">H115-F115</f>
        <v>-10</v>
      </c>
      <c r="L115" s="327">
        <f t="shared" ref="L115" si="142">(H115*N115)*0.07%</f>
        <v>414.75000000000006</v>
      </c>
      <c r="M115" s="328">
        <f t="shared" ref="M115" si="143">(K115*N115)-L115</f>
        <v>-15414.75</v>
      </c>
      <c r="N115" s="326">
        <v>1500</v>
      </c>
      <c r="O115" s="325" t="s">
        <v>567</v>
      </c>
      <c r="P115" s="329">
        <v>44830</v>
      </c>
      <c r="Q115" s="220"/>
      <c r="R115" s="223" t="s">
        <v>827</v>
      </c>
      <c r="S115" s="217"/>
      <c r="T115" s="217"/>
      <c r="U115" s="217"/>
      <c r="V115" s="217"/>
      <c r="W115" s="217"/>
      <c r="X115" s="217"/>
      <c r="Y115" s="217"/>
      <c r="Z115" s="217"/>
      <c r="AA115" s="217"/>
      <c r="AB115" s="217"/>
      <c r="AC115" s="217"/>
      <c r="AD115" s="217"/>
      <c r="AE115" s="217"/>
      <c r="AF115" s="263"/>
      <c r="AG115" s="260"/>
      <c r="AH115" s="220"/>
      <c r="AI115" s="220"/>
      <c r="AJ115" s="263"/>
      <c r="AK115" s="263"/>
      <c r="AL115" s="263"/>
    </row>
    <row r="116" spans="1:38" s="218" customFormat="1" ht="12.75" customHeight="1">
      <c r="A116" s="377">
        <v>40</v>
      </c>
      <c r="B116" s="329">
        <v>44826</v>
      </c>
      <c r="C116" s="376"/>
      <c r="D116" s="376" t="s">
        <v>1081</v>
      </c>
      <c r="E116" s="377" t="s">
        <v>557</v>
      </c>
      <c r="F116" s="377">
        <v>3155</v>
      </c>
      <c r="G116" s="377">
        <v>3095</v>
      </c>
      <c r="H116" s="326">
        <v>3095</v>
      </c>
      <c r="I116" s="326" t="s">
        <v>1082</v>
      </c>
      <c r="J116" s="325" t="s">
        <v>1117</v>
      </c>
      <c r="K116" s="326">
        <f t="shared" ref="K116" si="144">H116-F116</f>
        <v>-60</v>
      </c>
      <c r="L116" s="327">
        <f t="shared" ref="L116" si="145">(H116*N116)*0.07%</f>
        <v>541.62500000000011</v>
      </c>
      <c r="M116" s="328">
        <f t="shared" ref="M116" si="146">(K116*N116)-L116</f>
        <v>-15541.625</v>
      </c>
      <c r="N116" s="326">
        <v>250</v>
      </c>
      <c r="O116" s="325" t="s">
        <v>567</v>
      </c>
      <c r="P116" s="329">
        <v>44826</v>
      </c>
      <c r="Q116" s="220"/>
      <c r="R116" s="223" t="s">
        <v>556</v>
      </c>
      <c r="S116" s="217"/>
      <c r="T116" s="217"/>
      <c r="U116" s="217"/>
      <c r="V116" s="217"/>
      <c r="W116" s="217"/>
      <c r="X116" s="217"/>
      <c r="Y116" s="217"/>
      <c r="Z116" s="217"/>
      <c r="AA116" s="217"/>
      <c r="AB116" s="217"/>
      <c r="AC116" s="217"/>
      <c r="AD116" s="217"/>
      <c r="AE116" s="217"/>
      <c r="AF116" s="263"/>
      <c r="AG116" s="260"/>
      <c r="AH116" s="220"/>
      <c r="AI116" s="220"/>
      <c r="AJ116" s="263"/>
      <c r="AK116" s="263"/>
      <c r="AL116" s="263"/>
    </row>
    <row r="117" spans="1:38" s="218" customFormat="1" ht="12.75" customHeight="1">
      <c r="A117" s="221">
        <v>41</v>
      </c>
      <c r="B117" s="219">
        <v>44826</v>
      </c>
      <c r="C117" s="276"/>
      <c r="D117" s="276" t="s">
        <v>1109</v>
      </c>
      <c r="E117" s="221" t="s">
        <v>557</v>
      </c>
      <c r="F117" s="221" t="s">
        <v>1110</v>
      </c>
      <c r="G117" s="221">
        <v>1560</v>
      </c>
      <c r="H117" s="222"/>
      <c r="I117" s="222" t="s">
        <v>1111</v>
      </c>
      <c r="J117" s="252" t="s">
        <v>558</v>
      </c>
      <c r="K117" s="276"/>
      <c r="L117" s="221"/>
      <c r="M117" s="221"/>
      <c r="N117" s="221"/>
      <c r="O117" s="222"/>
      <c r="P117" s="222"/>
      <c r="Q117" s="220"/>
      <c r="R117" s="223" t="s">
        <v>827</v>
      </c>
      <c r="S117" s="217"/>
      <c r="T117" s="217"/>
      <c r="U117" s="217"/>
      <c r="V117" s="217"/>
      <c r="W117" s="217"/>
      <c r="X117" s="217"/>
      <c r="Y117" s="217"/>
      <c r="Z117" s="217"/>
      <c r="AA117" s="217"/>
      <c r="AB117" s="217"/>
      <c r="AC117" s="217"/>
      <c r="AD117" s="217"/>
      <c r="AE117" s="217"/>
      <c r="AF117" s="263"/>
      <c r="AG117" s="260"/>
      <c r="AH117" s="220"/>
      <c r="AI117" s="220"/>
      <c r="AJ117" s="263"/>
      <c r="AK117" s="263"/>
      <c r="AL117" s="263"/>
    </row>
    <row r="118" spans="1:38" s="218" customFormat="1" ht="12.75" customHeight="1">
      <c r="A118" s="377">
        <v>42</v>
      </c>
      <c r="B118" s="329">
        <v>44826</v>
      </c>
      <c r="C118" s="376"/>
      <c r="D118" s="376" t="s">
        <v>875</v>
      </c>
      <c r="E118" s="377" t="s">
        <v>557</v>
      </c>
      <c r="F118" s="377">
        <v>239.5</v>
      </c>
      <c r="G118" s="377">
        <v>234.5</v>
      </c>
      <c r="H118" s="326">
        <v>234.5</v>
      </c>
      <c r="I118" s="326" t="s">
        <v>876</v>
      </c>
      <c r="J118" s="325" t="s">
        <v>930</v>
      </c>
      <c r="K118" s="326">
        <f t="shared" ref="K118" si="147">H118-F118</f>
        <v>-5</v>
      </c>
      <c r="L118" s="327">
        <f t="shared" ref="L118" si="148">(H118*N118)*0.07%</f>
        <v>410.37500000000006</v>
      </c>
      <c r="M118" s="328">
        <f t="shared" ref="M118" si="149">(K118*N118)-L118</f>
        <v>-12910.375</v>
      </c>
      <c r="N118" s="326">
        <v>2500</v>
      </c>
      <c r="O118" s="325" t="s">
        <v>567</v>
      </c>
      <c r="P118" s="329">
        <v>44827</v>
      </c>
      <c r="Q118" s="220"/>
      <c r="R118" s="223" t="s">
        <v>556</v>
      </c>
      <c r="S118" s="217"/>
      <c r="T118" s="217"/>
      <c r="U118" s="217"/>
      <c r="V118" s="217"/>
      <c r="W118" s="217"/>
      <c r="X118" s="217"/>
      <c r="Y118" s="217"/>
      <c r="Z118" s="217"/>
      <c r="AA118" s="217"/>
      <c r="AB118" s="217"/>
      <c r="AC118" s="217"/>
      <c r="AD118" s="217"/>
      <c r="AE118" s="217"/>
      <c r="AF118" s="263"/>
      <c r="AG118" s="260"/>
      <c r="AH118" s="220"/>
      <c r="AI118" s="220"/>
      <c r="AJ118" s="263"/>
      <c r="AK118" s="263"/>
      <c r="AL118" s="263"/>
    </row>
    <row r="119" spans="1:38" s="218" customFormat="1" ht="12.75" customHeight="1">
      <c r="A119" s="298">
        <v>43</v>
      </c>
      <c r="B119" s="297">
        <v>44826</v>
      </c>
      <c r="C119" s="299"/>
      <c r="D119" s="299" t="s">
        <v>1027</v>
      </c>
      <c r="E119" s="298" t="s">
        <v>557</v>
      </c>
      <c r="F119" s="298">
        <v>501</v>
      </c>
      <c r="G119" s="298">
        <v>490</v>
      </c>
      <c r="H119" s="300">
        <v>511.5</v>
      </c>
      <c r="I119" s="300" t="s">
        <v>1112</v>
      </c>
      <c r="J119" s="301" t="s">
        <v>675</v>
      </c>
      <c r="K119" s="300">
        <f t="shared" ref="K119:K121" si="150">H119-F119</f>
        <v>10.5</v>
      </c>
      <c r="L119" s="302">
        <f t="shared" ref="L119:L121" si="151">(H119*N119)*0.07%</f>
        <v>447.56250000000006</v>
      </c>
      <c r="M119" s="303">
        <f t="shared" ref="M119:M121" si="152">(K119*N119)-L119</f>
        <v>12677.4375</v>
      </c>
      <c r="N119" s="300">
        <v>1250</v>
      </c>
      <c r="O119" s="301" t="s">
        <v>555</v>
      </c>
      <c r="P119" s="297">
        <v>44826</v>
      </c>
      <c r="Q119" s="220"/>
      <c r="R119" s="223" t="s">
        <v>827</v>
      </c>
      <c r="S119" s="217"/>
      <c r="T119" s="217"/>
      <c r="U119" s="217"/>
      <c r="V119" s="217"/>
      <c r="W119" s="217"/>
      <c r="X119" s="217"/>
      <c r="Y119" s="217"/>
      <c r="Z119" s="217"/>
      <c r="AA119" s="217"/>
      <c r="AB119" s="217"/>
      <c r="AC119" s="217"/>
      <c r="AD119" s="217"/>
      <c r="AE119" s="217"/>
      <c r="AF119" s="263"/>
      <c r="AG119" s="260"/>
      <c r="AH119" s="220"/>
      <c r="AI119" s="220"/>
      <c r="AJ119" s="263"/>
      <c r="AK119" s="263"/>
      <c r="AL119" s="263"/>
    </row>
    <row r="120" spans="1:38" s="218" customFormat="1" ht="12.75" customHeight="1">
      <c r="A120" s="342">
        <v>44</v>
      </c>
      <c r="B120" s="365">
        <v>44827</v>
      </c>
      <c r="C120" s="465"/>
      <c r="D120" s="465" t="s">
        <v>949</v>
      </c>
      <c r="E120" s="342" t="s">
        <v>557</v>
      </c>
      <c r="F120" s="342">
        <v>1040</v>
      </c>
      <c r="G120" s="342">
        <v>1020</v>
      </c>
      <c r="H120" s="345">
        <v>1020</v>
      </c>
      <c r="I120" s="345" t="s">
        <v>1123</v>
      </c>
      <c r="J120" s="325" t="s">
        <v>930</v>
      </c>
      <c r="K120" s="326">
        <f t="shared" si="150"/>
        <v>-20</v>
      </c>
      <c r="L120" s="327">
        <f t="shared" si="151"/>
        <v>428.40000000000003</v>
      </c>
      <c r="M120" s="328">
        <f t="shared" si="152"/>
        <v>-12428.4</v>
      </c>
      <c r="N120" s="326">
        <v>600</v>
      </c>
      <c r="O120" s="325" t="s">
        <v>567</v>
      </c>
      <c r="P120" s="329">
        <v>44830</v>
      </c>
      <c r="Q120" s="220"/>
      <c r="R120" s="223" t="s">
        <v>827</v>
      </c>
      <c r="S120" s="217"/>
      <c r="T120" s="217"/>
      <c r="U120" s="217"/>
      <c r="V120" s="217"/>
      <c r="W120" s="217"/>
      <c r="X120" s="217"/>
      <c r="Y120" s="217"/>
      <c r="Z120" s="217"/>
      <c r="AA120" s="217"/>
      <c r="AB120" s="217"/>
      <c r="AC120" s="217"/>
      <c r="AD120" s="217"/>
      <c r="AE120" s="217"/>
      <c r="AF120" s="263"/>
      <c r="AG120" s="260"/>
      <c r="AH120" s="220"/>
      <c r="AI120" s="220"/>
      <c r="AJ120" s="263"/>
      <c r="AK120" s="263"/>
      <c r="AL120" s="263"/>
    </row>
    <row r="121" spans="1:38" s="218" customFormat="1" ht="12.75" customHeight="1">
      <c r="A121" s="338">
        <v>45</v>
      </c>
      <c r="B121" s="374">
        <v>44827</v>
      </c>
      <c r="C121" s="466"/>
      <c r="D121" s="466" t="s">
        <v>1124</v>
      </c>
      <c r="E121" s="338" t="s">
        <v>557</v>
      </c>
      <c r="F121" s="338">
        <v>3405</v>
      </c>
      <c r="G121" s="338">
        <v>3310</v>
      </c>
      <c r="H121" s="341">
        <v>3454</v>
      </c>
      <c r="I121" s="341" t="s">
        <v>1125</v>
      </c>
      <c r="J121" s="301" t="s">
        <v>1164</v>
      </c>
      <c r="K121" s="300">
        <f t="shared" si="150"/>
        <v>49</v>
      </c>
      <c r="L121" s="302">
        <f t="shared" si="151"/>
        <v>362.67000000000007</v>
      </c>
      <c r="M121" s="303">
        <f t="shared" si="152"/>
        <v>6987.33</v>
      </c>
      <c r="N121" s="300">
        <v>150</v>
      </c>
      <c r="O121" s="301" t="s">
        <v>555</v>
      </c>
      <c r="P121" s="297">
        <v>44831</v>
      </c>
      <c r="Q121" s="220"/>
      <c r="R121" s="223" t="s">
        <v>556</v>
      </c>
      <c r="S121" s="217"/>
      <c r="T121" s="217"/>
      <c r="U121" s="217"/>
      <c r="V121" s="217"/>
      <c r="W121" s="217"/>
      <c r="X121" s="217"/>
      <c r="Y121" s="217"/>
      <c r="Z121" s="217"/>
      <c r="AA121" s="217"/>
      <c r="AB121" s="217"/>
      <c r="AC121" s="217"/>
      <c r="AD121" s="217"/>
      <c r="AE121" s="217"/>
      <c r="AF121" s="263"/>
      <c r="AG121" s="260"/>
      <c r="AH121" s="220"/>
      <c r="AI121" s="220"/>
      <c r="AJ121" s="263"/>
      <c r="AK121" s="263"/>
      <c r="AL121" s="263"/>
    </row>
    <row r="122" spans="1:38" s="218" customFormat="1" ht="12.75" customHeight="1">
      <c r="A122" s="338">
        <v>46</v>
      </c>
      <c r="B122" s="374">
        <v>44830</v>
      </c>
      <c r="C122" s="466"/>
      <c r="D122" s="466" t="s">
        <v>1134</v>
      </c>
      <c r="E122" s="338" t="s">
        <v>557</v>
      </c>
      <c r="F122" s="338">
        <v>17015</v>
      </c>
      <c r="G122" s="338">
        <v>16850</v>
      </c>
      <c r="H122" s="341">
        <v>17125</v>
      </c>
      <c r="I122" s="341" t="s">
        <v>1135</v>
      </c>
      <c r="J122" s="301" t="s">
        <v>1136</v>
      </c>
      <c r="K122" s="300">
        <f t="shared" ref="K122" si="153">H122-F122</f>
        <v>110</v>
      </c>
      <c r="L122" s="302">
        <f t="shared" ref="L122" si="154">(H122*N122)*0.07%</f>
        <v>599.37500000000011</v>
      </c>
      <c r="M122" s="303">
        <f t="shared" ref="M122" si="155">(K122*N122)-L122</f>
        <v>4900.625</v>
      </c>
      <c r="N122" s="300">
        <v>50</v>
      </c>
      <c r="O122" s="301" t="s">
        <v>555</v>
      </c>
      <c r="P122" s="297">
        <v>44830</v>
      </c>
      <c r="Q122" s="220"/>
      <c r="R122" s="223" t="s">
        <v>556</v>
      </c>
      <c r="S122" s="217"/>
      <c r="T122" s="217"/>
      <c r="U122" s="217"/>
      <c r="V122" s="217"/>
      <c r="W122" s="217"/>
      <c r="X122" s="217"/>
      <c r="Y122" s="217"/>
      <c r="Z122" s="217"/>
      <c r="AA122" s="217"/>
      <c r="AB122" s="217"/>
      <c r="AC122" s="217"/>
      <c r="AD122" s="217"/>
      <c r="AE122" s="217"/>
      <c r="AF122" s="263"/>
      <c r="AG122" s="260"/>
      <c r="AH122" s="220"/>
      <c r="AI122" s="220"/>
      <c r="AJ122" s="263"/>
      <c r="AK122" s="263"/>
      <c r="AL122" s="263"/>
    </row>
    <row r="123" spans="1:38" s="218" customFormat="1" ht="12.75" customHeight="1">
      <c r="A123" s="338">
        <v>47</v>
      </c>
      <c r="B123" s="374">
        <v>44830</v>
      </c>
      <c r="C123" s="466"/>
      <c r="D123" s="466" t="s">
        <v>1137</v>
      </c>
      <c r="E123" s="338" t="s">
        <v>557</v>
      </c>
      <c r="F123" s="338">
        <v>902.5</v>
      </c>
      <c r="G123" s="338">
        <v>885</v>
      </c>
      <c r="H123" s="341">
        <v>914</v>
      </c>
      <c r="I123" s="341" t="s">
        <v>1138</v>
      </c>
      <c r="J123" s="301" t="s">
        <v>1040</v>
      </c>
      <c r="K123" s="300">
        <f t="shared" ref="K123" si="156">H123-F123</f>
        <v>11.5</v>
      </c>
      <c r="L123" s="302">
        <f t="shared" ref="L123" si="157">(H123*N123)*0.07%</f>
        <v>447.86000000000007</v>
      </c>
      <c r="M123" s="303">
        <f t="shared" ref="M123" si="158">(K123*N123)-L123</f>
        <v>7602.14</v>
      </c>
      <c r="N123" s="300">
        <v>700</v>
      </c>
      <c r="O123" s="301" t="s">
        <v>555</v>
      </c>
      <c r="P123" s="297">
        <v>44831</v>
      </c>
      <c r="Q123" s="220"/>
      <c r="R123" s="223" t="s">
        <v>556</v>
      </c>
      <c r="S123" s="217"/>
      <c r="T123" s="217"/>
      <c r="U123" s="217"/>
      <c r="V123" s="217"/>
      <c r="W123" s="217"/>
      <c r="X123" s="217"/>
      <c r="Y123" s="217"/>
      <c r="Z123" s="217"/>
      <c r="AA123" s="217"/>
      <c r="AB123" s="217"/>
      <c r="AC123" s="217"/>
      <c r="AD123" s="217"/>
      <c r="AE123" s="217"/>
      <c r="AF123" s="263"/>
      <c r="AG123" s="260"/>
      <c r="AH123" s="220"/>
      <c r="AI123" s="220"/>
      <c r="AJ123" s="263"/>
      <c r="AK123" s="263"/>
      <c r="AL123" s="263"/>
    </row>
    <row r="124" spans="1:38" s="218" customFormat="1" ht="12.75" customHeight="1">
      <c r="A124" s="338">
        <v>48</v>
      </c>
      <c r="B124" s="374">
        <v>44831</v>
      </c>
      <c r="C124" s="466"/>
      <c r="D124" s="466" t="s">
        <v>1165</v>
      </c>
      <c r="E124" s="338" t="s">
        <v>557</v>
      </c>
      <c r="F124" s="338">
        <v>2400</v>
      </c>
      <c r="G124" s="338">
        <v>2360</v>
      </c>
      <c r="H124" s="341">
        <v>2434</v>
      </c>
      <c r="I124" s="341" t="s">
        <v>1166</v>
      </c>
      <c r="J124" s="301" t="s">
        <v>717</v>
      </c>
      <c r="K124" s="300">
        <f t="shared" ref="K124" si="159">H124-F124</f>
        <v>34</v>
      </c>
      <c r="L124" s="302">
        <f t="shared" ref="L124" si="160">(H124*N124)*0.07%</f>
        <v>425.95000000000005</v>
      </c>
      <c r="M124" s="303">
        <f t="shared" ref="M124" si="161">(K124*N124)-L124</f>
        <v>8074.05</v>
      </c>
      <c r="N124" s="300">
        <v>250</v>
      </c>
      <c r="O124" s="301" t="s">
        <v>555</v>
      </c>
      <c r="P124" s="297">
        <v>44831</v>
      </c>
      <c r="Q124" s="220"/>
      <c r="R124" s="223"/>
      <c r="S124" s="217"/>
      <c r="T124" s="217"/>
      <c r="U124" s="217"/>
      <c r="V124" s="217"/>
      <c r="W124" s="217"/>
      <c r="X124" s="217"/>
      <c r="Y124" s="217"/>
      <c r="Z124" s="217"/>
      <c r="AA124" s="217"/>
      <c r="AB124" s="217"/>
      <c r="AC124" s="217"/>
      <c r="AD124" s="217"/>
      <c r="AE124" s="217"/>
      <c r="AF124" s="263"/>
      <c r="AG124" s="260"/>
      <c r="AH124" s="220"/>
      <c r="AI124" s="220"/>
      <c r="AJ124" s="263"/>
      <c r="AK124" s="263"/>
      <c r="AL124" s="263"/>
    </row>
    <row r="125" spans="1:38" s="218" customFormat="1" ht="12.75" customHeight="1">
      <c r="A125" s="338">
        <v>49</v>
      </c>
      <c r="B125" s="374">
        <v>44831</v>
      </c>
      <c r="C125" s="466"/>
      <c r="D125" s="466" t="s">
        <v>1167</v>
      </c>
      <c r="E125" s="338" t="s">
        <v>557</v>
      </c>
      <c r="F125" s="338">
        <v>17065</v>
      </c>
      <c r="G125" s="338">
        <v>16880</v>
      </c>
      <c r="H125" s="341">
        <v>17160</v>
      </c>
      <c r="I125" s="341" t="s">
        <v>1168</v>
      </c>
      <c r="J125" s="301" t="s">
        <v>1169</v>
      </c>
      <c r="K125" s="300">
        <f t="shared" ref="K125" si="162">H125-F125</f>
        <v>95</v>
      </c>
      <c r="L125" s="302">
        <f t="shared" ref="L125" si="163">(H125*N125)*0.07%</f>
        <v>600.60000000000014</v>
      </c>
      <c r="M125" s="303">
        <f t="shared" ref="M125" si="164">(K125*N125)-L125</f>
        <v>4149.3999999999996</v>
      </c>
      <c r="N125" s="300">
        <v>50</v>
      </c>
      <c r="O125" s="301" t="s">
        <v>555</v>
      </c>
      <c r="P125" s="297">
        <v>44831</v>
      </c>
      <c r="Q125" s="220"/>
      <c r="R125" s="223"/>
      <c r="S125" s="217"/>
      <c r="T125" s="217"/>
      <c r="U125" s="217"/>
      <c r="V125" s="217"/>
      <c r="W125" s="217"/>
      <c r="X125" s="217"/>
      <c r="Y125" s="217"/>
      <c r="Z125" s="217"/>
      <c r="AA125" s="217"/>
      <c r="AB125" s="217"/>
      <c r="AC125" s="217"/>
      <c r="AD125" s="217"/>
      <c r="AE125" s="217"/>
      <c r="AF125" s="263"/>
      <c r="AG125" s="260"/>
      <c r="AH125" s="220"/>
      <c r="AI125" s="220"/>
      <c r="AJ125" s="263"/>
      <c r="AK125" s="263"/>
      <c r="AL125" s="263"/>
    </row>
    <row r="126" spans="1:38" s="218" customFormat="1" ht="12.75" customHeight="1">
      <c r="A126" s="357"/>
      <c r="B126" s="358"/>
      <c r="C126" s="460"/>
      <c r="D126" s="460"/>
      <c r="E126" s="357"/>
      <c r="F126" s="357"/>
      <c r="G126" s="357"/>
      <c r="H126" s="361"/>
      <c r="I126" s="361"/>
      <c r="J126" s="361"/>
      <c r="K126" s="361"/>
      <c r="L126" s="363"/>
      <c r="M126" s="364"/>
      <c r="N126" s="361"/>
      <c r="O126" s="361"/>
      <c r="P126" s="358"/>
      <c r="Q126" s="220"/>
      <c r="R126" s="223"/>
      <c r="S126" s="217"/>
      <c r="T126" s="217"/>
      <c r="U126" s="217"/>
      <c r="V126" s="217"/>
      <c r="W126" s="217"/>
      <c r="X126" s="217"/>
      <c r="Y126" s="217"/>
      <c r="Z126" s="217"/>
      <c r="AA126" s="217"/>
      <c r="AB126" s="217"/>
      <c r="AC126" s="217"/>
      <c r="AD126" s="217"/>
      <c r="AE126" s="217"/>
      <c r="AF126" s="263"/>
      <c r="AG126" s="260"/>
      <c r="AH126" s="220"/>
      <c r="AI126" s="220"/>
      <c r="AJ126" s="263"/>
      <c r="AK126" s="263"/>
      <c r="AL126" s="263"/>
    </row>
    <row r="127" spans="1:38" s="218" customFormat="1" ht="12.75" customHeight="1">
      <c r="A127" s="357"/>
      <c r="B127" s="358"/>
      <c r="C127" s="460"/>
      <c r="D127" s="460"/>
      <c r="E127" s="357"/>
      <c r="F127" s="357"/>
      <c r="G127" s="357"/>
      <c r="H127" s="361"/>
      <c r="I127" s="361"/>
      <c r="J127" s="361"/>
      <c r="K127" s="361"/>
      <c r="L127" s="363"/>
      <c r="M127" s="364"/>
      <c r="N127" s="361"/>
      <c r="O127" s="361"/>
      <c r="P127" s="358"/>
      <c r="Q127" s="220"/>
      <c r="R127" s="223"/>
      <c r="S127" s="217"/>
      <c r="T127" s="217"/>
      <c r="U127" s="217"/>
      <c r="V127" s="217"/>
      <c r="W127" s="217"/>
      <c r="X127" s="217"/>
      <c r="Y127" s="217"/>
      <c r="Z127" s="217"/>
      <c r="AA127" s="217"/>
      <c r="AB127" s="217"/>
      <c r="AC127" s="217"/>
      <c r="AD127" s="217"/>
      <c r="AE127" s="217"/>
      <c r="AF127" s="263"/>
      <c r="AG127" s="260"/>
      <c r="AH127" s="220"/>
      <c r="AI127" s="220"/>
      <c r="AJ127" s="263"/>
      <c r="AK127" s="263"/>
      <c r="AL127" s="263"/>
    </row>
    <row r="128" spans="1:38" s="218" customFormat="1" ht="12.75" customHeight="1">
      <c r="A128" s="221"/>
      <c r="B128" s="219"/>
      <c r="C128" s="276"/>
      <c r="D128" s="276"/>
      <c r="E128" s="221"/>
      <c r="F128" s="221"/>
      <c r="G128" s="221"/>
      <c r="H128" s="222"/>
      <c r="I128" s="222"/>
      <c r="J128" s="252"/>
      <c r="K128" s="276"/>
      <c r="L128" s="221"/>
      <c r="M128" s="221"/>
      <c r="N128" s="221"/>
      <c r="O128" s="222"/>
      <c r="P128" s="222"/>
      <c r="Q128" s="220"/>
      <c r="R128" s="223"/>
      <c r="S128" s="217"/>
      <c r="T128" s="217"/>
      <c r="U128" s="217"/>
      <c r="V128" s="217"/>
      <c r="W128" s="217"/>
      <c r="X128" s="217"/>
      <c r="Y128" s="217"/>
      <c r="Z128" s="217"/>
      <c r="AA128" s="217"/>
      <c r="AB128" s="217"/>
      <c r="AC128" s="217"/>
      <c r="AD128" s="217"/>
      <c r="AE128" s="217"/>
      <c r="AF128" s="263"/>
      <c r="AG128" s="260"/>
      <c r="AH128" s="220"/>
      <c r="AI128" s="220"/>
      <c r="AJ128" s="263"/>
      <c r="AK128" s="263"/>
      <c r="AL128" s="263"/>
    </row>
    <row r="129" spans="1:38" ht="13.5" customHeight="1">
      <c r="A129" s="263"/>
      <c r="B129" s="260"/>
      <c r="C129" s="220"/>
      <c r="D129" s="220"/>
      <c r="E129" s="263"/>
      <c r="F129" s="263"/>
      <c r="G129" s="263"/>
      <c r="H129" s="264"/>
      <c r="I129" s="264"/>
      <c r="J129" s="291"/>
      <c r="K129" s="264"/>
      <c r="L129" s="265"/>
      <c r="M129" s="292"/>
      <c r="N129" s="264"/>
      <c r="O129" s="293"/>
      <c r="P129" s="267"/>
      <c r="Q129" s="1"/>
      <c r="R129" s="6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2.75" customHeight="1">
      <c r="A130" s="97"/>
      <c r="B130" s="98"/>
      <c r="C130" s="131"/>
      <c r="D130" s="139"/>
      <c r="E130" s="140"/>
      <c r="F130" s="97"/>
      <c r="G130" s="97"/>
      <c r="H130" s="97"/>
      <c r="I130" s="132"/>
      <c r="J130" s="132"/>
      <c r="K130" s="132"/>
      <c r="L130" s="132"/>
      <c r="M130" s="132"/>
      <c r="N130" s="132"/>
      <c r="O130" s="132"/>
      <c r="P130" s="132"/>
      <c r="Q130" s="41"/>
      <c r="R130" s="6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41"/>
      <c r="AG130" s="41"/>
      <c r="AH130" s="41"/>
      <c r="AI130" s="41"/>
      <c r="AJ130" s="41"/>
      <c r="AK130" s="41"/>
      <c r="AL130" s="41"/>
    </row>
    <row r="131" spans="1:38" ht="12.75" customHeight="1">
      <c r="A131" s="141"/>
      <c r="B131" s="98"/>
      <c r="C131" s="99"/>
      <c r="D131" s="142"/>
      <c r="E131" s="102"/>
      <c r="F131" s="102"/>
      <c r="G131" s="102"/>
      <c r="H131" s="102"/>
      <c r="I131" s="102"/>
      <c r="J131" s="6"/>
      <c r="K131" s="102"/>
      <c r="L131" s="102"/>
      <c r="M131" s="6"/>
      <c r="N131" s="1"/>
      <c r="O131" s="99"/>
      <c r="P131" s="41"/>
      <c r="Q131" s="41"/>
      <c r="R131" s="6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41"/>
      <c r="AG131" s="41"/>
      <c r="AH131" s="41"/>
      <c r="AI131" s="41"/>
      <c r="AJ131" s="41"/>
      <c r="AK131" s="41"/>
      <c r="AL131" s="41"/>
    </row>
    <row r="132" spans="1:38" ht="38.25" customHeight="1">
      <c r="A132" s="143" t="s">
        <v>577</v>
      </c>
      <c r="B132" s="143"/>
      <c r="C132" s="143"/>
      <c r="D132" s="143"/>
      <c r="E132" s="144"/>
      <c r="F132" s="102"/>
      <c r="G132" s="102"/>
      <c r="H132" s="102"/>
      <c r="I132" s="102"/>
      <c r="J132" s="1"/>
      <c r="K132" s="6"/>
      <c r="L132" s="6"/>
      <c r="M132" s="6"/>
      <c r="N132" s="1"/>
      <c r="O132" s="1"/>
      <c r="P132" s="41"/>
      <c r="Q132" s="41"/>
      <c r="R132" s="6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41"/>
      <c r="AG132" s="41"/>
      <c r="AH132" s="41"/>
      <c r="AI132" s="41"/>
      <c r="AJ132" s="41"/>
      <c r="AK132" s="41"/>
      <c r="AL132" s="41"/>
    </row>
    <row r="133" spans="1:38" ht="14.25" customHeight="1">
      <c r="A133" s="94" t="s">
        <v>16</v>
      </c>
      <c r="B133" s="94" t="s">
        <v>532</v>
      </c>
      <c r="C133" s="94"/>
      <c r="D133" s="95" t="s">
        <v>543</v>
      </c>
      <c r="E133" s="94" t="s">
        <v>544</v>
      </c>
      <c r="F133" s="94" t="s">
        <v>545</v>
      </c>
      <c r="G133" s="94" t="s">
        <v>565</v>
      </c>
      <c r="H133" s="94" t="s">
        <v>547</v>
      </c>
      <c r="I133" s="94" t="s">
        <v>548</v>
      </c>
      <c r="J133" s="93" t="s">
        <v>549</v>
      </c>
      <c r="K133" s="93" t="s">
        <v>578</v>
      </c>
      <c r="L133" s="96" t="s">
        <v>551</v>
      </c>
      <c r="M133" s="138" t="s">
        <v>574</v>
      </c>
      <c r="N133" s="94" t="s">
        <v>575</v>
      </c>
      <c r="O133" s="94" t="s">
        <v>553</v>
      </c>
      <c r="P133" s="95" t="s">
        <v>554</v>
      </c>
      <c r="Q133" s="41"/>
      <c r="R133" s="6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41"/>
      <c r="AG133" s="41"/>
      <c r="AH133" s="41"/>
      <c r="AI133" s="41"/>
      <c r="AJ133" s="41"/>
      <c r="AK133" s="41"/>
      <c r="AL133" s="41"/>
    </row>
    <row r="134" spans="1:38" s="337" customFormat="1" ht="12" customHeight="1">
      <c r="A134" s="342">
        <v>1</v>
      </c>
      <c r="B134" s="365">
        <v>44803</v>
      </c>
      <c r="C134" s="343"/>
      <c r="D134" s="344" t="s">
        <v>886</v>
      </c>
      <c r="E134" s="342" t="s">
        <v>557</v>
      </c>
      <c r="F134" s="342">
        <v>390</v>
      </c>
      <c r="G134" s="342">
        <v>280</v>
      </c>
      <c r="H134" s="345">
        <v>280</v>
      </c>
      <c r="I134" s="366" t="s">
        <v>887</v>
      </c>
      <c r="J134" s="325" t="s">
        <v>896</v>
      </c>
      <c r="K134" s="326">
        <f t="shared" ref="K134:K135" si="165">H134-F134</f>
        <v>-110</v>
      </c>
      <c r="L134" s="327">
        <v>100</v>
      </c>
      <c r="M134" s="328">
        <f t="shared" ref="M134:M135" si="166">(K134*N134)-L134</f>
        <v>-2850</v>
      </c>
      <c r="N134" s="326">
        <v>25</v>
      </c>
      <c r="O134" s="325" t="s">
        <v>567</v>
      </c>
      <c r="P134" s="329">
        <v>44805</v>
      </c>
      <c r="Q134" s="1"/>
      <c r="R134" s="6" t="s">
        <v>556</v>
      </c>
      <c r="S134" s="1"/>
      <c r="T134" s="1"/>
      <c r="U134" s="1"/>
      <c r="V134" s="1"/>
      <c r="W134" s="1"/>
      <c r="X134" s="6"/>
      <c r="Y134" s="1"/>
      <c r="Z134" s="1"/>
      <c r="AA134" s="1"/>
      <c r="AB134" s="1"/>
      <c r="AC134" s="1"/>
      <c r="AD134" s="6"/>
      <c r="AE134" s="1"/>
      <c r="AF134" s="1"/>
      <c r="AG134" s="1"/>
      <c r="AH134" s="1"/>
      <c r="AI134" s="1"/>
      <c r="AJ134" s="6"/>
      <c r="AK134" s="1"/>
      <c r="AL134" s="336"/>
    </row>
    <row r="135" spans="1:38" s="337" customFormat="1" ht="12" customHeight="1">
      <c r="A135" s="338">
        <v>2</v>
      </c>
      <c r="B135" s="297">
        <v>44805</v>
      </c>
      <c r="C135" s="339"/>
      <c r="D135" s="340" t="s">
        <v>897</v>
      </c>
      <c r="E135" s="338" t="s">
        <v>557</v>
      </c>
      <c r="F135" s="338">
        <v>120</v>
      </c>
      <c r="G135" s="338">
        <v>30</v>
      </c>
      <c r="H135" s="341">
        <v>175</v>
      </c>
      <c r="I135" s="347" t="s">
        <v>898</v>
      </c>
      <c r="J135" s="301" t="s">
        <v>693</v>
      </c>
      <c r="K135" s="300">
        <f t="shared" si="165"/>
        <v>55</v>
      </c>
      <c r="L135" s="302">
        <v>100</v>
      </c>
      <c r="M135" s="303">
        <f t="shared" si="166"/>
        <v>1275</v>
      </c>
      <c r="N135" s="300">
        <v>25</v>
      </c>
      <c r="O135" s="301" t="s">
        <v>555</v>
      </c>
      <c r="P135" s="297">
        <v>44805</v>
      </c>
      <c r="Q135" s="1"/>
      <c r="R135" s="6" t="s">
        <v>827</v>
      </c>
      <c r="S135" s="1"/>
      <c r="T135" s="1"/>
      <c r="U135" s="1"/>
      <c r="V135" s="1"/>
      <c r="W135" s="1"/>
      <c r="X135" s="6"/>
      <c r="Y135" s="1"/>
      <c r="Z135" s="1"/>
      <c r="AA135" s="1"/>
      <c r="AB135" s="1"/>
      <c r="AC135" s="1"/>
      <c r="AD135" s="6"/>
      <c r="AE135" s="1"/>
      <c r="AF135" s="1"/>
      <c r="AG135" s="1"/>
      <c r="AH135" s="1"/>
      <c r="AI135" s="1"/>
      <c r="AJ135" s="6"/>
      <c r="AK135" s="1"/>
      <c r="AL135" s="336"/>
    </row>
    <row r="136" spans="1:38" s="337" customFormat="1" ht="12" customHeight="1">
      <c r="A136" s="342">
        <v>3</v>
      </c>
      <c r="B136" s="329">
        <v>44805</v>
      </c>
      <c r="C136" s="343"/>
      <c r="D136" s="344" t="s">
        <v>897</v>
      </c>
      <c r="E136" s="342" t="s">
        <v>557</v>
      </c>
      <c r="F136" s="342">
        <v>95</v>
      </c>
      <c r="G136" s="342">
        <v>0</v>
      </c>
      <c r="H136" s="345">
        <v>0</v>
      </c>
      <c r="I136" s="366" t="s">
        <v>879</v>
      </c>
      <c r="J136" s="325" t="s">
        <v>681</v>
      </c>
      <c r="K136" s="326">
        <f t="shared" ref="K136:K137" si="167">H136-F136</f>
        <v>-95</v>
      </c>
      <c r="L136" s="327">
        <v>100</v>
      </c>
      <c r="M136" s="328">
        <f t="shared" ref="M136:M138" si="168">(K136*N136)-L136</f>
        <v>-2475</v>
      </c>
      <c r="N136" s="326">
        <v>25</v>
      </c>
      <c r="O136" s="325" t="s">
        <v>567</v>
      </c>
      <c r="P136" s="329">
        <v>44805</v>
      </c>
      <c r="Q136" s="1"/>
      <c r="R136" s="6" t="s">
        <v>827</v>
      </c>
      <c r="S136" s="1"/>
      <c r="T136" s="1"/>
      <c r="U136" s="1"/>
      <c r="V136" s="1"/>
      <c r="W136" s="1"/>
      <c r="X136" s="6"/>
      <c r="Y136" s="1"/>
      <c r="Z136" s="1"/>
      <c r="AA136" s="1"/>
      <c r="AB136" s="1"/>
      <c r="AC136" s="1"/>
      <c r="AD136" s="6"/>
      <c r="AE136" s="1"/>
      <c r="AF136" s="1"/>
      <c r="AG136" s="1"/>
      <c r="AH136" s="1"/>
      <c r="AI136" s="1"/>
      <c r="AJ136" s="6"/>
      <c r="AK136" s="1"/>
      <c r="AL136" s="336"/>
    </row>
    <row r="137" spans="1:38" s="337" customFormat="1" ht="12" customHeight="1">
      <c r="A137" s="338">
        <v>4</v>
      </c>
      <c r="B137" s="374">
        <v>44806</v>
      </c>
      <c r="C137" s="339"/>
      <c r="D137" s="340" t="s">
        <v>905</v>
      </c>
      <c r="E137" s="338" t="s">
        <v>557</v>
      </c>
      <c r="F137" s="338">
        <v>82</v>
      </c>
      <c r="G137" s="338">
        <v>45</v>
      </c>
      <c r="H137" s="341">
        <v>122.5</v>
      </c>
      <c r="I137" s="347" t="s">
        <v>906</v>
      </c>
      <c r="J137" s="301" t="s">
        <v>907</v>
      </c>
      <c r="K137" s="300">
        <f t="shared" si="167"/>
        <v>40.5</v>
      </c>
      <c r="L137" s="302">
        <v>100</v>
      </c>
      <c r="M137" s="303">
        <f t="shared" si="168"/>
        <v>1925</v>
      </c>
      <c r="N137" s="300">
        <v>50</v>
      </c>
      <c r="O137" s="301" t="s">
        <v>555</v>
      </c>
      <c r="P137" s="297">
        <v>44806</v>
      </c>
      <c r="Q137" s="1"/>
      <c r="R137" s="6" t="s">
        <v>556</v>
      </c>
      <c r="S137" s="1"/>
      <c r="T137" s="1"/>
      <c r="U137" s="1"/>
      <c r="V137" s="1"/>
      <c r="W137" s="1"/>
      <c r="X137" s="6"/>
      <c r="Y137" s="1"/>
      <c r="Z137" s="1"/>
      <c r="AA137" s="1"/>
      <c r="AB137" s="1"/>
      <c r="AC137" s="1"/>
      <c r="AD137" s="6"/>
      <c r="AE137" s="1"/>
      <c r="AF137" s="1"/>
      <c r="AG137" s="1"/>
      <c r="AH137" s="1"/>
      <c r="AI137" s="1"/>
      <c r="AJ137" s="6"/>
      <c r="AK137" s="1"/>
      <c r="AL137" s="336"/>
    </row>
    <row r="138" spans="1:38" s="337" customFormat="1" ht="12" customHeight="1">
      <c r="A138" s="342">
        <v>5</v>
      </c>
      <c r="B138" s="365">
        <v>44806</v>
      </c>
      <c r="C138" s="343"/>
      <c r="D138" s="344" t="s">
        <v>908</v>
      </c>
      <c r="E138" s="342" t="s">
        <v>909</v>
      </c>
      <c r="F138" s="342">
        <v>170</v>
      </c>
      <c r="G138" s="342">
        <v>350</v>
      </c>
      <c r="H138" s="345">
        <v>340</v>
      </c>
      <c r="I138" s="366">
        <v>0.1</v>
      </c>
      <c r="J138" s="325" t="s">
        <v>933</v>
      </c>
      <c r="K138" s="326">
        <f>F138-H138</f>
        <v>-170</v>
      </c>
      <c r="L138" s="327">
        <v>100</v>
      </c>
      <c r="M138" s="328">
        <f t="shared" si="168"/>
        <v>-4350</v>
      </c>
      <c r="N138" s="326">
        <v>25</v>
      </c>
      <c r="O138" s="325" t="s">
        <v>567</v>
      </c>
      <c r="P138" s="329">
        <v>44810</v>
      </c>
      <c r="Q138" s="1"/>
      <c r="R138" s="6" t="s">
        <v>556</v>
      </c>
      <c r="S138" s="1"/>
      <c r="T138" s="1"/>
      <c r="U138" s="1"/>
      <c r="V138" s="1"/>
      <c r="W138" s="1"/>
      <c r="X138" s="6"/>
      <c r="Y138" s="1"/>
      <c r="Z138" s="1"/>
      <c r="AA138" s="1"/>
      <c r="AB138" s="1"/>
      <c r="AC138" s="1"/>
      <c r="AD138" s="6"/>
      <c r="AE138" s="1"/>
      <c r="AF138" s="1"/>
      <c r="AG138" s="1"/>
      <c r="AH138" s="1"/>
      <c r="AI138" s="1"/>
      <c r="AJ138" s="6"/>
      <c r="AK138" s="1"/>
      <c r="AL138" s="336"/>
    </row>
    <row r="139" spans="1:38" s="337" customFormat="1" ht="12" customHeight="1">
      <c r="A139" s="342">
        <v>6</v>
      </c>
      <c r="B139" s="365">
        <v>44806</v>
      </c>
      <c r="C139" s="343"/>
      <c r="D139" s="344" t="s">
        <v>905</v>
      </c>
      <c r="E139" s="342" t="s">
        <v>557</v>
      </c>
      <c r="F139" s="342">
        <v>97.5</v>
      </c>
      <c r="G139" s="342">
        <v>65</v>
      </c>
      <c r="H139" s="345">
        <v>65</v>
      </c>
      <c r="I139" s="366" t="s">
        <v>910</v>
      </c>
      <c r="J139" s="325" t="s">
        <v>923</v>
      </c>
      <c r="K139" s="326">
        <f t="shared" ref="K139:K140" si="169">H139-F139</f>
        <v>-32.5</v>
      </c>
      <c r="L139" s="327">
        <v>100</v>
      </c>
      <c r="M139" s="328">
        <f t="shared" ref="M139:M141" si="170">(K139*N139)-L139</f>
        <v>-1725</v>
      </c>
      <c r="N139" s="326">
        <v>50</v>
      </c>
      <c r="O139" s="325" t="s">
        <v>567</v>
      </c>
      <c r="P139" s="329">
        <v>44809</v>
      </c>
      <c r="Q139" s="1"/>
      <c r="R139" s="6" t="s">
        <v>556</v>
      </c>
      <c r="S139" s="1"/>
      <c r="T139" s="1"/>
      <c r="U139" s="1"/>
      <c r="V139" s="1"/>
      <c r="W139" s="1"/>
      <c r="X139" s="6"/>
      <c r="Y139" s="1"/>
      <c r="Z139" s="1"/>
      <c r="AA139" s="1"/>
      <c r="AB139" s="1"/>
      <c r="AC139" s="1"/>
      <c r="AD139" s="6"/>
      <c r="AE139" s="1"/>
      <c r="AF139" s="1"/>
      <c r="AG139" s="1"/>
      <c r="AH139" s="1"/>
      <c r="AI139" s="1"/>
      <c r="AJ139" s="6"/>
      <c r="AK139" s="1"/>
      <c r="AL139" s="336"/>
    </row>
    <row r="140" spans="1:38" s="337" customFormat="1" ht="12" customHeight="1">
      <c r="A140" s="342">
        <v>7</v>
      </c>
      <c r="B140" s="365">
        <v>44806</v>
      </c>
      <c r="C140" s="343"/>
      <c r="D140" s="344" t="s">
        <v>913</v>
      </c>
      <c r="E140" s="342" t="s">
        <v>557</v>
      </c>
      <c r="F140" s="342">
        <v>375</v>
      </c>
      <c r="G140" s="342">
        <v>270</v>
      </c>
      <c r="H140" s="345">
        <v>270</v>
      </c>
      <c r="I140" s="366" t="s">
        <v>911</v>
      </c>
      <c r="J140" s="325" t="s">
        <v>924</v>
      </c>
      <c r="K140" s="326">
        <f t="shared" si="169"/>
        <v>-105</v>
      </c>
      <c r="L140" s="327">
        <v>100</v>
      </c>
      <c r="M140" s="328">
        <f t="shared" si="170"/>
        <v>-2725</v>
      </c>
      <c r="N140" s="326">
        <v>25</v>
      </c>
      <c r="O140" s="325" t="s">
        <v>567</v>
      </c>
      <c r="P140" s="329">
        <v>44809</v>
      </c>
      <c r="Q140" s="1"/>
      <c r="R140" s="6" t="s">
        <v>827</v>
      </c>
      <c r="S140" s="1"/>
      <c r="T140" s="1"/>
      <c r="U140" s="1"/>
      <c r="V140" s="1"/>
      <c r="W140" s="1"/>
      <c r="X140" s="6"/>
      <c r="Y140" s="1"/>
      <c r="Z140" s="1"/>
      <c r="AA140" s="1"/>
      <c r="AB140" s="1"/>
      <c r="AC140" s="1"/>
      <c r="AD140" s="6"/>
      <c r="AE140" s="1"/>
      <c r="AF140" s="1"/>
      <c r="AG140" s="1"/>
      <c r="AH140" s="1"/>
      <c r="AI140" s="1"/>
      <c r="AJ140" s="6"/>
      <c r="AK140" s="1"/>
      <c r="AL140" s="336"/>
    </row>
    <row r="141" spans="1:38" s="337" customFormat="1" ht="12" customHeight="1">
      <c r="A141" s="342">
        <v>8</v>
      </c>
      <c r="B141" s="365">
        <v>44806</v>
      </c>
      <c r="C141" s="343"/>
      <c r="D141" s="344" t="s">
        <v>912</v>
      </c>
      <c r="E141" s="342" t="s">
        <v>909</v>
      </c>
      <c r="F141" s="342">
        <v>26</v>
      </c>
      <c r="G141" s="342">
        <v>35</v>
      </c>
      <c r="H141" s="345">
        <v>35</v>
      </c>
      <c r="I141" s="397" t="s">
        <v>914</v>
      </c>
      <c r="J141" s="325" t="s">
        <v>925</v>
      </c>
      <c r="K141" s="326">
        <f>F141-H141</f>
        <v>-9</v>
      </c>
      <c r="L141" s="327">
        <v>100</v>
      </c>
      <c r="M141" s="328">
        <f t="shared" si="170"/>
        <v>-4600</v>
      </c>
      <c r="N141" s="326">
        <v>500</v>
      </c>
      <c r="O141" s="325" t="s">
        <v>567</v>
      </c>
      <c r="P141" s="329">
        <v>44809</v>
      </c>
      <c r="Q141" s="1"/>
      <c r="R141" s="6" t="s">
        <v>556</v>
      </c>
      <c r="S141" s="1"/>
      <c r="T141" s="1"/>
      <c r="U141" s="1"/>
      <c r="V141" s="1"/>
      <c r="W141" s="1"/>
      <c r="X141" s="6"/>
      <c r="Y141" s="1"/>
      <c r="Z141" s="1"/>
      <c r="AA141" s="1"/>
      <c r="AB141" s="1"/>
      <c r="AC141" s="1"/>
      <c r="AD141" s="6"/>
      <c r="AE141" s="1"/>
      <c r="AF141" s="1"/>
      <c r="AG141" s="1"/>
      <c r="AH141" s="1"/>
      <c r="AI141" s="1"/>
      <c r="AJ141" s="6"/>
      <c r="AK141" s="1"/>
      <c r="AL141" s="336"/>
    </row>
    <row r="142" spans="1:38" s="337" customFormat="1" ht="12" customHeight="1">
      <c r="A142" s="342">
        <v>9</v>
      </c>
      <c r="B142" s="365">
        <v>44809</v>
      </c>
      <c r="C142" s="343"/>
      <c r="D142" s="344" t="s">
        <v>926</v>
      </c>
      <c r="E142" s="342" t="s">
        <v>557</v>
      </c>
      <c r="F142" s="342">
        <v>77.5</v>
      </c>
      <c r="G142" s="342">
        <v>45</v>
      </c>
      <c r="H142" s="345">
        <v>45</v>
      </c>
      <c r="I142" s="366" t="s">
        <v>906</v>
      </c>
      <c r="J142" s="325" t="s">
        <v>923</v>
      </c>
      <c r="K142" s="326">
        <f t="shared" ref="K142:K144" si="171">H142-F142</f>
        <v>-32.5</v>
      </c>
      <c r="L142" s="327">
        <v>100</v>
      </c>
      <c r="M142" s="328">
        <f t="shared" ref="M142:M144" si="172">(K142*N142)-L142</f>
        <v>-1725</v>
      </c>
      <c r="N142" s="326">
        <v>50</v>
      </c>
      <c r="O142" s="325" t="s">
        <v>567</v>
      </c>
      <c r="P142" s="329">
        <v>44810</v>
      </c>
      <c r="Q142" s="1"/>
      <c r="R142" s="6" t="s">
        <v>556</v>
      </c>
      <c r="S142" s="1"/>
      <c r="T142" s="1"/>
      <c r="U142" s="1"/>
      <c r="V142" s="1"/>
      <c r="W142" s="1"/>
      <c r="X142" s="6"/>
      <c r="Y142" s="1"/>
      <c r="Z142" s="1"/>
      <c r="AA142" s="1"/>
      <c r="AB142" s="1"/>
      <c r="AC142" s="1"/>
      <c r="AD142" s="6"/>
      <c r="AE142" s="1"/>
      <c r="AF142" s="1"/>
      <c r="AG142" s="1"/>
      <c r="AH142" s="1"/>
      <c r="AI142" s="1"/>
      <c r="AJ142" s="6"/>
      <c r="AK142" s="1"/>
      <c r="AL142" s="336"/>
    </row>
    <row r="143" spans="1:38" s="337" customFormat="1" ht="12" customHeight="1">
      <c r="A143" s="342">
        <v>10</v>
      </c>
      <c r="B143" s="365">
        <v>44812</v>
      </c>
      <c r="C143" s="343"/>
      <c r="D143" s="344" t="s">
        <v>959</v>
      </c>
      <c r="E143" s="342" t="s">
        <v>557</v>
      </c>
      <c r="F143" s="342">
        <v>140</v>
      </c>
      <c r="G143" s="342">
        <v>30</v>
      </c>
      <c r="H143" s="345">
        <v>30</v>
      </c>
      <c r="I143" s="366" t="s">
        <v>898</v>
      </c>
      <c r="J143" s="325" t="s">
        <v>896</v>
      </c>
      <c r="K143" s="326">
        <f t="shared" si="171"/>
        <v>-110</v>
      </c>
      <c r="L143" s="327">
        <v>100</v>
      </c>
      <c r="M143" s="328">
        <f t="shared" si="172"/>
        <v>-2850</v>
      </c>
      <c r="N143" s="326">
        <v>25</v>
      </c>
      <c r="O143" s="325" t="s">
        <v>567</v>
      </c>
      <c r="P143" s="329">
        <v>44812</v>
      </c>
      <c r="Q143" s="1"/>
      <c r="R143" s="6" t="s">
        <v>827</v>
      </c>
      <c r="S143" s="1"/>
      <c r="T143" s="1"/>
      <c r="U143" s="1"/>
      <c r="V143" s="1"/>
      <c r="W143" s="1"/>
      <c r="X143" s="6"/>
      <c r="Y143" s="1"/>
      <c r="Z143" s="1"/>
      <c r="AA143" s="1"/>
      <c r="AB143" s="1"/>
      <c r="AC143" s="1"/>
      <c r="AD143" s="6"/>
      <c r="AE143" s="1"/>
      <c r="AF143" s="1"/>
      <c r="AG143" s="1"/>
      <c r="AH143" s="1"/>
      <c r="AI143" s="1"/>
      <c r="AJ143" s="6"/>
      <c r="AK143" s="1"/>
      <c r="AL143" s="336"/>
    </row>
    <row r="144" spans="1:38" s="337" customFormat="1" ht="12" customHeight="1">
      <c r="A144" s="338">
        <v>11</v>
      </c>
      <c r="B144" s="374">
        <v>44812</v>
      </c>
      <c r="C144" s="339"/>
      <c r="D144" s="340" t="s">
        <v>962</v>
      </c>
      <c r="E144" s="338" t="s">
        <v>557</v>
      </c>
      <c r="F144" s="338">
        <v>50</v>
      </c>
      <c r="G144" s="338">
        <v>35</v>
      </c>
      <c r="H144" s="341">
        <v>59</v>
      </c>
      <c r="I144" s="347" t="s">
        <v>963</v>
      </c>
      <c r="J144" s="301" t="s">
        <v>762</v>
      </c>
      <c r="K144" s="300">
        <f t="shared" si="171"/>
        <v>9</v>
      </c>
      <c r="L144" s="302">
        <v>100</v>
      </c>
      <c r="M144" s="303">
        <f t="shared" si="172"/>
        <v>2600</v>
      </c>
      <c r="N144" s="300">
        <v>300</v>
      </c>
      <c r="O144" s="301" t="s">
        <v>555</v>
      </c>
      <c r="P144" s="297">
        <v>44813</v>
      </c>
      <c r="Q144" s="1"/>
      <c r="R144" s="6" t="s">
        <v>556</v>
      </c>
      <c r="S144" s="1"/>
      <c r="T144" s="1"/>
      <c r="U144" s="1"/>
      <c r="V144" s="1"/>
      <c r="W144" s="1"/>
      <c r="X144" s="6"/>
      <c r="Y144" s="1"/>
      <c r="Z144" s="1"/>
      <c r="AA144" s="1"/>
      <c r="AB144" s="1"/>
      <c r="AC144" s="1"/>
      <c r="AD144" s="6"/>
      <c r="AE144" s="1"/>
      <c r="AF144" s="1"/>
      <c r="AG144" s="1"/>
      <c r="AH144" s="1"/>
      <c r="AI144" s="1"/>
      <c r="AJ144" s="6"/>
      <c r="AK144" s="1"/>
      <c r="AL144" s="336"/>
    </row>
    <row r="145" spans="1:38" s="337" customFormat="1" ht="12" customHeight="1">
      <c r="A145" s="338">
        <v>12</v>
      </c>
      <c r="B145" s="374">
        <v>44816</v>
      </c>
      <c r="C145" s="339"/>
      <c r="D145" s="340" t="s">
        <v>981</v>
      </c>
      <c r="E145" s="338" t="s">
        <v>557</v>
      </c>
      <c r="F145" s="338">
        <v>5</v>
      </c>
      <c r="G145" s="338">
        <v>1.75</v>
      </c>
      <c r="H145" s="341">
        <v>6.25</v>
      </c>
      <c r="I145" s="417" t="s">
        <v>982</v>
      </c>
      <c r="J145" s="301" t="s">
        <v>1009</v>
      </c>
      <c r="K145" s="300">
        <f t="shared" ref="K145" si="173">H145-F145</f>
        <v>1.25</v>
      </c>
      <c r="L145" s="302">
        <v>100</v>
      </c>
      <c r="M145" s="303">
        <f t="shared" ref="M145" si="174">(K145*N145)-L145</f>
        <v>1775</v>
      </c>
      <c r="N145" s="300">
        <v>1500</v>
      </c>
      <c r="O145" s="301" t="s">
        <v>555</v>
      </c>
      <c r="P145" s="297">
        <v>44813</v>
      </c>
      <c r="Q145" s="1"/>
      <c r="R145" s="6" t="s">
        <v>556</v>
      </c>
      <c r="S145" s="1"/>
      <c r="T145" s="1"/>
      <c r="U145" s="1"/>
      <c r="V145" s="1"/>
      <c r="W145" s="1"/>
      <c r="X145" s="6"/>
      <c r="Y145" s="1"/>
      <c r="Z145" s="1"/>
      <c r="AA145" s="1"/>
      <c r="AB145" s="1"/>
      <c r="AC145" s="1"/>
      <c r="AD145" s="6"/>
      <c r="AE145" s="1"/>
      <c r="AF145" s="1"/>
      <c r="AG145" s="1"/>
      <c r="AH145" s="1"/>
      <c r="AI145" s="1"/>
      <c r="AJ145" s="6"/>
      <c r="AK145" s="1"/>
      <c r="AL145" s="336"/>
    </row>
    <row r="146" spans="1:38" s="337" customFormat="1" ht="12" customHeight="1">
      <c r="A146" s="485">
        <v>13</v>
      </c>
      <c r="B146" s="483">
        <v>44816</v>
      </c>
      <c r="C146" s="359"/>
      <c r="D146" s="360" t="s">
        <v>983</v>
      </c>
      <c r="E146" s="357" t="s">
        <v>557</v>
      </c>
      <c r="F146" s="402" t="s">
        <v>985</v>
      </c>
      <c r="G146" s="357"/>
      <c r="H146" s="361"/>
      <c r="I146" s="362"/>
      <c r="J146" s="481" t="s">
        <v>558</v>
      </c>
      <c r="K146" s="361"/>
      <c r="L146" s="363"/>
      <c r="M146" s="364"/>
      <c r="N146" s="361"/>
      <c r="O146" s="361"/>
      <c r="P146" s="358"/>
      <c r="Q146" s="1"/>
      <c r="R146" s="6" t="s">
        <v>827</v>
      </c>
      <c r="S146" s="1"/>
      <c r="T146" s="1"/>
      <c r="U146" s="1"/>
      <c r="V146" s="1"/>
      <c r="W146" s="1"/>
      <c r="X146" s="6"/>
      <c r="Y146" s="1"/>
      <c r="Z146" s="1"/>
      <c r="AA146" s="1"/>
      <c r="AB146" s="1"/>
      <c r="AC146" s="1"/>
      <c r="AD146" s="6"/>
      <c r="AE146" s="1"/>
      <c r="AF146" s="1"/>
      <c r="AG146" s="1"/>
      <c r="AH146" s="1"/>
      <c r="AI146" s="1"/>
      <c r="AJ146" s="6"/>
      <c r="AK146" s="1"/>
      <c r="AL146" s="336"/>
    </row>
    <row r="147" spans="1:38" s="337" customFormat="1" ht="12" customHeight="1">
      <c r="A147" s="486"/>
      <c r="B147" s="484"/>
      <c r="C147" s="359"/>
      <c r="D147" s="360" t="s">
        <v>984</v>
      </c>
      <c r="E147" s="357" t="s">
        <v>909</v>
      </c>
      <c r="F147" s="357" t="s">
        <v>986</v>
      </c>
      <c r="G147" s="357"/>
      <c r="H147" s="361"/>
      <c r="I147" s="362"/>
      <c r="J147" s="482"/>
      <c r="K147" s="361"/>
      <c r="L147" s="363"/>
      <c r="M147" s="364"/>
      <c r="N147" s="361"/>
      <c r="O147" s="361"/>
      <c r="P147" s="358"/>
      <c r="Q147" s="1"/>
      <c r="R147" s="6"/>
      <c r="S147" s="1"/>
      <c r="T147" s="1"/>
      <c r="U147" s="1"/>
      <c r="V147" s="1"/>
      <c r="W147" s="1"/>
      <c r="X147" s="6"/>
      <c r="Y147" s="1"/>
      <c r="Z147" s="1"/>
      <c r="AA147" s="1"/>
      <c r="AB147" s="1"/>
      <c r="AC147" s="1"/>
      <c r="AD147" s="6"/>
      <c r="AE147" s="1"/>
      <c r="AF147" s="1"/>
      <c r="AG147" s="1"/>
      <c r="AH147" s="1"/>
      <c r="AI147" s="1"/>
      <c r="AJ147" s="6"/>
      <c r="AK147" s="1"/>
      <c r="AL147" s="336"/>
    </row>
    <row r="148" spans="1:38" s="337" customFormat="1" ht="12" customHeight="1">
      <c r="A148" s="414">
        <v>14</v>
      </c>
      <c r="B148" s="413">
        <v>44817</v>
      </c>
      <c r="C148" s="343"/>
      <c r="D148" s="344" t="s">
        <v>1001</v>
      </c>
      <c r="E148" s="342" t="s">
        <v>909</v>
      </c>
      <c r="F148" s="342">
        <v>54</v>
      </c>
      <c r="G148" s="342">
        <v>90</v>
      </c>
      <c r="H148" s="345">
        <v>90</v>
      </c>
      <c r="I148" s="366">
        <v>0.1</v>
      </c>
      <c r="J148" s="325" t="s">
        <v>925</v>
      </c>
      <c r="K148" s="326">
        <f>F148-H148</f>
        <v>-36</v>
      </c>
      <c r="L148" s="327">
        <v>100</v>
      </c>
      <c r="M148" s="328">
        <f t="shared" ref="M148:M152" si="175">(K148*N148)-L148</f>
        <v>-1900</v>
      </c>
      <c r="N148" s="326">
        <v>50</v>
      </c>
      <c r="O148" s="325" t="s">
        <v>567</v>
      </c>
      <c r="P148" s="329">
        <v>44818</v>
      </c>
      <c r="Q148" s="1"/>
      <c r="R148" s="6" t="s">
        <v>556</v>
      </c>
      <c r="S148" s="1"/>
      <c r="T148" s="1"/>
      <c r="U148" s="1"/>
      <c r="V148" s="1"/>
      <c r="W148" s="1"/>
      <c r="X148" s="6"/>
      <c r="Y148" s="1"/>
      <c r="Z148" s="1"/>
      <c r="AA148" s="1"/>
      <c r="AB148" s="1"/>
      <c r="AC148" s="1"/>
      <c r="AD148" s="6"/>
      <c r="AE148" s="1"/>
      <c r="AF148" s="1"/>
      <c r="AG148" s="1"/>
      <c r="AH148" s="1"/>
      <c r="AI148" s="1"/>
      <c r="AJ148" s="6"/>
      <c r="AK148" s="1"/>
      <c r="AL148" s="336"/>
    </row>
    <row r="149" spans="1:38" s="337" customFormat="1" ht="12" customHeight="1">
      <c r="A149" s="414">
        <v>15</v>
      </c>
      <c r="B149" s="413">
        <v>44817</v>
      </c>
      <c r="C149" s="343"/>
      <c r="D149" s="344" t="s">
        <v>962</v>
      </c>
      <c r="E149" s="342" t="s">
        <v>557</v>
      </c>
      <c r="F149" s="342">
        <v>51</v>
      </c>
      <c r="G149" s="342">
        <v>37</v>
      </c>
      <c r="H149" s="345">
        <v>37</v>
      </c>
      <c r="I149" s="366" t="s">
        <v>1002</v>
      </c>
      <c r="J149" s="325" t="s">
        <v>1010</v>
      </c>
      <c r="K149" s="326">
        <f t="shared" ref="K149:K152" si="176">H149-F149</f>
        <v>-14</v>
      </c>
      <c r="L149" s="327">
        <v>100</v>
      </c>
      <c r="M149" s="328">
        <f t="shared" si="175"/>
        <v>-4300</v>
      </c>
      <c r="N149" s="326">
        <v>300</v>
      </c>
      <c r="O149" s="325" t="s">
        <v>567</v>
      </c>
      <c r="P149" s="329">
        <v>44818</v>
      </c>
      <c r="Q149" s="1"/>
      <c r="R149" s="6" t="s">
        <v>556</v>
      </c>
      <c r="S149" s="1"/>
      <c r="T149" s="1"/>
      <c r="U149" s="1"/>
      <c r="V149" s="1"/>
      <c r="W149" s="1"/>
      <c r="X149" s="6"/>
      <c r="Y149" s="1"/>
      <c r="Z149" s="1"/>
      <c r="AA149" s="1"/>
      <c r="AB149" s="1"/>
      <c r="AC149" s="1"/>
      <c r="AD149" s="6"/>
      <c r="AE149" s="1"/>
      <c r="AF149" s="1"/>
      <c r="AG149" s="1"/>
      <c r="AH149" s="1"/>
      <c r="AI149" s="1"/>
      <c r="AJ149" s="6"/>
      <c r="AK149" s="1"/>
      <c r="AL149" s="336"/>
    </row>
    <row r="150" spans="1:38" s="337" customFormat="1" ht="12" customHeight="1">
      <c r="A150" s="415">
        <v>16</v>
      </c>
      <c r="B150" s="416">
        <v>44817</v>
      </c>
      <c r="C150" s="339"/>
      <c r="D150" s="340" t="s">
        <v>1003</v>
      </c>
      <c r="E150" s="338" t="s">
        <v>557</v>
      </c>
      <c r="F150" s="338">
        <v>11.5</v>
      </c>
      <c r="G150" s="338">
        <v>7</v>
      </c>
      <c r="H150" s="341">
        <v>14.75</v>
      </c>
      <c r="I150" s="347" t="s">
        <v>1004</v>
      </c>
      <c r="J150" s="301" t="s">
        <v>1012</v>
      </c>
      <c r="K150" s="300">
        <f t="shared" si="176"/>
        <v>3.25</v>
      </c>
      <c r="L150" s="302">
        <v>100</v>
      </c>
      <c r="M150" s="303">
        <f t="shared" si="175"/>
        <v>3800</v>
      </c>
      <c r="N150" s="300">
        <v>1200</v>
      </c>
      <c r="O150" s="301" t="s">
        <v>555</v>
      </c>
      <c r="P150" s="297">
        <v>44818</v>
      </c>
      <c r="Q150" s="1"/>
      <c r="R150" s="6" t="s">
        <v>827</v>
      </c>
      <c r="S150" s="1"/>
      <c r="T150" s="1"/>
      <c r="U150" s="1"/>
      <c r="V150" s="1"/>
      <c r="W150" s="1"/>
      <c r="X150" s="6"/>
      <c r="Y150" s="1"/>
      <c r="Z150" s="1"/>
      <c r="AA150" s="1"/>
      <c r="AB150" s="1"/>
      <c r="AC150" s="1"/>
      <c r="AD150" s="6"/>
      <c r="AE150" s="1"/>
      <c r="AF150" s="1"/>
      <c r="AG150" s="1"/>
      <c r="AH150" s="1"/>
      <c r="AI150" s="1"/>
      <c r="AJ150" s="6"/>
      <c r="AK150" s="1"/>
      <c r="AL150" s="336"/>
    </row>
    <row r="151" spans="1:38" s="337" customFormat="1" ht="12" customHeight="1">
      <c r="A151" s="415">
        <v>17</v>
      </c>
      <c r="B151" s="416">
        <v>44817</v>
      </c>
      <c r="C151" s="339"/>
      <c r="D151" s="340" t="s">
        <v>1005</v>
      </c>
      <c r="E151" s="338" t="s">
        <v>557</v>
      </c>
      <c r="F151" s="338">
        <v>12.5</v>
      </c>
      <c r="G151" s="338">
        <v>7.5</v>
      </c>
      <c r="H151" s="341">
        <v>14.5</v>
      </c>
      <c r="I151" s="347" t="s">
        <v>1006</v>
      </c>
      <c r="J151" s="301" t="s">
        <v>1011</v>
      </c>
      <c r="K151" s="300">
        <f t="shared" si="176"/>
        <v>2</v>
      </c>
      <c r="L151" s="302">
        <v>100</v>
      </c>
      <c r="M151" s="303">
        <f t="shared" si="175"/>
        <v>1700</v>
      </c>
      <c r="N151" s="300">
        <v>900</v>
      </c>
      <c r="O151" s="301" t="s">
        <v>555</v>
      </c>
      <c r="P151" s="297">
        <v>44818</v>
      </c>
      <c r="Q151" s="1"/>
      <c r="R151" s="6" t="s">
        <v>556</v>
      </c>
      <c r="S151" s="1"/>
      <c r="T151" s="1"/>
      <c r="U151" s="1"/>
      <c r="V151" s="1"/>
      <c r="W151" s="1"/>
      <c r="X151" s="6"/>
      <c r="Y151" s="1"/>
      <c r="Z151" s="1"/>
      <c r="AA151" s="1"/>
      <c r="AB151" s="1"/>
      <c r="AC151" s="1"/>
      <c r="AD151" s="6"/>
      <c r="AE151" s="1"/>
      <c r="AF151" s="1"/>
      <c r="AG151" s="1"/>
      <c r="AH151" s="1"/>
      <c r="AI151" s="1"/>
      <c r="AJ151" s="6"/>
      <c r="AK151" s="1"/>
      <c r="AL151" s="336"/>
    </row>
    <row r="152" spans="1:38" s="337" customFormat="1" ht="12" customHeight="1">
      <c r="A152" s="415">
        <v>18</v>
      </c>
      <c r="B152" s="416">
        <v>44818</v>
      </c>
      <c r="C152" s="339"/>
      <c r="D152" s="340" t="s">
        <v>1005</v>
      </c>
      <c r="E152" s="338" t="s">
        <v>557</v>
      </c>
      <c r="F152" s="338">
        <v>11.5</v>
      </c>
      <c r="G152" s="338">
        <v>6.5</v>
      </c>
      <c r="H152" s="341">
        <v>14</v>
      </c>
      <c r="I152" s="347" t="s">
        <v>1006</v>
      </c>
      <c r="J152" s="301" t="s">
        <v>1041</v>
      </c>
      <c r="K152" s="300">
        <f t="shared" si="176"/>
        <v>2.5</v>
      </c>
      <c r="L152" s="302">
        <v>100</v>
      </c>
      <c r="M152" s="303">
        <f t="shared" si="175"/>
        <v>2150</v>
      </c>
      <c r="N152" s="300">
        <v>900</v>
      </c>
      <c r="O152" s="301" t="s">
        <v>555</v>
      </c>
      <c r="P152" s="297">
        <v>44819</v>
      </c>
      <c r="Q152" s="1"/>
      <c r="R152" s="6" t="s">
        <v>556</v>
      </c>
      <c r="S152" s="1"/>
      <c r="T152" s="1"/>
      <c r="U152" s="1"/>
      <c r="V152" s="1"/>
      <c r="W152" s="1"/>
      <c r="X152" s="6"/>
      <c r="Y152" s="1"/>
      <c r="Z152" s="1"/>
      <c r="AA152" s="1"/>
      <c r="AB152" s="1"/>
      <c r="AC152" s="1"/>
      <c r="AD152" s="6"/>
      <c r="AE152" s="1"/>
      <c r="AF152" s="1"/>
      <c r="AG152" s="1"/>
      <c r="AH152" s="1"/>
      <c r="AI152" s="1"/>
      <c r="AJ152" s="6"/>
      <c r="AK152" s="1"/>
      <c r="AL152" s="336"/>
    </row>
    <row r="153" spans="1:38" s="337" customFormat="1" ht="12" customHeight="1">
      <c r="A153" s="415">
        <v>19</v>
      </c>
      <c r="B153" s="416">
        <v>44818</v>
      </c>
      <c r="C153" s="339"/>
      <c r="D153" s="340" t="s">
        <v>1013</v>
      </c>
      <c r="E153" s="338" t="s">
        <v>557</v>
      </c>
      <c r="F153" s="338">
        <v>17.5</v>
      </c>
      <c r="G153" s="338">
        <v>9.5</v>
      </c>
      <c r="H153" s="341">
        <v>21</v>
      </c>
      <c r="I153" s="347" t="s">
        <v>1014</v>
      </c>
      <c r="J153" s="301" t="s">
        <v>1015</v>
      </c>
      <c r="K153" s="300">
        <f t="shared" ref="K153:K154" si="177">H153-F153</f>
        <v>3.5</v>
      </c>
      <c r="L153" s="302">
        <v>100</v>
      </c>
      <c r="M153" s="303">
        <f t="shared" ref="M153:M154" si="178">(K153*N153)-L153</f>
        <v>2350</v>
      </c>
      <c r="N153" s="300">
        <v>700</v>
      </c>
      <c r="O153" s="301" t="s">
        <v>555</v>
      </c>
      <c r="P153" s="297">
        <v>44818</v>
      </c>
      <c r="Q153" s="1"/>
      <c r="R153" s="6" t="s">
        <v>556</v>
      </c>
      <c r="S153" s="1"/>
      <c r="T153" s="1"/>
      <c r="U153" s="1"/>
      <c r="V153" s="1"/>
      <c r="W153" s="1"/>
      <c r="X153" s="6"/>
      <c r="Y153" s="1"/>
      <c r="Z153" s="1"/>
      <c r="AA153" s="1"/>
      <c r="AB153" s="1"/>
      <c r="AC153" s="1"/>
      <c r="AD153" s="6"/>
      <c r="AE153" s="1"/>
      <c r="AF153" s="1"/>
      <c r="AG153" s="1"/>
      <c r="AH153" s="1"/>
      <c r="AI153" s="1"/>
      <c r="AJ153" s="6"/>
      <c r="AK153" s="1"/>
      <c r="AL153" s="336"/>
    </row>
    <row r="154" spans="1:38" s="337" customFormat="1" ht="12" customHeight="1">
      <c r="A154" s="414">
        <v>20</v>
      </c>
      <c r="B154" s="413">
        <v>44818</v>
      </c>
      <c r="C154" s="343"/>
      <c r="D154" s="344" t="s">
        <v>1016</v>
      </c>
      <c r="E154" s="342" t="s">
        <v>557</v>
      </c>
      <c r="F154" s="342">
        <v>26</v>
      </c>
      <c r="G154" s="342">
        <v>9.5</v>
      </c>
      <c r="H154" s="345">
        <v>9.5</v>
      </c>
      <c r="I154" s="366" t="s">
        <v>1017</v>
      </c>
      <c r="J154" s="325" t="s">
        <v>1058</v>
      </c>
      <c r="K154" s="326">
        <f t="shared" si="177"/>
        <v>-16.5</v>
      </c>
      <c r="L154" s="327">
        <v>100</v>
      </c>
      <c r="M154" s="328">
        <f t="shared" si="178"/>
        <v>-5050</v>
      </c>
      <c r="N154" s="326">
        <v>300</v>
      </c>
      <c r="O154" s="325" t="s">
        <v>567</v>
      </c>
      <c r="P154" s="329">
        <v>44820</v>
      </c>
      <c r="Q154" s="1"/>
      <c r="R154" s="6" t="s">
        <v>827</v>
      </c>
      <c r="S154" s="1"/>
      <c r="T154" s="1"/>
      <c r="U154" s="1"/>
      <c r="V154" s="1"/>
      <c r="W154" s="1"/>
      <c r="X154" s="6"/>
      <c r="Y154" s="1"/>
      <c r="Z154" s="1"/>
      <c r="AA154" s="1"/>
      <c r="AB154" s="1"/>
      <c r="AC154" s="1"/>
      <c r="AD154" s="6"/>
      <c r="AE154" s="1"/>
      <c r="AF154" s="1"/>
      <c r="AG154" s="1"/>
      <c r="AH154" s="1"/>
      <c r="AI154" s="1"/>
      <c r="AJ154" s="6"/>
      <c r="AK154" s="1"/>
      <c r="AL154" s="336"/>
    </row>
    <row r="155" spans="1:38" s="337" customFormat="1" ht="12" customHeight="1">
      <c r="A155" s="418">
        <v>21</v>
      </c>
      <c r="B155" s="419">
        <v>44818</v>
      </c>
      <c r="C155" s="420"/>
      <c r="D155" s="421" t="s">
        <v>1018</v>
      </c>
      <c r="E155" s="422" t="s">
        <v>557</v>
      </c>
      <c r="F155" s="422">
        <v>72</v>
      </c>
      <c r="G155" s="422">
        <v>30</v>
      </c>
      <c r="H155" s="423">
        <v>72</v>
      </c>
      <c r="I155" s="424" t="s">
        <v>1019</v>
      </c>
      <c r="J155" s="425" t="s">
        <v>1023</v>
      </c>
      <c r="K155" s="426">
        <f t="shared" ref="K155" si="179">H155-F155</f>
        <v>0</v>
      </c>
      <c r="L155" s="427">
        <v>100</v>
      </c>
      <c r="M155" s="428">
        <f t="shared" ref="M155" si="180">(K155*N155)-L155</f>
        <v>-100</v>
      </c>
      <c r="N155" s="426">
        <v>50</v>
      </c>
      <c r="O155" s="393" t="s">
        <v>676</v>
      </c>
      <c r="P155" s="429">
        <v>44818</v>
      </c>
      <c r="Q155" s="1"/>
      <c r="R155" s="6" t="s">
        <v>827</v>
      </c>
      <c r="S155" s="1"/>
      <c r="T155" s="1"/>
      <c r="U155" s="1"/>
      <c r="V155" s="1"/>
      <c r="W155" s="1"/>
      <c r="X155" s="6"/>
      <c r="Y155" s="1"/>
      <c r="Z155" s="1"/>
      <c r="AA155" s="1"/>
      <c r="AB155" s="1"/>
      <c r="AC155" s="1"/>
      <c r="AD155" s="6"/>
      <c r="AE155" s="1"/>
      <c r="AF155" s="1"/>
      <c r="AG155" s="1"/>
      <c r="AH155" s="1"/>
      <c r="AI155" s="1"/>
      <c r="AJ155" s="6"/>
      <c r="AK155" s="1"/>
      <c r="AL155" s="336"/>
    </row>
    <row r="156" spans="1:38" s="337" customFormat="1" ht="12" customHeight="1">
      <c r="A156" s="415">
        <v>22</v>
      </c>
      <c r="B156" s="416">
        <v>44818</v>
      </c>
      <c r="C156" s="339"/>
      <c r="D156" s="340" t="s">
        <v>1020</v>
      </c>
      <c r="E156" s="338" t="s">
        <v>557</v>
      </c>
      <c r="F156" s="338">
        <v>225</v>
      </c>
      <c r="G156" s="338">
        <v>110</v>
      </c>
      <c r="H156" s="341">
        <v>285</v>
      </c>
      <c r="I156" s="347" t="s">
        <v>1021</v>
      </c>
      <c r="J156" s="301" t="s">
        <v>763</v>
      </c>
      <c r="K156" s="300">
        <f t="shared" ref="K156:K157" si="181">H156-F156</f>
        <v>60</v>
      </c>
      <c r="L156" s="302">
        <v>100</v>
      </c>
      <c r="M156" s="303">
        <f t="shared" ref="M156:M157" si="182">(K156*N156)-L156</f>
        <v>1400</v>
      </c>
      <c r="N156" s="300">
        <v>25</v>
      </c>
      <c r="O156" s="301" t="s">
        <v>555</v>
      </c>
      <c r="P156" s="297">
        <v>44818</v>
      </c>
      <c r="Q156" s="1"/>
      <c r="R156" s="6" t="s">
        <v>556</v>
      </c>
      <c r="S156" s="1"/>
      <c r="T156" s="1"/>
      <c r="U156" s="1"/>
      <c r="V156" s="1"/>
      <c r="W156" s="1"/>
      <c r="X156" s="6"/>
      <c r="Y156" s="1"/>
      <c r="Z156" s="1"/>
      <c r="AA156" s="1"/>
      <c r="AB156" s="1"/>
      <c r="AC156" s="1"/>
      <c r="AD156" s="6"/>
      <c r="AE156" s="1"/>
      <c r="AF156" s="1"/>
      <c r="AG156" s="1"/>
      <c r="AH156" s="1"/>
      <c r="AI156" s="1"/>
      <c r="AJ156" s="6"/>
      <c r="AK156" s="1"/>
      <c r="AL156" s="336"/>
    </row>
    <row r="157" spans="1:38" s="337" customFormat="1" ht="12" customHeight="1">
      <c r="A157" s="414">
        <v>23</v>
      </c>
      <c r="B157" s="413">
        <v>44818</v>
      </c>
      <c r="C157" s="343"/>
      <c r="D157" s="344" t="s">
        <v>1020</v>
      </c>
      <c r="E157" s="342" t="s">
        <v>557</v>
      </c>
      <c r="F157" s="342">
        <v>225</v>
      </c>
      <c r="G157" s="342">
        <v>110</v>
      </c>
      <c r="H157" s="345">
        <v>165</v>
      </c>
      <c r="I157" s="366" t="s">
        <v>1021</v>
      </c>
      <c r="J157" s="325" t="s">
        <v>1022</v>
      </c>
      <c r="K157" s="326">
        <f t="shared" si="181"/>
        <v>-60</v>
      </c>
      <c r="L157" s="327">
        <v>100</v>
      </c>
      <c r="M157" s="328">
        <f t="shared" si="182"/>
        <v>-1600</v>
      </c>
      <c r="N157" s="326">
        <v>25</v>
      </c>
      <c r="O157" s="325" t="s">
        <v>567</v>
      </c>
      <c r="P157" s="329">
        <v>44818</v>
      </c>
      <c r="Q157" s="1"/>
      <c r="R157" s="6" t="s">
        <v>556</v>
      </c>
      <c r="S157" s="1"/>
      <c r="T157" s="1"/>
      <c r="U157" s="1"/>
      <c r="V157" s="1"/>
      <c r="W157" s="1"/>
      <c r="X157" s="6"/>
      <c r="Y157" s="1"/>
      <c r="Z157" s="1"/>
      <c r="AA157" s="1"/>
      <c r="AB157" s="1"/>
      <c r="AC157" s="1"/>
      <c r="AD157" s="6"/>
      <c r="AE157" s="1"/>
      <c r="AF157" s="1"/>
      <c r="AG157" s="1"/>
      <c r="AH157" s="1"/>
      <c r="AI157" s="1"/>
      <c r="AJ157" s="6"/>
      <c r="AK157" s="1"/>
      <c r="AL157" s="336"/>
    </row>
    <row r="158" spans="1:38" s="337" customFormat="1" ht="11.25" customHeight="1">
      <c r="A158" s="415">
        <v>24</v>
      </c>
      <c r="B158" s="416">
        <v>44819</v>
      </c>
      <c r="C158" s="339"/>
      <c r="D158" s="340" t="s">
        <v>1034</v>
      </c>
      <c r="E158" s="338" t="s">
        <v>557</v>
      </c>
      <c r="F158" s="338">
        <v>45</v>
      </c>
      <c r="G158" s="338">
        <v>10</v>
      </c>
      <c r="H158" s="341">
        <v>76</v>
      </c>
      <c r="I158" s="347" t="s">
        <v>1035</v>
      </c>
      <c r="J158" s="301" t="s">
        <v>980</v>
      </c>
      <c r="K158" s="300">
        <f t="shared" ref="K158:K159" si="183">H158-F158</f>
        <v>31</v>
      </c>
      <c r="L158" s="302">
        <v>100</v>
      </c>
      <c r="M158" s="303">
        <f t="shared" ref="M158:M159" si="184">(K158*N158)-L158</f>
        <v>1450</v>
      </c>
      <c r="N158" s="300">
        <v>50</v>
      </c>
      <c r="O158" s="301" t="s">
        <v>555</v>
      </c>
      <c r="P158" s="297">
        <v>44819</v>
      </c>
      <c r="Q158" s="1"/>
      <c r="R158" s="6" t="s">
        <v>556</v>
      </c>
      <c r="S158" s="1"/>
      <c r="T158" s="1"/>
      <c r="U158" s="1"/>
      <c r="V158" s="1"/>
      <c r="W158" s="1"/>
      <c r="X158" s="6"/>
      <c r="Y158" s="1"/>
      <c r="Z158" s="1"/>
      <c r="AA158" s="1"/>
      <c r="AB158" s="1"/>
      <c r="AC158" s="1"/>
      <c r="AD158" s="6"/>
      <c r="AE158" s="1"/>
      <c r="AF158" s="1"/>
      <c r="AG158" s="1"/>
      <c r="AH158" s="1"/>
      <c r="AI158" s="1"/>
      <c r="AJ158" s="6"/>
      <c r="AK158" s="1"/>
      <c r="AL158" s="336"/>
    </row>
    <row r="159" spans="1:38" s="337" customFormat="1" ht="11.25" customHeight="1">
      <c r="A159" s="415">
        <v>25</v>
      </c>
      <c r="B159" s="416">
        <v>44819</v>
      </c>
      <c r="C159" s="339"/>
      <c r="D159" s="340" t="s">
        <v>1034</v>
      </c>
      <c r="E159" s="338" t="s">
        <v>557</v>
      </c>
      <c r="F159" s="338">
        <v>57</v>
      </c>
      <c r="G159" s="338">
        <v>14</v>
      </c>
      <c r="H159" s="341">
        <v>96</v>
      </c>
      <c r="I159" s="347" t="s">
        <v>1035</v>
      </c>
      <c r="J159" s="301" t="s">
        <v>1042</v>
      </c>
      <c r="K159" s="300">
        <f t="shared" si="183"/>
        <v>39</v>
      </c>
      <c r="L159" s="302">
        <v>100</v>
      </c>
      <c r="M159" s="303">
        <f t="shared" si="184"/>
        <v>1850</v>
      </c>
      <c r="N159" s="300">
        <v>50</v>
      </c>
      <c r="O159" s="301" t="s">
        <v>555</v>
      </c>
      <c r="P159" s="297">
        <v>44819</v>
      </c>
      <c r="Q159" s="1"/>
      <c r="R159" s="6" t="s">
        <v>556</v>
      </c>
      <c r="S159" s="1"/>
      <c r="T159" s="1"/>
      <c r="U159" s="1"/>
      <c r="V159" s="1"/>
      <c r="W159" s="1"/>
      <c r="X159" s="6"/>
      <c r="Y159" s="1"/>
      <c r="Z159" s="1"/>
      <c r="AA159" s="1"/>
      <c r="AB159" s="1"/>
      <c r="AC159" s="1"/>
      <c r="AD159" s="6"/>
      <c r="AE159" s="1"/>
      <c r="AF159" s="1"/>
      <c r="AG159" s="1"/>
      <c r="AH159" s="1"/>
      <c r="AI159" s="1"/>
      <c r="AJ159" s="6"/>
      <c r="AK159" s="1"/>
      <c r="AL159" s="336"/>
    </row>
    <row r="160" spans="1:38" s="337" customFormat="1" ht="11.25" customHeight="1">
      <c r="A160" s="415">
        <v>26</v>
      </c>
      <c r="B160" s="416">
        <v>44819</v>
      </c>
      <c r="C160" s="339"/>
      <c r="D160" s="340" t="s">
        <v>1036</v>
      </c>
      <c r="E160" s="338" t="s">
        <v>557</v>
      </c>
      <c r="F160" s="338">
        <v>135</v>
      </c>
      <c r="G160" s="338">
        <v>30</v>
      </c>
      <c r="H160" s="341">
        <v>185</v>
      </c>
      <c r="I160" s="347" t="s">
        <v>1037</v>
      </c>
      <c r="J160" s="301" t="s">
        <v>1038</v>
      </c>
      <c r="K160" s="300">
        <f t="shared" ref="K160" si="185">H160-F160</f>
        <v>50</v>
      </c>
      <c r="L160" s="302">
        <v>100</v>
      </c>
      <c r="M160" s="303">
        <f t="shared" ref="M160" si="186">(K160*N160)-L160</f>
        <v>1150</v>
      </c>
      <c r="N160" s="300">
        <v>25</v>
      </c>
      <c r="O160" s="301" t="s">
        <v>555</v>
      </c>
      <c r="P160" s="297">
        <v>44819</v>
      </c>
      <c r="Q160" s="1"/>
      <c r="R160" s="6" t="s">
        <v>827</v>
      </c>
      <c r="S160" s="1"/>
      <c r="T160" s="1"/>
      <c r="U160" s="1"/>
      <c r="V160" s="1"/>
      <c r="W160" s="1"/>
      <c r="X160" s="6"/>
      <c r="Y160" s="1"/>
      <c r="Z160" s="1"/>
      <c r="AA160" s="1"/>
      <c r="AB160" s="1"/>
      <c r="AC160" s="1"/>
      <c r="AD160" s="6"/>
      <c r="AE160" s="1"/>
      <c r="AF160" s="1"/>
      <c r="AG160" s="1"/>
      <c r="AH160" s="1"/>
      <c r="AI160" s="1"/>
      <c r="AJ160" s="6"/>
      <c r="AK160" s="1"/>
      <c r="AL160" s="336"/>
    </row>
    <row r="161" spans="1:38" s="337" customFormat="1" ht="11.25" customHeight="1">
      <c r="A161" s="415">
        <v>27</v>
      </c>
      <c r="B161" s="416">
        <v>44819</v>
      </c>
      <c r="C161" s="339"/>
      <c r="D161" s="340" t="s">
        <v>962</v>
      </c>
      <c r="E161" s="338" t="s">
        <v>557</v>
      </c>
      <c r="F161" s="338">
        <v>53.5</v>
      </c>
      <c r="G161" s="338">
        <v>37</v>
      </c>
      <c r="H161" s="341">
        <v>65</v>
      </c>
      <c r="I161" s="347" t="s">
        <v>1039</v>
      </c>
      <c r="J161" s="301" t="s">
        <v>1040</v>
      </c>
      <c r="K161" s="300">
        <f t="shared" ref="K161" si="187">H161-F161</f>
        <v>11.5</v>
      </c>
      <c r="L161" s="302">
        <v>100</v>
      </c>
      <c r="M161" s="303">
        <f t="shared" ref="M161" si="188">(K161*N161)-L161</f>
        <v>3350</v>
      </c>
      <c r="N161" s="300">
        <v>300</v>
      </c>
      <c r="O161" s="301" t="s">
        <v>555</v>
      </c>
      <c r="P161" s="297">
        <v>44819</v>
      </c>
      <c r="Q161" s="1"/>
      <c r="R161" s="6" t="s">
        <v>556</v>
      </c>
      <c r="S161" s="1"/>
      <c r="T161" s="1"/>
      <c r="U161" s="1"/>
      <c r="V161" s="1"/>
      <c r="W161" s="1"/>
      <c r="X161" s="6"/>
      <c r="Y161" s="1"/>
      <c r="Z161" s="1"/>
      <c r="AA161" s="1"/>
      <c r="AB161" s="1"/>
      <c r="AC161" s="1"/>
      <c r="AD161" s="6"/>
      <c r="AE161" s="1"/>
      <c r="AF161" s="1"/>
      <c r="AG161" s="1"/>
      <c r="AH161" s="1"/>
      <c r="AI161" s="1"/>
      <c r="AJ161" s="6"/>
      <c r="AK161" s="1"/>
      <c r="AL161" s="336"/>
    </row>
    <row r="162" spans="1:38" s="337" customFormat="1" ht="11.25" customHeight="1">
      <c r="A162" s="418">
        <v>28</v>
      </c>
      <c r="B162" s="419">
        <v>44824</v>
      </c>
      <c r="C162" s="420"/>
      <c r="D162" s="421" t="s">
        <v>1073</v>
      </c>
      <c r="E162" s="422" t="s">
        <v>557</v>
      </c>
      <c r="F162" s="422">
        <v>75</v>
      </c>
      <c r="G162" s="422">
        <v>34</v>
      </c>
      <c r="H162" s="423">
        <v>82</v>
      </c>
      <c r="I162" s="424" t="s">
        <v>1074</v>
      </c>
      <c r="J162" s="425" t="s">
        <v>1078</v>
      </c>
      <c r="K162" s="426">
        <f t="shared" ref="K162:K163" si="189">H162-F162</f>
        <v>7</v>
      </c>
      <c r="L162" s="427">
        <v>100</v>
      </c>
      <c r="M162" s="428">
        <f t="shared" ref="M162:M163" si="190">(K162*N162)-L162</f>
        <v>250</v>
      </c>
      <c r="N162" s="426">
        <v>50</v>
      </c>
      <c r="O162" s="393" t="s">
        <v>676</v>
      </c>
      <c r="P162" s="429">
        <v>44825</v>
      </c>
      <c r="Q162" s="1"/>
      <c r="R162" s="6" t="s">
        <v>556</v>
      </c>
      <c r="S162" s="1"/>
      <c r="T162" s="1"/>
      <c r="U162" s="1"/>
      <c r="V162" s="1"/>
      <c r="W162" s="1"/>
      <c r="X162" s="6"/>
      <c r="Y162" s="1"/>
      <c r="Z162" s="1"/>
      <c r="AA162" s="1"/>
      <c r="AB162" s="1"/>
      <c r="AC162" s="1"/>
      <c r="AD162" s="6"/>
      <c r="AE162" s="1"/>
      <c r="AF162" s="1"/>
      <c r="AG162" s="1"/>
      <c r="AH162" s="1"/>
      <c r="AI162" s="1"/>
      <c r="AJ162" s="6"/>
      <c r="AK162" s="1"/>
      <c r="AL162" s="336"/>
    </row>
    <row r="163" spans="1:38" s="337" customFormat="1" ht="11.25" customHeight="1">
      <c r="A163" s="414">
        <v>29</v>
      </c>
      <c r="B163" s="413">
        <v>44824</v>
      </c>
      <c r="C163" s="343"/>
      <c r="D163" s="344" t="s">
        <v>1085</v>
      </c>
      <c r="E163" s="342" t="s">
        <v>557</v>
      </c>
      <c r="F163" s="342">
        <v>27</v>
      </c>
      <c r="G163" s="342">
        <v>10</v>
      </c>
      <c r="H163" s="345">
        <v>10</v>
      </c>
      <c r="I163" s="366" t="s">
        <v>1017</v>
      </c>
      <c r="J163" s="325" t="s">
        <v>1106</v>
      </c>
      <c r="K163" s="326">
        <f t="shared" si="189"/>
        <v>-17</v>
      </c>
      <c r="L163" s="327">
        <v>100</v>
      </c>
      <c r="M163" s="328">
        <f t="shared" si="190"/>
        <v>-5200</v>
      </c>
      <c r="N163" s="326">
        <v>300</v>
      </c>
      <c r="O163" s="325" t="s">
        <v>567</v>
      </c>
      <c r="P163" s="329">
        <v>44826</v>
      </c>
      <c r="Q163" s="1"/>
      <c r="R163" s="6" t="s">
        <v>556</v>
      </c>
      <c r="S163" s="1"/>
      <c r="T163" s="1"/>
      <c r="U163" s="1"/>
      <c r="V163" s="1"/>
      <c r="W163" s="1"/>
      <c r="X163" s="6"/>
      <c r="Y163" s="1"/>
      <c r="Z163" s="1"/>
      <c r="AA163" s="1"/>
      <c r="AB163" s="1"/>
      <c r="AC163" s="1"/>
      <c r="AD163" s="6"/>
      <c r="AE163" s="1"/>
      <c r="AF163" s="1"/>
      <c r="AG163" s="1"/>
      <c r="AH163" s="1"/>
      <c r="AI163" s="1"/>
      <c r="AJ163" s="6"/>
      <c r="AK163" s="1"/>
      <c r="AL163" s="336"/>
    </row>
    <row r="164" spans="1:38" s="337" customFormat="1" ht="11.25" customHeight="1">
      <c r="A164" s="414">
        <v>30</v>
      </c>
      <c r="B164" s="413">
        <v>44826</v>
      </c>
      <c r="C164" s="343"/>
      <c r="D164" s="344" t="s">
        <v>1114</v>
      </c>
      <c r="E164" s="342" t="s">
        <v>557</v>
      </c>
      <c r="F164" s="342">
        <v>155</v>
      </c>
      <c r="G164" s="342">
        <v>50</v>
      </c>
      <c r="H164" s="345">
        <v>50</v>
      </c>
      <c r="I164" s="366" t="s">
        <v>898</v>
      </c>
      <c r="J164" s="325" t="s">
        <v>924</v>
      </c>
      <c r="K164" s="326">
        <f t="shared" ref="K164:K165" si="191">H164-F164</f>
        <v>-105</v>
      </c>
      <c r="L164" s="327">
        <v>100</v>
      </c>
      <c r="M164" s="328">
        <f t="shared" ref="M164:M165" si="192">(K164*N164)-L164</f>
        <v>-2725</v>
      </c>
      <c r="N164" s="326">
        <v>25</v>
      </c>
      <c r="O164" s="325" t="s">
        <v>567</v>
      </c>
      <c r="P164" s="329">
        <v>44826</v>
      </c>
      <c r="Q164" s="1"/>
      <c r="R164" s="6" t="s">
        <v>556</v>
      </c>
      <c r="S164" s="1"/>
      <c r="T164" s="1"/>
      <c r="U164" s="1"/>
      <c r="V164" s="1"/>
      <c r="W164" s="1"/>
      <c r="X164" s="6"/>
      <c r="Y164" s="1"/>
      <c r="Z164" s="1"/>
      <c r="AA164" s="1"/>
      <c r="AB164" s="1"/>
      <c r="AC164" s="1"/>
      <c r="AD164" s="6"/>
      <c r="AE164" s="1"/>
      <c r="AF164" s="1"/>
      <c r="AG164" s="1"/>
      <c r="AH164" s="1"/>
      <c r="AI164" s="1"/>
      <c r="AJ164" s="6"/>
      <c r="AK164" s="1"/>
      <c r="AL164" s="336"/>
    </row>
    <row r="165" spans="1:38" s="337" customFormat="1" ht="11.25" customHeight="1">
      <c r="A165" s="414">
        <v>31</v>
      </c>
      <c r="B165" s="413">
        <v>44826</v>
      </c>
      <c r="C165" s="343"/>
      <c r="D165" s="344" t="s">
        <v>1107</v>
      </c>
      <c r="E165" s="342" t="s">
        <v>557</v>
      </c>
      <c r="F165" s="342">
        <v>10.5</v>
      </c>
      <c r="G165" s="342">
        <v>5</v>
      </c>
      <c r="H165" s="345">
        <v>5</v>
      </c>
      <c r="I165" s="366" t="s">
        <v>1006</v>
      </c>
      <c r="J165" s="325" t="s">
        <v>1122</v>
      </c>
      <c r="K165" s="326">
        <f t="shared" si="191"/>
        <v>-5.5</v>
      </c>
      <c r="L165" s="327">
        <v>100</v>
      </c>
      <c r="M165" s="328">
        <f t="shared" si="192"/>
        <v>-5050</v>
      </c>
      <c r="N165" s="326">
        <v>900</v>
      </c>
      <c r="O165" s="325" t="s">
        <v>567</v>
      </c>
      <c r="P165" s="329">
        <v>44827</v>
      </c>
      <c r="Q165" s="1"/>
      <c r="R165" s="6" t="s">
        <v>556</v>
      </c>
      <c r="S165" s="1"/>
      <c r="T165" s="1"/>
      <c r="U165" s="1"/>
      <c r="V165" s="1"/>
      <c r="W165" s="1"/>
      <c r="X165" s="6"/>
      <c r="Y165" s="1"/>
      <c r="Z165" s="1"/>
      <c r="AA165" s="1"/>
      <c r="AB165" s="1"/>
      <c r="AC165" s="1"/>
      <c r="AD165" s="6"/>
      <c r="AE165" s="1"/>
      <c r="AF165" s="1"/>
      <c r="AG165" s="1"/>
      <c r="AH165" s="1"/>
      <c r="AI165" s="1"/>
      <c r="AJ165" s="6"/>
      <c r="AK165" s="1"/>
      <c r="AL165" s="336"/>
    </row>
    <row r="166" spans="1:38" s="337" customFormat="1" ht="11.25" customHeight="1">
      <c r="A166" s="415">
        <v>32</v>
      </c>
      <c r="B166" s="416">
        <v>44827</v>
      </c>
      <c r="C166" s="339"/>
      <c r="D166" s="340" t="s">
        <v>1118</v>
      </c>
      <c r="E166" s="338" t="s">
        <v>557</v>
      </c>
      <c r="F166" s="338">
        <v>1.9</v>
      </c>
      <c r="G166" s="338"/>
      <c r="H166" s="341">
        <v>2.95</v>
      </c>
      <c r="I166" s="417" t="s">
        <v>1119</v>
      </c>
      <c r="J166" s="301" t="s">
        <v>1121</v>
      </c>
      <c r="K166" s="300">
        <f t="shared" ref="K166" si="193">H166-F166</f>
        <v>1.0500000000000003</v>
      </c>
      <c r="L166" s="302">
        <v>100</v>
      </c>
      <c r="M166" s="303">
        <f t="shared" ref="M166" si="194">(K166*N166)-L166</f>
        <v>2210.0000000000005</v>
      </c>
      <c r="N166" s="300">
        <v>2200</v>
      </c>
      <c r="O166" s="301" t="s">
        <v>555</v>
      </c>
      <c r="P166" s="297">
        <v>44827</v>
      </c>
      <c r="Q166" s="1"/>
      <c r="R166" s="6" t="s">
        <v>556</v>
      </c>
      <c r="S166" s="1"/>
      <c r="T166" s="1"/>
      <c r="U166" s="1"/>
      <c r="V166" s="1"/>
      <c r="W166" s="1"/>
      <c r="X166" s="6"/>
      <c r="Y166" s="1"/>
      <c r="Z166" s="1"/>
      <c r="AA166" s="1"/>
      <c r="AB166" s="1"/>
      <c r="AC166" s="1"/>
      <c r="AD166" s="6"/>
      <c r="AE166" s="1"/>
      <c r="AF166" s="1"/>
      <c r="AG166" s="1"/>
      <c r="AH166" s="1"/>
      <c r="AI166" s="1"/>
      <c r="AJ166" s="6"/>
      <c r="AK166" s="1"/>
      <c r="AL166" s="336"/>
    </row>
    <row r="167" spans="1:38" s="337" customFormat="1" ht="11.25" customHeight="1">
      <c r="A167" s="458">
        <v>33</v>
      </c>
      <c r="B167" s="457">
        <v>44827</v>
      </c>
      <c r="C167" s="359"/>
      <c r="D167" s="360" t="s">
        <v>1118</v>
      </c>
      <c r="E167" s="357" t="s">
        <v>557</v>
      </c>
      <c r="F167" s="357">
        <v>2.4</v>
      </c>
      <c r="G167" s="357"/>
      <c r="H167" s="361"/>
      <c r="I167" s="362" t="s">
        <v>1120</v>
      </c>
      <c r="J167" s="456" t="s">
        <v>558</v>
      </c>
      <c r="K167" s="361"/>
      <c r="L167" s="363"/>
      <c r="M167" s="364"/>
      <c r="N167" s="361"/>
      <c r="O167" s="361"/>
      <c r="P167" s="358"/>
      <c r="Q167" s="1"/>
      <c r="R167" s="6" t="s">
        <v>556</v>
      </c>
      <c r="S167" s="1"/>
      <c r="T167" s="1"/>
      <c r="U167" s="1"/>
      <c r="V167" s="1"/>
      <c r="W167" s="1"/>
      <c r="X167" s="6"/>
      <c r="Y167" s="1"/>
      <c r="Z167" s="1"/>
      <c r="AA167" s="1"/>
      <c r="AB167" s="1"/>
      <c r="AC167" s="1"/>
      <c r="AD167" s="6"/>
      <c r="AE167" s="1"/>
      <c r="AF167" s="1"/>
      <c r="AG167" s="1"/>
      <c r="AH167" s="1"/>
      <c r="AI167" s="1"/>
      <c r="AJ167" s="6"/>
      <c r="AK167" s="1"/>
      <c r="AL167" s="336"/>
    </row>
    <row r="168" spans="1:38" s="337" customFormat="1" ht="11.25" customHeight="1">
      <c r="A168" s="432"/>
      <c r="B168" s="431"/>
      <c r="C168" s="359"/>
      <c r="D168" s="360"/>
      <c r="E168" s="357"/>
      <c r="F168" s="357"/>
      <c r="G168" s="357"/>
      <c r="H168" s="361"/>
      <c r="I168" s="362"/>
      <c r="J168" s="430"/>
      <c r="K168" s="361"/>
      <c r="L168" s="363"/>
      <c r="M168" s="364"/>
      <c r="N168" s="361"/>
      <c r="O168" s="361"/>
      <c r="P168" s="358"/>
      <c r="Q168" s="1"/>
      <c r="R168" s="6"/>
      <c r="S168" s="1"/>
      <c r="T168" s="1"/>
      <c r="U168" s="1"/>
      <c r="V168" s="1"/>
      <c r="W168" s="1"/>
      <c r="X168" s="6"/>
      <c r="Y168" s="1"/>
      <c r="Z168" s="1"/>
      <c r="AA168" s="1"/>
      <c r="AB168" s="1"/>
      <c r="AC168" s="1"/>
      <c r="AD168" s="6"/>
      <c r="AE168" s="1"/>
      <c r="AF168" s="1"/>
      <c r="AG168" s="1"/>
      <c r="AH168" s="1"/>
      <c r="AI168" s="1"/>
      <c r="AJ168" s="6"/>
      <c r="AK168" s="1"/>
      <c r="AL168" s="336"/>
    </row>
    <row r="169" spans="1:38" ht="15" customHeight="1">
      <c r="A169" s="286"/>
      <c r="B169" s="330"/>
      <c r="C169" s="287"/>
      <c r="D169" s="288"/>
      <c r="E169" s="286"/>
      <c r="F169" s="286"/>
      <c r="G169" s="286"/>
      <c r="H169" s="289"/>
      <c r="I169" s="290"/>
      <c r="J169" s="252"/>
      <c r="K169" s="222"/>
      <c r="L169" s="241"/>
      <c r="M169" s="242"/>
      <c r="N169" s="222"/>
      <c r="O169" s="252"/>
      <c r="P169" s="219"/>
      <c r="Q169" s="1"/>
      <c r="R169" s="6"/>
      <c r="S169" s="1"/>
      <c r="T169" s="1"/>
      <c r="U169" s="1"/>
      <c r="V169" s="1"/>
      <c r="W169" s="1"/>
      <c r="X169" s="6"/>
      <c r="Y169" s="1"/>
      <c r="Z169" s="1"/>
      <c r="AA169" s="1"/>
      <c r="AB169" s="1"/>
      <c r="AC169" s="1"/>
      <c r="AD169" s="6"/>
      <c r="AE169" s="1"/>
      <c r="AF169" s="1"/>
      <c r="AG169" s="1"/>
      <c r="AH169" s="1"/>
      <c r="AI169" s="1"/>
      <c r="AJ169" s="6"/>
      <c r="AK169" s="1"/>
      <c r="AL169" s="1"/>
    </row>
    <row r="170" spans="1:38" ht="12.75" customHeight="1">
      <c r="A170" s="140"/>
      <c r="B170" s="145"/>
      <c r="C170" s="145"/>
      <c r="D170" s="146"/>
      <c r="E170" s="140"/>
      <c r="F170" s="147"/>
      <c r="G170" s="140"/>
      <c r="H170" s="140"/>
      <c r="I170" s="140"/>
      <c r="J170" s="145"/>
      <c r="K170" s="148"/>
      <c r="L170" s="140"/>
      <c r="M170" s="140"/>
      <c r="N170" s="140"/>
      <c r="O170" s="149"/>
      <c r="P170" s="1"/>
      <c r="Q170" s="1"/>
      <c r="R170" s="6"/>
      <c r="S170" s="1"/>
      <c r="T170" s="1"/>
      <c r="U170" s="1"/>
      <c r="V170" s="1"/>
      <c r="W170" s="1"/>
      <c r="X170" s="6"/>
      <c r="Y170" s="1"/>
      <c r="Z170" s="1"/>
      <c r="AA170" s="1"/>
      <c r="AB170" s="1"/>
      <c r="AC170" s="1"/>
      <c r="AD170" s="6"/>
      <c r="AE170" s="1"/>
      <c r="AF170" s="1"/>
      <c r="AG170" s="1"/>
      <c r="AH170" s="1"/>
      <c r="AI170" s="1"/>
      <c r="AJ170" s="6"/>
      <c r="AK170" s="1"/>
    </row>
    <row r="171" spans="1:38" ht="38.25" customHeight="1">
      <c r="A171" s="92" t="s">
        <v>579</v>
      </c>
      <c r="B171" s="150"/>
      <c r="C171" s="150"/>
      <c r="D171" s="151"/>
      <c r="E171" s="125"/>
      <c r="F171" s="6"/>
      <c r="G171" s="6"/>
      <c r="H171" s="126"/>
      <c r="I171" s="152"/>
      <c r="J171" s="1"/>
      <c r="K171" s="6"/>
      <c r="L171" s="6"/>
      <c r="M171" s="6"/>
      <c r="N171" s="1"/>
      <c r="O171" s="1"/>
      <c r="Q171" s="1"/>
      <c r="R171" s="6"/>
      <c r="S171" s="1"/>
      <c r="T171" s="1"/>
      <c r="U171" s="1"/>
      <c r="V171" s="1"/>
      <c r="W171" s="1"/>
      <c r="X171" s="6"/>
      <c r="Y171" s="1"/>
      <c r="Z171" s="1"/>
      <c r="AA171" s="1"/>
      <c r="AB171" s="1"/>
      <c r="AC171" s="1"/>
      <c r="AD171" s="6"/>
      <c r="AE171" s="1"/>
      <c r="AF171" s="1"/>
      <c r="AG171" s="1"/>
      <c r="AH171" s="1"/>
      <c r="AI171" s="1"/>
      <c r="AJ171" s="6"/>
      <c r="AK171" s="1"/>
    </row>
    <row r="172" spans="1:38" s="218" customFormat="1" ht="14.25" customHeight="1">
      <c r="A172" s="93" t="s">
        <v>16</v>
      </c>
      <c r="B172" s="94" t="s">
        <v>532</v>
      </c>
      <c r="C172" s="94"/>
      <c r="D172" s="95" t="s">
        <v>543</v>
      </c>
      <c r="E172" s="94" t="s">
        <v>544</v>
      </c>
      <c r="F172" s="94" t="s">
        <v>545</v>
      </c>
      <c r="G172" s="94" t="s">
        <v>546</v>
      </c>
      <c r="H172" s="94" t="s">
        <v>547</v>
      </c>
      <c r="I172" s="94" t="s">
        <v>548</v>
      </c>
      <c r="J172" s="93" t="s">
        <v>549</v>
      </c>
      <c r="K172" s="129" t="s">
        <v>566</v>
      </c>
      <c r="L172" s="130" t="s">
        <v>551</v>
      </c>
      <c r="M172" s="96" t="s">
        <v>552</v>
      </c>
      <c r="N172" s="94" t="s">
        <v>553</v>
      </c>
      <c r="O172" s="95" t="s">
        <v>554</v>
      </c>
      <c r="P172" s="94" t="s">
        <v>784</v>
      </c>
      <c r="Q172" s="217"/>
      <c r="R172" s="6"/>
      <c r="S172" s="217"/>
      <c r="T172" s="217"/>
      <c r="U172" s="217"/>
      <c r="V172" s="217"/>
      <c r="W172" s="217"/>
      <c r="X172" s="217"/>
      <c r="Y172" s="217"/>
      <c r="Z172" s="217"/>
      <c r="AA172" s="217"/>
      <c r="AB172" s="217"/>
      <c r="AC172" s="217"/>
      <c r="AD172" s="217"/>
      <c r="AE172" s="217"/>
      <c r="AF172" s="217"/>
      <c r="AG172" s="217"/>
      <c r="AH172" s="217"/>
      <c r="AI172" s="217"/>
      <c r="AJ172" s="217"/>
      <c r="AK172" s="217"/>
      <c r="AL172" s="217"/>
    </row>
    <row r="173" spans="1:38" s="218" customFormat="1" ht="12.75" customHeight="1">
      <c r="A173" s="330"/>
      <c r="B173" s="330"/>
      <c r="C173" s="330"/>
      <c r="D173" s="330"/>
      <c r="E173" s="333"/>
      <c r="F173" s="333"/>
      <c r="G173" s="333"/>
      <c r="H173" s="333"/>
      <c r="I173" s="333"/>
      <c r="J173" s="252"/>
      <c r="K173" s="222"/>
      <c r="L173" s="241"/>
      <c r="M173" s="242"/>
      <c r="N173" s="222"/>
      <c r="O173" s="252"/>
      <c r="P173" s="219"/>
      <c r="Q173" s="217"/>
      <c r="R173" s="1"/>
      <c r="S173" s="217"/>
      <c r="T173" s="217"/>
      <c r="U173" s="217"/>
      <c r="V173" s="217"/>
      <c r="W173" s="217"/>
      <c r="X173" s="217"/>
      <c r="Y173" s="217"/>
      <c r="Z173" s="217"/>
      <c r="AA173" s="217"/>
      <c r="AB173" s="217"/>
      <c r="AC173" s="217"/>
      <c r="AD173" s="217"/>
      <c r="AE173" s="217"/>
      <c r="AF173" s="217"/>
      <c r="AG173" s="217"/>
      <c r="AH173" s="217"/>
      <c r="AI173" s="217"/>
      <c r="AJ173" s="217"/>
      <c r="AK173" s="217"/>
      <c r="AL173" s="217"/>
    </row>
    <row r="174" spans="1:38" ht="14.25" customHeight="1">
      <c r="A174" s="333"/>
      <c r="B174" s="331"/>
      <c r="C174" s="332"/>
      <c r="D174" s="332"/>
      <c r="E174" s="333"/>
      <c r="F174" s="333"/>
      <c r="G174" s="333"/>
      <c r="H174" s="333"/>
      <c r="I174" s="333"/>
      <c r="J174" s="252"/>
      <c r="K174" s="222"/>
      <c r="L174" s="241"/>
      <c r="M174" s="242"/>
      <c r="N174" s="222"/>
      <c r="O174" s="252"/>
      <c r="P174" s="219"/>
      <c r="R174" s="217"/>
      <c r="S174" s="41"/>
      <c r="T174" s="1"/>
      <c r="U174" s="1"/>
      <c r="V174" s="1"/>
      <c r="W174" s="1"/>
      <c r="X174" s="1"/>
      <c r="Y174" s="1"/>
      <c r="Z174" s="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</row>
    <row r="175" spans="1:38" ht="12.75" customHeight="1">
      <c r="A175" s="333"/>
      <c r="B175" s="331"/>
      <c r="C175" s="332"/>
      <c r="D175" s="332"/>
      <c r="E175" s="333"/>
      <c r="F175" s="333"/>
      <c r="G175" s="333"/>
      <c r="H175" s="333"/>
      <c r="I175" s="333"/>
      <c r="J175" s="252"/>
      <c r="K175" s="222"/>
      <c r="L175" s="241"/>
      <c r="M175" s="242"/>
      <c r="N175" s="222"/>
      <c r="O175" s="252"/>
      <c r="P175" s="219"/>
      <c r="R175" s="6"/>
      <c r="S175" s="1"/>
      <c r="T175" s="1"/>
      <c r="U175" s="1"/>
      <c r="V175" s="1"/>
      <c r="W175" s="1"/>
      <c r="X175" s="1"/>
      <c r="Y175" s="1"/>
    </row>
    <row r="176" spans="1:38" ht="12.75" customHeight="1">
      <c r="A176" s="109" t="s">
        <v>559</v>
      </c>
      <c r="B176" s="109"/>
      <c r="C176" s="109"/>
      <c r="D176" s="109"/>
      <c r="E176" s="41"/>
      <c r="F176" s="117" t="s">
        <v>561</v>
      </c>
      <c r="G176" s="54"/>
      <c r="H176" s="54"/>
      <c r="I176" s="54"/>
      <c r="J176" s="6"/>
      <c r="K176" s="134"/>
      <c r="L176" s="135"/>
      <c r="M176" s="6"/>
      <c r="N176" s="99"/>
      <c r="O176" s="153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16" t="s">
        <v>560</v>
      </c>
      <c r="B177" s="109"/>
      <c r="C177" s="109"/>
      <c r="D177" s="109"/>
      <c r="E177" s="6"/>
      <c r="F177" s="117" t="s">
        <v>563</v>
      </c>
      <c r="G177" s="6"/>
      <c r="H177" s="6" t="s">
        <v>780</v>
      </c>
      <c r="I177" s="6"/>
      <c r="J177" s="1"/>
      <c r="K177" s="6"/>
      <c r="L177" s="6"/>
      <c r="M177" s="6"/>
      <c r="N177" s="1"/>
      <c r="O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16"/>
      <c r="B178" s="109"/>
      <c r="C178" s="109"/>
      <c r="D178" s="109"/>
      <c r="E178" s="6"/>
      <c r="F178" s="117"/>
      <c r="G178" s="6"/>
      <c r="H178" s="6"/>
      <c r="I178" s="6"/>
      <c r="J178" s="1"/>
      <c r="K178" s="6"/>
      <c r="L178" s="6"/>
      <c r="M178" s="6"/>
      <c r="N178" s="1"/>
      <c r="O178" s="1"/>
      <c r="Q178" s="1"/>
      <c r="R178" s="54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16"/>
      <c r="B179" s="109"/>
      <c r="C179" s="109"/>
      <c r="D179" s="109"/>
      <c r="E179" s="6"/>
      <c r="F179" s="117"/>
      <c r="G179" s="54"/>
      <c r="H179" s="41"/>
      <c r="I179" s="54"/>
      <c r="J179" s="6"/>
      <c r="K179" s="134"/>
      <c r="L179" s="135"/>
      <c r="M179" s="6"/>
      <c r="N179" s="99"/>
      <c r="O179" s="136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54"/>
      <c r="B180" s="98"/>
      <c r="C180" s="98"/>
      <c r="D180" s="41"/>
      <c r="E180" s="54"/>
      <c r="F180" s="54"/>
      <c r="G180" s="54"/>
      <c r="H180" s="41"/>
      <c r="I180" s="54"/>
      <c r="J180" s="6"/>
      <c r="K180" s="134"/>
      <c r="L180" s="135"/>
      <c r="M180" s="6"/>
      <c r="N180" s="99"/>
      <c r="O180" s="136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38.25" customHeight="1">
      <c r="A181" s="41"/>
      <c r="B181" s="154" t="s">
        <v>580</v>
      </c>
      <c r="C181" s="154"/>
      <c r="D181" s="154"/>
      <c r="E181" s="154"/>
      <c r="F181" s="6"/>
      <c r="G181" s="6"/>
      <c r="H181" s="127"/>
      <c r="I181" s="6"/>
      <c r="J181" s="127"/>
      <c r="K181" s="128"/>
      <c r="L181" s="6"/>
      <c r="M181" s="6"/>
      <c r="N181" s="1"/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93" t="s">
        <v>16</v>
      </c>
      <c r="B182" s="94" t="s">
        <v>532</v>
      </c>
      <c r="C182" s="94"/>
      <c r="D182" s="95" t="s">
        <v>543</v>
      </c>
      <c r="E182" s="94" t="s">
        <v>544</v>
      </c>
      <c r="F182" s="94" t="s">
        <v>545</v>
      </c>
      <c r="G182" s="94" t="s">
        <v>581</v>
      </c>
      <c r="H182" s="94" t="s">
        <v>582</v>
      </c>
      <c r="I182" s="94" t="s">
        <v>548</v>
      </c>
      <c r="J182" s="155" t="s">
        <v>549</v>
      </c>
      <c r="K182" s="94" t="s">
        <v>550</v>
      </c>
      <c r="L182" s="94" t="s">
        <v>583</v>
      </c>
      <c r="M182" s="94" t="s">
        <v>553</v>
      </c>
      <c r="N182" s="95" t="s">
        <v>554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1</v>
      </c>
      <c r="B183" s="157">
        <v>41579</v>
      </c>
      <c r="C183" s="157"/>
      <c r="D183" s="158" t="s">
        <v>584</v>
      </c>
      <c r="E183" s="159" t="s">
        <v>585</v>
      </c>
      <c r="F183" s="160">
        <v>82</v>
      </c>
      <c r="G183" s="159" t="s">
        <v>586</v>
      </c>
      <c r="H183" s="159">
        <v>100</v>
      </c>
      <c r="I183" s="161">
        <v>100</v>
      </c>
      <c r="J183" s="162" t="s">
        <v>587</v>
      </c>
      <c r="K183" s="163">
        <f t="shared" ref="K183:K235" si="195">H183-F183</f>
        <v>18</v>
      </c>
      <c r="L183" s="164">
        <f t="shared" ref="L183:L235" si="196">K183/F183</f>
        <v>0.21951219512195122</v>
      </c>
      <c r="M183" s="159" t="s">
        <v>555</v>
      </c>
      <c r="N183" s="165">
        <v>42657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2</v>
      </c>
      <c r="B184" s="157">
        <v>41794</v>
      </c>
      <c r="C184" s="157"/>
      <c r="D184" s="158" t="s">
        <v>588</v>
      </c>
      <c r="E184" s="159" t="s">
        <v>557</v>
      </c>
      <c r="F184" s="160">
        <v>257</v>
      </c>
      <c r="G184" s="159" t="s">
        <v>586</v>
      </c>
      <c r="H184" s="159">
        <v>300</v>
      </c>
      <c r="I184" s="161">
        <v>300</v>
      </c>
      <c r="J184" s="162" t="s">
        <v>587</v>
      </c>
      <c r="K184" s="163">
        <f t="shared" si="195"/>
        <v>43</v>
      </c>
      <c r="L184" s="164">
        <f t="shared" si="196"/>
        <v>0.16731517509727625</v>
      </c>
      <c r="M184" s="159" t="s">
        <v>555</v>
      </c>
      <c r="N184" s="165">
        <v>41822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3</v>
      </c>
      <c r="B185" s="157">
        <v>41828</v>
      </c>
      <c r="C185" s="157"/>
      <c r="D185" s="158" t="s">
        <v>589</v>
      </c>
      <c r="E185" s="159" t="s">
        <v>557</v>
      </c>
      <c r="F185" s="160">
        <v>393</v>
      </c>
      <c r="G185" s="159" t="s">
        <v>586</v>
      </c>
      <c r="H185" s="159">
        <v>468</v>
      </c>
      <c r="I185" s="161">
        <v>468</v>
      </c>
      <c r="J185" s="162" t="s">
        <v>587</v>
      </c>
      <c r="K185" s="163">
        <f t="shared" si="195"/>
        <v>75</v>
      </c>
      <c r="L185" s="164">
        <f t="shared" si="196"/>
        <v>0.19083969465648856</v>
      </c>
      <c r="M185" s="159" t="s">
        <v>555</v>
      </c>
      <c r="N185" s="165">
        <v>41863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4</v>
      </c>
      <c r="B186" s="157">
        <v>41857</v>
      </c>
      <c r="C186" s="157"/>
      <c r="D186" s="158" t="s">
        <v>590</v>
      </c>
      <c r="E186" s="159" t="s">
        <v>557</v>
      </c>
      <c r="F186" s="160">
        <v>205</v>
      </c>
      <c r="G186" s="159" t="s">
        <v>586</v>
      </c>
      <c r="H186" s="159">
        <v>275</v>
      </c>
      <c r="I186" s="161">
        <v>250</v>
      </c>
      <c r="J186" s="162" t="s">
        <v>587</v>
      </c>
      <c r="K186" s="163">
        <f t="shared" si="195"/>
        <v>70</v>
      </c>
      <c r="L186" s="164">
        <f t="shared" si="196"/>
        <v>0.34146341463414637</v>
      </c>
      <c r="M186" s="159" t="s">
        <v>555</v>
      </c>
      <c r="N186" s="165">
        <v>41962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5</v>
      </c>
      <c r="B187" s="157">
        <v>41886</v>
      </c>
      <c r="C187" s="157"/>
      <c r="D187" s="158" t="s">
        <v>591</v>
      </c>
      <c r="E187" s="159" t="s">
        <v>557</v>
      </c>
      <c r="F187" s="160">
        <v>162</v>
      </c>
      <c r="G187" s="159" t="s">
        <v>586</v>
      </c>
      <c r="H187" s="159">
        <v>190</v>
      </c>
      <c r="I187" s="161">
        <v>190</v>
      </c>
      <c r="J187" s="162" t="s">
        <v>587</v>
      </c>
      <c r="K187" s="163">
        <f t="shared" si="195"/>
        <v>28</v>
      </c>
      <c r="L187" s="164">
        <f t="shared" si="196"/>
        <v>0.1728395061728395</v>
      </c>
      <c r="M187" s="159" t="s">
        <v>555</v>
      </c>
      <c r="N187" s="165">
        <v>42006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6</v>
      </c>
      <c r="B188" s="157">
        <v>41886</v>
      </c>
      <c r="C188" s="157"/>
      <c r="D188" s="158" t="s">
        <v>592</v>
      </c>
      <c r="E188" s="159" t="s">
        <v>557</v>
      </c>
      <c r="F188" s="160">
        <v>75</v>
      </c>
      <c r="G188" s="159" t="s">
        <v>586</v>
      </c>
      <c r="H188" s="159">
        <v>91.5</v>
      </c>
      <c r="I188" s="161" t="s">
        <v>593</v>
      </c>
      <c r="J188" s="162" t="s">
        <v>594</v>
      </c>
      <c r="K188" s="163">
        <f t="shared" si="195"/>
        <v>16.5</v>
      </c>
      <c r="L188" s="164">
        <f t="shared" si="196"/>
        <v>0.22</v>
      </c>
      <c r="M188" s="159" t="s">
        <v>555</v>
      </c>
      <c r="N188" s="165">
        <v>41954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7</v>
      </c>
      <c r="B189" s="157">
        <v>41913</v>
      </c>
      <c r="C189" s="157"/>
      <c r="D189" s="158" t="s">
        <v>595</v>
      </c>
      <c r="E189" s="159" t="s">
        <v>557</v>
      </c>
      <c r="F189" s="160">
        <v>850</v>
      </c>
      <c r="G189" s="159" t="s">
        <v>586</v>
      </c>
      <c r="H189" s="159">
        <v>982.5</v>
      </c>
      <c r="I189" s="161">
        <v>1050</v>
      </c>
      <c r="J189" s="162" t="s">
        <v>596</v>
      </c>
      <c r="K189" s="163">
        <f t="shared" si="195"/>
        <v>132.5</v>
      </c>
      <c r="L189" s="164">
        <f t="shared" si="196"/>
        <v>0.15588235294117647</v>
      </c>
      <c r="M189" s="159" t="s">
        <v>555</v>
      </c>
      <c r="N189" s="165">
        <v>42039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8</v>
      </c>
      <c r="B190" s="157">
        <v>41913</v>
      </c>
      <c r="C190" s="157"/>
      <c r="D190" s="158" t="s">
        <v>597</v>
      </c>
      <c r="E190" s="159" t="s">
        <v>557</v>
      </c>
      <c r="F190" s="160">
        <v>475</v>
      </c>
      <c r="G190" s="159" t="s">
        <v>586</v>
      </c>
      <c r="H190" s="159">
        <v>515</v>
      </c>
      <c r="I190" s="161">
        <v>600</v>
      </c>
      <c r="J190" s="162" t="s">
        <v>598</v>
      </c>
      <c r="K190" s="163">
        <f t="shared" si="195"/>
        <v>40</v>
      </c>
      <c r="L190" s="164">
        <f t="shared" si="196"/>
        <v>8.4210526315789472E-2</v>
      </c>
      <c r="M190" s="159" t="s">
        <v>555</v>
      </c>
      <c r="N190" s="165">
        <v>41939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9</v>
      </c>
      <c r="B191" s="157">
        <v>41913</v>
      </c>
      <c r="C191" s="157"/>
      <c r="D191" s="158" t="s">
        <v>599</v>
      </c>
      <c r="E191" s="159" t="s">
        <v>557</v>
      </c>
      <c r="F191" s="160">
        <v>86</v>
      </c>
      <c r="G191" s="159" t="s">
        <v>586</v>
      </c>
      <c r="H191" s="159">
        <v>99</v>
      </c>
      <c r="I191" s="161">
        <v>140</v>
      </c>
      <c r="J191" s="162" t="s">
        <v>600</v>
      </c>
      <c r="K191" s="163">
        <f t="shared" si="195"/>
        <v>13</v>
      </c>
      <c r="L191" s="164">
        <f t="shared" si="196"/>
        <v>0.15116279069767441</v>
      </c>
      <c r="M191" s="159" t="s">
        <v>555</v>
      </c>
      <c r="N191" s="165">
        <v>41939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6">
        <v>10</v>
      </c>
      <c r="B192" s="157">
        <v>41926</v>
      </c>
      <c r="C192" s="157"/>
      <c r="D192" s="158" t="s">
        <v>601</v>
      </c>
      <c r="E192" s="159" t="s">
        <v>557</v>
      </c>
      <c r="F192" s="160">
        <v>496.6</v>
      </c>
      <c r="G192" s="159" t="s">
        <v>586</v>
      </c>
      <c r="H192" s="159">
        <v>621</v>
      </c>
      <c r="I192" s="161">
        <v>580</v>
      </c>
      <c r="J192" s="162" t="s">
        <v>587</v>
      </c>
      <c r="K192" s="163">
        <f t="shared" si="195"/>
        <v>124.39999999999998</v>
      </c>
      <c r="L192" s="164">
        <f t="shared" si="196"/>
        <v>0.25050342327829234</v>
      </c>
      <c r="M192" s="159" t="s">
        <v>555</v>
      </c>
      <c r="N192" s="165">
        <v>42605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6">
        <v>11</v>
      </c>
      <c r="B193" s="157">
        <v>41926</v>
      </c>
      <c r="C193" s="157"/>
      <c r="D193" s="158" t="s">
        <v>602</v>
      </c>
      <c r="E193" s="159" t="s">
        <v>557</v>
      </c>
      <c r="F193" s="160">
        <v>2481.9</v>
      </c>
      <c r="G193" s="159" t="s">
        <v>586</v>
      </c>
      <c r="H193" s="159">
        <v>2840</v>
      </c>
      <c r="I193" s="161">
        <v>2870</v>
      </c>
      <c r="J193" s="162" t="s">
        <v>603</v>
      </c>
      <c r="K193" s="163">
        <f t="shared" si="195"/>
        <v>358.09999999999991</v>
      </c>
      <c r="L193" s="164">
        <f t="shared" si="196"/>
        <v>0.14428462065353154</v>
      </c>
      <c r="M193" s="159" t="s">
        <v>555</v>
      </c>
      <c r="N193" s="165">
        <v>42017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6">
        <v>12</v>
      </c>
      <c r="B194" s="157">
        <v>41928</v>
      </c>
      <c r="C194" s="157"/>
      <c r="D194" s="158" t="s">
        <v>604</v>
      </c>
      <c r="E194" s="159" t="s">
        <v>557</v>
      </c>
      <c r="F194" s="160">
        <v>84.5</v>
      </c>
      <c r="G194" s="159" t="s">
        <v>586</v>
      </c>
      <c r="H194" s="159">
        <v>93</v>
      </c>
      <c r="I194" s="161">
        <v>110</v>
      </c>
      <c r="J194" s="162" t="s">
        <v>605</v>
      </c>
      <c r="K194" s="163">
        <f t="shared" si="195"/>
        <v>8.5</v>
      </c>
      <c r="L194" s="164">
        <f t="shared" si="196"/>
        <v>0.10059171597633136</v>
      </c>
      <c r="M194" s="159" t="s">
        <v>555</v>
      </c>
      <c r="N194" s="165">
        <v>41939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13</v>
      </c>
      <c r="B195" s="157">
        <v>41928</v>
      </c>
      <c r="C195" s="157"/>
      <c r="D195" s="158" t="s">
        <v>606</v>
      </c>
      <c r="E195" s="159" t="s">
        <v>557</v>
      </c>
      <c r="F195" s="160">
        <v>401</v>
      </c>
      <c r="G195" s="159" t="s">
        <v>586</v>
      </c>
      <c r="H195" s="159">
        <v>428</v>
      </c>
      <c r="I195" s="161">
        <v>450</v>
      </c>
      <c r="J195" s="162" t="s">
        <v>607</v>
      </c>
      <c r="K195" s="163">
        <f t="shared" si="195"/>
        <v>27</v>
      </c>
      <c r="L195" s="164">
        <f t="shared" si="196"/>
        <v>6.7331670822942641E-2</v>
      </c>
      <c r="M195" s="159" t="s">
        <v>555</v>
      </c>
      <c r="N195" s="165">
        <v>42020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14</v>
      </c>
      <c r="B196" s="157">
        <v>41928</v>
      </c>
      <c r="C196" s="157"/>
      <c r="D196" s="158" t="s">
        <v>608</v>
      </c>
      <c r="E196" s="159" t="s">
        <v>557</v>
      </c>
      <c r="F196" s="160">
        <v>101</v>
      </c>
      <c r="G196" s="159" t="s">
        <v>586</v>
      </c>
      <c r="H196" s="159">
        <v>112</v>
      </c>
      <c r="I196" s="161">
        <v>120</v>
      </c>
      <c r="J196" s="162" t="s">
        <v>609</v>
      </c>
      <c r="K196" s="163">
        <f t="shared" si="195"/>
        <v>11</v>
      </c>
      <c r="L196" s="164">
        <f t="shared" si="196"/>
        <v>0.10891089108910891</v>
      </c>
      <c r="M196" s="159" t="s">
        <v>555</v>
      </c>
      <c r="N196" s="165">
        <v>41939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6">
        <v>15</v>
      </c>
      <c r="B197" s="157">
        <v>41954</v>
      </c>
      <c r="C197" s="157"/>
      <c r="D197" s="158" t="s">
        <v>610</v>
      </c>
      <c r="E197" s="159" t="s">
        <v>557</v>
      </c>
      <c r="F197" s="160">
        <v>59</v>
      </c>
      <c r="G197" s="159" t="s">
        <v>586</v>
      </c>
      <c r="H197" s="159">
        <v>76</v>
      </c>
      <c r="I197" s="161">
        <v>76</v>
      </c>
      <c r="J197" s="162" t="s">
        <v>587</v>
      </c>
      <c r="K197" s="163">
        <f t="shared" si="195"/>
        <v>17</v>
      </c>
      <c r="L197" s="164">
        <f t="shared" si="196"/>
        <v>0.28813559322033899</v>
      </c>
      <c r="M197" s="159" t="s">
        <v>555</v>
      </c>
      <c r="N197" s="165">
        <v>43032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6">
        <v>16</v>
      </c>
      <c r="B198" s="157">
        <v>41954</v>
      </c>
      <c r="C198" s="157"/>
      <c r="D198" s="158" t="s">
        <v>599</v>
      </c>
      <c r="E198" s="159" t="s">
        <v>557</v>
      </c>
      <c r="F198" s="160">
        <v>99</v>
      </c>
      <c r="G198" s="159" t="s">
        <v>586</v>
      </c>
      <c r="H198" s="159">
        <v>120</v>
      </c>
      <c r="I198" s="161">
        <v>120</v>
      </c>
      <c r="J198" s="162" t="s">
        <v>568</v>
      </c>
      <c r="K198" s="163">
        <f t="shared" si="195"/>
        <v>21</v>
      </c>
      <c r="L198" s="164">
        <f t="shared" si="196"/>
        <v>0.21212121212121213</v>
      </c>
      <c r="M198" s="159" t="s">
        <v>555</v>
      </c>
      <c r="N198" s="165">
        <v>41960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6">
        <v>17</v>
      </c>
      <c r="B199" s="157">
        <v>41956</v>
      </c>
      <c r="C199" s="157"/>
      <c r="D199" s="158" t="s">
        <v>611</v>
      </c>
      <c r="E199" s="159" t="s">
        <v>557</v>
      </c>
      <c r="F199" s="160">
        <v>22</v>
      </c>
      <c r="G199" s="159" t="s">
        <v>586</v>
      </c>
      <c r="H199" s="159">
        <v>33.549999999999997</v>
      </c>
      <c r="I199" s="161">
        <v>32</v>
      </c>
      <c r="J199" s="162" t="s">
        <v>612</v>
      </c>
      <c r="K199" s="163">
        <f t="shared" si="195"/>
        <v>11.549999999999997</v>
      </c>
      <c r="L199" s="164">
        <f t="shared" si="196"/>
        <v>0.52499999999999991</v>
      </c>
      <c r="M199" s="159" t="s">
        <v>555</v>
      </c>
      <c r="N199" s="165">
        <v>42188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18</v>
      </c>
      <c r="B200" s="157">
        <v>41976</v>
      </c>
      <c r="C200" s="157"/>
      <c r="D200" s="158" t="s">
        <v>613</v>
      </c>
      <c r="E200" s="159" t="s">
        <v>557</v>
      </c>
      <c r="F200" s="160">
        <v>440</v>
      </c>
      <c r="G200" s="159" t="s">
        <v>586</v>
      </c>
      <c r="H200" s="159">
        <v>520</v>
      </c>
      <c r="I200" s="161">
        <v>520</v>
      </c>
      <c r="J200" s="162" t="s">
        <v>614</v>
      </c>
      <c r="K200" s="163">
        <f t="shared" si="195"/>
        <v>80</v>
      </c>
      <c r="L200" s="164">
        <f t="shared" si="196"/>
        <v>0.18181818181818182</v>
      </c>
      <c r="M200" s="159" t="s">
        <v>555</v>
      </c>
      <c r="N200" s="165">
        <v>42208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6">
        <v>19</v>
      </c>
      <c r="B201" s="157">
        <v>41976</v>
      </c>
      <c r="C201" s="157"/>
      <c r="D201" s="158" t="s">
        <v>615</v>
      </c>
      <c r="E201" s="159" t="s">
        <v>557</v>
      </c>
      <c r="F201" s="160">
        <v>360</v>
      </c>
      <c r="G201" s="159" t="s">
        <v>586</v>
      </c>
      <c r="H201" s="159">
        <v>427</v>
      </c>
      <c r="I201" s="161">
        <v>425</v>
      </c>
      <c r="J201" s="162" t="s">
        <v>616</v>
      </c>
      <c r="K201" s="163">
        <f t="shared" si="195"/>
        <v>67</v>
      </c>
      <c r="L201" s="164">
        <f t="shared" si="196"/>
        <v>0.18611111111111112</v>
      </c>
      <c r="M201" s="159" t="s">
        <v>555</v>
      </c>
      <c r="N201" s="165">
        <v>42058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6">
        <v>20</v>
      </c>
      <c r="B202" s="157">
        <v>42012</v>
      </c>
      <c r="C202" s="157"/>
      <c r="D202" s="158" t="s">
        <v>617</v>
      </c>
      <c r="E202" s="159" t="s">
        <v>557</v>
      </c>
      <c r="F202" s="160">
        <v>360</v>
      </c>
      <c r="G202" s="159" t="s">
        <v>586</v>
      </c>
      <c r="H202" s="159">
        <v>455</v>
      </c>
      <c r="I202" s="161">
        <v>420</v>
      </c>
      <c r="J202" s="162" t="s">
        <v>618</v>
      </c>
      <c r="K202" s="163">
        <f t="shared" si="195"/>
        <v>95</v>
      </c>
      <c r="L202" s="164">
        <f t="shared" si="196"/>
        <v>0.2638888888888889</v>
      </c>
      <c r="M202" s="159" t="s">
        <v>555</v>
      </c>
      <c r="N202" s="165">
        <v>42024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6">
        <v>21</v>
      </c>
      <c r="B203" s="157">
        <v>42012</v>
      </c>
      <c r="C203" s="157"/>
      <c r="D203" s="158" t="s">
        <v>619</v>
      </c>
      <c r="E203" s="159" t="s">
        <v>557</v>
      </c>
      <c r="F203" s="160">
        <v>130</v>
      </c>
      <c r="G203" s="159"/>
      <c r="H203" s="159">
        <v>175.5</v>
      </c>
      <c r="I203" s="161">
        <v>165</v>
      </c>
      <c r="J203" s="162" t="s">
        <v>620</v>
      </c>
      <c r="K203" s="163">
        <f t="shared" si="195"/>
        <v>45.5</v>
      </c>
      <c r="L203" s="164">
        <f t="shared" si="196"/>
        <v>0.35</v>
      </c>
      <c r="M203" s="159" t="s">
        <v>555</v>
      </c>
      <c r="N203" s="165">
        <v>43088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6">
        <v>22</v>
      </c>
      <c r="B204" s="157">
        <v>42040</v>
      </c>
      <c r="C204" s="157"/>
      <c r="D204" s="158" t="s">
        <v>371</v>
      </c>
      <c r="E204" s="159" t="s">
        <v>585</v>
      </c>
      <c r="F204" s="160">
        <v>98</v>
      </c>
      <c r="G204" s="159"/>
      <c r="H204" s="159">
        <v>120</v>
      </c>
      <c r="I204" s="161">
        <v>120</v>
      </c>
      <c r="J204" s="162" t="s">
        <v>587</v>
      </c>
      <c r="K204" s="163">
        <f t="shared" si="195"/>
        <v>22</v>
      </c>
      <c r="L204" s="164">
        <f t="shared" si="196"/>
        <v>0.22448979591836735</v>
      </c>
      <c r="M204" s="159" t="s">
        <v>555</v>
      </c>
      <c r="N204" s="165">
        <v>42753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6">
        <v>23</v>
      </c>
      <c r="B205" s="157">
        <v>42040</v>
      </c>
      <c r="C205" s="157"/>
      <c r="D205" s="158" t="s">
        <v>621</v>
      </c>
      <c r="E205" s="159" t="s">
        <v>585</v>
      </c>
      <c r="F205" s="160">
        <v>196</v>
      </c>
      <c r="G205" s="159"/>
      <c r="H205" s="159">
        <v>262</v>
      </c>
      <c r="I205" s="161">
        <v>255</v>
      </c>
      <c r="J205" s="162" t="s">
        <v>587</v>
      </c>
      <c r="K205" s="163">
        <f t="shared" si="195"/>
        <v>66</v>
      </c>
      <c r="L205" s="164">
        <f t="shared" si="196"/>
        <v>0.33673469387755101</v>
      </c>
      <c r="M205" s="159" t="s">
        <v>555</v>
      </c>
      <c r="N205" s="165">
        <v>42599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66">
        <v>24</v>
      </c>
      <c r="B206" s="167">
        <v>42067</v>
      </c>
      <c r="C206" s="167"/>
      <c r="D206" s="168" t="s">
        <v>370</v>
      </c>
      <c r="E206" s="169" t="s">
        <v>585</v>
      </c>
      <c r="F206" s="170">
        <v>235</v>
      </c>
      <c r="G206" s="170"/>
      <c r="H206" s="171">
        <v>77</v>
      </c>
      <c r="I206" s="171" t="s">
        <v>622</v>
      </c>
      <c r="J206" s="172" t="s">
        <v>623</v>
      </c>
      <c r="K206" s="173">
        <f t="shared" si="195"/>
        <v>-158</v>
      </c>
      <c r="L206" s="174">
        <f t="shared" si="196"/>
        <v>-0.67234042553191486</v>
      </c>
      <c r="M206" s="170" t="s">
        <v>567</v>
      </c>
      <c r="N206" s="167">
        <v>43522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6">
        <v>25</v>
      </c>
      <c r="B207" s="157">
        <v>42067</v>
      </c>
      <c r="C207" s="157"/>
      <c r="D207" s="158" t="s">
        <v>624</v>
      </c>
      <c r="E207" s="159" t="s">
        <v>585</v>
      </c>
      <c r="F207" s="160">
        <v>185</v>
      </c>
      <c r="G207" s="159"/>
      <c r="H207" s="159">
        <v>224</v>
      </c>
      <c r="I207" s="161" t="s">
        <v>625</v>
      </c>
      <c r="J207" s="162" t="s">
        <v>587</v>
      </c>
      <c r="K207" s="163">
        <f t="shared" si="195"/>
        <v>39</v>
      </c>
      <c r="L207" s="164">
        <f t="shared" si="196"/>
        <v>0.21081081081081082</v>
      </c>
      <c r="M207" s="159" t="s">
        <v>555</v>
      </c>
      <c r="N207" s="165">
        <v>42647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66">
        <v>26</v>
      </c>
      <c r="B208" s="167">
        <v>42090</v>
      </c>
      <c r="C208" s="167"/>
      <c r="D208" s="175" t="s">
        <v>626</v>
      </c>
      <c r="E208" s="170" t="s">
        <v>585</v>
      </c>
      <c r="F208" s="170">
        <v>49.5</v>
      </c>
      <c r="G208" s="171"/>
      <c r="H208" s="171">
        <v>15.85</v>
      </c>
      <c r="I208" s="171">
        <v>67</v>
      </c>
      <c r="J208" s="172" t="s">
        <v>627</v>
      </c>
      <c r="K208" s="171">
        <f t="shared" si="195"/>
        <v>-33.65</v>
      </c>
      <c r="L208" s="176">
        <f t="shared" si="196"/>
        <v>-0.67979797979797973</v>
      </c>
      <c r="M208" s="170" t="s">
        <v>567</v>
      </c>
      <c r="N208" s="177">
        <v>43627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6">
        <v>27</v>
      </c>
      <c r="B209" s="157">
        <v>42093</v>
      </c>
      <c r="C209" s="157"/>
      <c r="D209" s="158" t="s">
        <v>628</v>
      </c>
      <c r="E209" s="159" t="s">
        <v>585</v>
      </c>
      <c r="F209" s="160">
        <v>183.5</v>
      </c>
      <c r="G209" s="159"/>
      <c r="H209" s="159">
        <v>219</v>
      </c>
      <c r="I209" s="161">
        <v>218</v>
      </c>
      <c r="J209" s="162" t="s">
        <v>629</v>
      </c>
      <c r="K209" s="163">
        <f t="shared" si="195"/>
        <v>35.5</v>
      </c>
      <c r="L209" s="164">
        <f t="shared" si="196"/>
        <v>0.19346049046321526</v>
      </c>
      <c r="M209" s="159" t="s">
        <v>555</v>
      </c>
      <c r="N209" s="165">
        <v>42103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6">
        <v>28</v>
      </c>
      <c r="B210" s="157">
        <v>42114</v>
      </c>
      <c r="C210" s="157"/>
      <c r="D210" s="158" t="s">
        <v>630</v>
      </c>
      <c r="E210" s="159" t="s">
        <v>585</v>
      </c>
      <c r="F210" s="160">
        <f>(227+237)/2</f>
        <v>232</v>
      </c>
      <c r="G210" s="159"/>
      <c r="H210" s="159">
        <v>298</v>
      </c>
      <c r="I210" s="161">
        <v>298</v>
      </c>
      <c r="J210" s="162" t="s">
        <v>587</v>
      </c>
      <c r="K210" s="163">
        <f t="shared" si="195"/>
        <v>66</v>
      </c>
      <c r="L210" s="164">
        <f t="shared" si="196"/>
        <v>0.28448275862068967</v>
      </c>
      <c r="M210" s="159" t="s">
        <v>555</v>
      </c>
      <c r="N210" s="165">
        <v>42823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6">
        <v>29</v>
      </c>
      <c r="B211" s="157">
        <v>42128</v>
      </c>
      <c r="C211" s="157"/>
      <c r="D211" s="158" t="s">
        <v>631</v>
      </c>
      <c r="E211" s="159" t="s">
        <v>557</v>
      </c>
      <c r="F211" s="160">
        <v>385</v>
      </c>
      <c r="G211" s="159"/>
      <c r="H211" s="159">
        <f>212.5+331</f>
        <v>543.5</v>
      </c>
      <c r="I211" s="161">
        <v>510</v>
      </c>
      <c r="J211" s="162" t="s">
        <v>632</v>
      </c>
      <c r="K211" s="163">
        <f t="shared" si="195"/>
        <v>158.5</v>
      </c>
      <c r="L211" s="164">
        <f t="shared" si="196"/>
        <v>0.41168831168831171</v>
      </c>
      <c r="M211" s="159" t="s">
        <v>555</v>
      </c>
      <c r="N211" s="165">
        <v>42235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6">
        <v>30</v>
      </c>
      <c r="B212" s="157">
        <v>42128</v>
      </c>
      <c r="C212" s="157"/>
      <c r="D212" s="158" t="s">
        <v>633</v>
      </c>
      <c r="E212" s="159" t="s">
        <v>557</v>
      </c>
      <c r="F212" s="160">
        <v>115.5</v>
      </c>
      <c r="G212" s="159"/>
      <c r="H212" s="159">
        <v>146</v>
      </c>
      <c r="I212" s="161">
        <v>142</v>
      </c>
      <c r="J212" s="162" t="s">
        <v>634</v>
      </c>
      <c r="K212" s="163">
        <f t="shared" si="195"/>
        <v>30.5</v>
      </c>
      <c r="L212" s="164">
        <f t="shared" si="196"/>
        <v>0.26406926406926406</v>
      </c>
      <c r="M212" s="159" t="s">
        <v>555</v>
      </c>
      <c r="N212" s="165">
        <v>42202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6">
        <v>31</v>
      </c>
      <c r="B213" s="157">
        <v>42151</v>
      </c>
      <c r="C213" s="157"/>
      <c r="D213" s="158" t="s">
        <v>635</v>
      </c>
      <c r="E213" s="159" t="s">
        <v>557</v>
      </c>
      <c r="F213" s="160">
        <v>237.5</v>
      </c>
      <c r="G213" s="159"/>
      <c r="H213" s="159">
        <v>279.5</v>
      </c>
      <c r="I213" s="161">
        <v>278</v>
      </c>
      <c r="J213" s="162" t="s">
        <v>587</v>
      </c>
      <c r="K213" s="163">
        <f t="shared" si="195"/>
        <v>42</v>
      </c>
      <c r="L213" s="164">
        <f t="shared" si="196"/>
        <v>0.17684210526315788</v>
      </c>
      <c r="M213" s="159" t="s">
        <v>555</v>
      </c>
      <c r="N213" s="165">
        <v>42222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6">
        <v>32</v>
      </c>
      <c r="B214" s="157">
        <v>42174</v>
      </c>
      <c r="C214" s="157"/>
      <c r="D214" s="158" t="s">
        <v>606</v>
      </c>
      <c r="E214" s="159" t="s">
        <v>585</v>
      </c>
      <c r="F214" s="160">
        <v>340</v>
      </c>
      <c r="G214" s="159"/>
      <c r="H214" s="159">
        <v>448</v>
      </c>
      <c r="I214" s="161">
        <v>448</v>
      </c>
      <c r="J214" s="162" t="s">
        <v>587</v>
      </c>
      <c r="K214" s="163">
        <f t="shared" si="195"/>
        <v>108</v>
      </c>
      <c r="L214" s="164">
        <f t="shared" si="196"/>
        <v>0.31764705882352939</v>
      </c>
      <c r="M214" s="159" t="s">
        <v>555</v>
      </c>
      <c r="N214" s="165">
        <v>43018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6">
        <v>33</v>
      </c>
      <c r="B215" s="157">
        <v>42191</v>
      </c>
      <c r="C215" s="157"/>
      <c r="D215" s="158" t="s">
        <v>636</v>
      </c>
      <c r="E215" s="159" t="s">
        <v>585</v>
      </c>
      <c r="F215" s="160">
        <v>390</v>
      </c>
      <c r="G215" s="159"/>
      <c r="H215" s="159">
        <v>460</v>
      </c>
      <c r="I215" s="161">
        <v>460</v>
      </c>
      <c r="J215" s="162" t="s">
        <v>587</v>
      </c>
      <c r="K215" s="163">
        <f t="shared" si="195"/>
        <v>70</v>
      </c>
      <c r="L215" s="164">
        <f t="shared" si="196"/>
        <v>0.17948717948717949</v>
      </c>
      <c r="M215" s="159" t="s">
        <v>555</v>
      </c>
      <c r="N215" s="165">
        <v>42478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66">
        <v>34</v>
      </c>
      <c r="B216" s="167">
        <v>42195</v>
      </c>
      <c r="C216" s="167"/>
      <c r="D216" s="168" t="s">
        <v>637</v>
      </c>
      <c r="E216" s="169" t="s">
        <v>585</v>
      </c>
      <c r="F216" s="170">
        <v>122.5</v>
      </c>
      <c r="G216" s="170"/>
      <c r="H216" s="171">
        <v>61</v>
      </c>
      <c r="I216" s="171">
        <v>172</v>
      </c>
      <c r="J216" s="172" t="s">
        <v>638</v>
      </c>
      <c r="K216" s="173">
        <f t="shared" si="195"/>
        <v>-61.5</v>
      </c>
      <c r="L216" s="174">
        <f t="shared" si="196"/>
        <v>-0.50204081632653064</v>
      </c>
      <c r="M216" s="170" t="s">
        <v>567</v>
      </c>
      <c r="N216" s="167">
        <v>43333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6">
        <v>35</v>
      </c>
      <c r="B217" s="157">
        <v>42219</v>
      </c>
      <c r="C217" s="157"/>
      <c r="D217" s="158" t="s">
        <v>639</v>
      </c>
      <c r="E217" s="159" t="s">
        <v>585</v>
      </c>
      <c r="F217" s="160">
        <v>297.5</v>
      </c>
      <c r="G217" s="159"/>
      <c r="H217" s="159">
        <v>350</v>
      </c>
      <c r="I217" s="161">
        <v>360</v>
      </c>
      <c r="J217" s="162" t="s">
        <v>640</v>
      </c>
      <c r="K217" s="163">
        <f t="shared" si="195"/>
        <v>52.5</v>
      </c>
      <c r="L217" s="164">
        <f t="shared" si="196"/>
        <v>0.17647058823529413</v>
      </c>
      <c r="M217" s="159" t="s">
        <v>555</v>
      </c>
      <c r="N217" s="165">
        <v>42232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6">
        <v>36</v>
      </c>
      <c r="B218" s="157">
        <v>42219</v>
      </c>
      <c r="C218" s="157"/>
      <c r="D218" s="158" t="s">
        <v>641</v>
      </c>
      <c r="E218" s="159" t="s">
        <v>585</v>
      </c>
      <c r="F218" s="160">
        <v>115.5</v>
      </c>
      <c r="G218" s="159"/>
      <c r="H218" s="159">
        <v>149</v>
      </c>
      <c r="I218" s="161">
        <v>140</v>
      </c>
      <c r="J218" s="162" t="s">
        <v>642</v>
      </c>
      <c r="K218" s="163">
        <f t="shared" si="195"/>
        <v>33.5</v>
      </c>
      <c r="L218" s="164">
        <f t="shared" si="196"/>
        <v>0.29004329004329005</v>
      </c>
      <c r="M218" s="159" t="s">
        <v>555</v>
      </c>
      <c r="N218" s="165">
        <v>42740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6">
        <v>37</v>
      </c>
      <c r="B219" s="157">
        <v>42251</v>
      </c>
      <c r="C219" s="157"/>
      <c r="D219" s="158" t="s">
        <v>635</v>
      </c>
      <c r="E219" s="159" t="s">
        <v>585</v>
      </c>
      <c r="F219" s="160">
        <v>226</v>
      </c>
      <c r="G219" s="159"/>
      <c r="H219" s="159">
        <v>292</v>
      </c>
      <c r="I219" s="161">
        <v>292</v>
      </c>
      <c r="J219" s="162" t="s">
        <v>643</v>
      </c>
      <c r="K219" s="163">
        <f t="shared" si="195"/>
        <v>66</v>
      </c>
      <c r="L219" s="164">
        <f t="shared" si="196"/>
        <v>0.29203539823008851</v>
      </c>
      <c r="M219" s="159" t="s">
        <v>555</v>
      </c>
      <c r="N219" s="165">
        <v>42286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6">
        <v>38</v>
      </c>
      <c r="B220" s="157">
        <v>42254</v>
      </c>
      <c r="C220" s="157"/>
      <c r="D220" s="158" t="s">
        <v>630</v>
      </c>
      <c r="E220" s="159" t="s">
        <v>585</v>
      </c>
      <c r="F220" s="160">
        <v>232.5</v>
      </c>
      <c r="G220" s="159"/>
      <c r="H220" s="159">
        <v>312.5</v>
      </c>
      <c r="I220" s="161">
        <v>310</v>
      </c>
      <c r="J220" s="162" t="s">
        <v>587</v>
      </c>
      <c r="K220" s="163">
        <f t="shared" si="195"/>
        <v>80</v>
      </c>
      <c r="L220" s="164">
        <f t="shared" si="196"/>
        <v>0.34408602150537637</v>
      </c>
      <c r="M220" s="159" t="s">
        <v>555</v>
      </c>
      <c r="N220" s="165">
        <v>42823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6">
        <v>39</v>
      </c>
      <c r="B221" s="157">
        <v>42268</v>
      </c>
      <c r="C221" s="157"/>
      <c r="D221" s="158" t="s">
        <v>644</v>
      </c>
      <c r="E221" s="159" t="s">
        <v>585</v>
      </c>
      <c r="F221" s="160">
        <v>196.5</v>
      </c>
      <c r="G221" s="159"/>
      <c r="H221" s="159">
        <v>238</v>
      </c>
      <c r="I221" s="161">
        <v>238</v>
      </c>
      <c r="J221" s="162" t="s">
        <v>643</v>
      </c>
      <c r="K221" s="163">
        <f t="shared" si="195"/>
        <v>41.5</v>
      </c>
      <c r="L221" s="164">
        <f t="shared" si="196"/>
        <v>0.21119592875318066</v>
      </c>
      <c r="M221" s="159" t="s">
        <v>555</v>
      </c>
      <c r="N221" s="165">
        <v>42291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6">
        <v>40</v>
      </c>
      <c r="B222" s="157">
        <v>42271</v>
      </c>
      <c r="C222" s="157"/>
      <c r="D222" s="158" t="s">
        <v>584</v>
      </c>
      <c r="E222" s="159" t="s">
        <v>585</v>
      </c>
      <c r="F222" s="160">
        <v>65</v>
      </c>
      <c r="G222" s="159"/>
      <c r="H222" s="159">
        <v>82</v>
      </c>
      <c r="I222" s="161">
        <v>82</v>
      </c>
      <c r="J222" s="162" t="s">
        <v>643</v>
      </c>
      <c r="K222" s="163">
        <f t="shared" si="195"/>
        <v>17</v>
      </c>
      <c r="L222" s="164">
        <f t="shared" si="196"/>
        <v>0.26153846153846155</v>
      </c>
      <c r="M222" s="159" t="s">
        <v>555</v>
      </c>
      <c r="N222" s="165">
        <v>42578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6">
        <v>41</v>
      </c>
      <c r="B223" s="157">
        <v>42291</v>
      </c>
      <c r="C223" s="157"/>
      <c r="D223" s="158" t="s">
        <v>645</v>
      </c>
      <c r="E223" s="159" t="s">
        <v>585</v>
      </c>
      <c r="F223" s="160">
        <v>144</v>
      </c>
      <c r="G223" s="159"/>
      <c r="H223" s="159">
        <v>182.5</v>
      </c>
      <c r="I223" s="161">
        <v>181</v>
      </c>
      <c r="J223" s="162" t="s">
        <v>643</v>
      </c>
      <c r="K223" s="163">
        <f t="shared" si="195"/>
        <v>38.5</v>
      </c>
      <c r="L223" s="164">
        <f t="shared" si="196"/>
        <v>0.2673611111111111</v>
      </c>
      <c r="M223" s="159" t="s">
        <v>555</v>
      </c>
      <c r="N223" s="165">
        <v>42817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6">
        <v>42</v>
      </c>
      <c r="B224" s="157">
        <v>42291</v>
      </c>
      <c r="C224" s="157"/>
      <c r="D224" s="158" t="s">
        <v>646</v>
      </c>
      <c r="E224" s="159" t="s">
        <v>585</v>
      </c>
      <c r="F224" s="160">
        <v>264</v>
      </c>
      <c r="G224" s="159"/>
      <c r="H224" s="159">
        <v>311</v>
      </c>
      <c r="I224" s="161">
        <v>311</v>
      </c>
      <c r="J224" s="162" t="s">
        <v>643</v>
      </c>
      <c r="K224" s="163">
        <f t="shared" si="195"/>
        <v>47</v>
      </c>
      <c r="L224" s="164">
        <f t="shared" si="196"/>
        <v>0.17803030303030304</v>
      </c>
      <c r="M224" s="159" t="s">
        <v>555</v>
      </c>
      <c r="N224" s="165">
        <v>42604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6">
        <v>43</v>
      </c>
      <c r="B225" s="157">
        <v>42318</v>
      </c>
      <c r="C225" s="157"/>
      <c r="D225" s="158" t="s">
        <v>647</v>
      </c>
      <c r="E225" s="159" t="s">
        <v>557</v>
      </c>
      <c r="F225" s="160">
        <v>549.5</v>
      </c>
      <c r="G225" s="159"/>
      <c r="H225" s="159">
        <v>630</v>
      </c>
      <c r="I225" s="161">
        <v>630</v>
      </c>
      <c r="J225" s="162" t="s">
        <v>643</v>
      </c>
      <c r="K225" s="163">
        <f t="shared" si="195"/>
        <v>80.5</v>
      </c>
      <c r="L225" s="164">
        <f t="shared" si="196"/>
        <v>0.1464968152866242</v>
      </c>
      <c r="M225" s="159" t="s">
        <v>555</v>
      </c>
      <c r="N225" s="165">
        <v>42419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6">
        <v>44</v>
      </c>
      <c r="B226" s="157">
        <v>42342</v>
      </c>
      <c r="C226" s="157"/>
      <c r="D226" s="158" t="s">
        <v>648</v>
      </c>
      <c r="E226" s="159" t="s">
        <v>585</v>
      </c>
      <c r="F226" s="160">
        <v>1027.5</v>
      </c>
      <c r="G226" s="159"/>
      <c r="H226" s="159">
        <v>1315</v>
      </c>
      <c r="I226" s="161">
        <v>1250</v>
      </c>
      <c r="J226" s="162" t="s">
        <v>643</v>
      </c>
      <c r="K226" s="163">
        <f t="shared" si="195"/>
        <v>287.5</v>
      </c>
      <c r="L226" s="164">
        <f t="shared" si="196"/>
        <v>0.27980535279805352</v>
      </c>
      <c r="M226" s="159" t="s">
        <v>555</v>
      </c>
      <c r="N226" s="165">
        <v>43244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6">
        <v>45</v>
      </c>
      <c r="B227" s="157">
        <v>42367</v>
      </c>
      <c r="C227" s="157"/>
      <c r="D227" s="158" t="s">
        <v>649</v>
      </c>
      <c r="E227" s="159" t="s">
        <v>585</v>
      </c>
      <c r="F227" s="160">
        <v>465</v>
      </c>
      <c r="G227" s="159"/>
      <c r="H227" s="159">
        <v>540</v>
      </c>
      <c r="I227" s="161">
        <v>540</v>
      </c>
      <c r="J227" s="162" t="s">
        <v>643</v>
      </c>
      <c r="K227" s="163">
        <f t="shared" si="195"/>
        <v>75</v>
      </c>
      <c r="L227" s="164">
        <f t="shared" si="196"/>
        <v>0.16129032258064516</v>
      </c>
      <c r="M227" s="159" t="s">
        <v>555</v>
      </c>
      <c r="N227" s="165">
        <v>42530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6">
        <v>46</v>
      </c>
      <c r="B228" s="157">
        <v>42380</v>
      </c>
      <c r="C228" s="157"/>
      <c r="D228" s="158" t="s">
        <v>371</v>
      </c>
      <c r="E228" s="159" t="s">
        <v>557</v>
      </c>
      <c r="F228" s="160">
        <v>81</v>
      </c>
      <c r="G228" s="159"/>
      <c r="H228" s="159">
        <v>110</v>
      </c>
      <c r="I228" s="161">
        <v>110</v>
      </c>
      <c r="J228" s="162" t="s">
        <v>643</v>
      </c>
      <c r="K228" s="163">
        <f t="shared" si="195"/>
        <v>29</v>
      </c>
      <c r="L228" s="164">
        <f t="shared" si="196"/>
        <v>0.35802469135802467</v>
      </c>
      <c r="M228" s="159" t="s">
        <v>555</v>
      </c>
      <c r="N228" s="165">
        <v>42745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6">
        <v>47</v>
      </c>
      <c r="B229" s="157">
        <v>42382</v>
      </c>
      <c r="C229" s="157"/>
      <c r="D229" s="158" t="s">
        <v>650</v>
      </c>
      <c r="E229" s="159" t="s">
        <v>557</v>
      </c>
      <c r="F229" s="160">
        <v>417.5</v>
      </c>
      <c r="G229" s="159"/>
      <c r="H229" s="159">
        <v>547</v>
      </c>
      <c r="I229" s="161">
        <v>535</v>
      </c>
      <c r="J229" s="162" t="s">
        <v>643</v>
      </c>
      <c r="K229" s="163">
        <f t="shared" si="195"/>
        <v>129.5</v>
      </c>
      <c r="L229" s="164">
        <f t="shared" si="196"/>
        <v>0.31017964071856285</v>
      </c>
      <c r="M229" s="159" t="s">
        <v>555</v>
      </c>
      <c r="N229" s="165">
        <v>42578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6">
        <v>48</v>
      </c>
      <c r="B230" s="157">
        <v>42408</v>
      </c>
      <c r="C230" s="157"/>
      <c r="D230" s="158" t="s">
        <v>651</v>
      </c>
      <c r="E230" s="159" t="s">
        <v>585</v>
      </c>
      <c r="F230" s="160">
        <v>650</v>
      </c>
      <c r="G230" s="159"/>
      <c r="H230" s="159">
        <v>800</v>
      </c>
      <c r="I230" s="161">
        <v>800</v>
      </c>
      <c r="J230" s="162" t="s">
        <v>643</v>
      </c>
      <c r="K230" s="163">
        <f t="shared" si="195"/>
        <v>150</v>
      </c>
      <c r="L230" s="164">
        <f t="shared" si="196"/>
        <v>0.23076923076923078</v>
      </c>
      <c r="M230" s="159" t="s">
        <v>555</v>
      </c>
      <c r="N230" s="165">
        <v>43154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6">
        <v>49</v>
      </c>
      <c r="B231" s="157">
        <v>42433</v>
      </c>
      <c r="C231" s="157"/>
      <c r="D231" s="158" t="s">
        <v>209</v>
      </c>
      <c r="E231" s="159" t="s">
        <v>585</v>
      </c>
      <c r="F231" s="160">
        <v>437.5</v>
      </c>
      <c r="G231" s="159"/>
      <c r="H231" s="159">
        <v>504.5</v>
      </c>
      <c r="I231" s="161">
        <v>522</v>
      </c>
      <c r="J231" s="162" t="s">
        <v>652</v>
      </c>
      <c r="K231" s="163">
        <f t="shared" si="195"/>
        <v>67</v>
      </c>
      <c r="L231" s="164">
        <f t="shared" si="196"/>
        <v>0.15314285714285714</v>
      </c>
      <c r="M231" s="159" t="s">
        <v>555</v>
      </c>
      <c r="N231" s="165">
        <v>42480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6">
        <v>50</v>
      </c>
      <c r="B232" s="157">
        <v>42438</v>
      </c>
      <c r="C232" s="157"/>
      <c r="D232" s="158" t="s">
        <v>653</v>
      </c>
      <c r="E232" s="159" t="s">
        <v>585</v>
      </c>
      <c r="F232" s="160">
        <v>189.5</v>
      </c>
      <c r="G232" s="159"/>
      <c r="H232" s="159">
        <v>218</v>
      </c>
      <c r="I232" s="161">
        <v>218</v>
      </c>
      <c r="J232" s="162" t="s">
        <v>643</v>
      </c>
      <c r="K232" s="163">
        <f t="shared" si="195"/>
        <v>28.5</v>
      </c>
      <c r="L232" s="164">
        <f t="shared" si="196"/>
        <v>0.15039577836411611</v>
      </c>
      <c r="M232" s="159" t="s">
        <v>555</v>
      </c>
      <c r="N232" s="165">
        <v>43034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66">
        <v>51</v>
      </c>
      <c r="B233" s="167">
        <v>42471</v>
      </c>
      <c r="C233" s="167"/>
      <c r="D233" s="175" t="s">
        <v>654</v>
      </c>
      <c r="E233" s="170" t="s">
        <v>585</v>
      </c>
      <c r="F233" s="170">
        <v>36.5</v>
      </c>
      <c r="G233" s="171"/>
      <c r="H233" s="171">
        <v>15.85</v>
      </c>
      <c r="I233" s="171">
        <v>60</v>
      </c>
      <c r="J233" s="172" t="s">
        <v>655</v>
      </c>
      <c r="K233" s="173">
        <f t="shared" si="195"/>
        <v>-20.65</v>
      </c>
      <c r="L233" s="174">
        <f t="shared" si="196"/>
        <v>-0.5657534246575342</v>
      </c>
      <c r="M233" s="170" t="s">
        <v>567</v>
      </c>
      <c r="N233" s="178">
        <v>43627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6">
        <v>52</v>
      </c>
      <c r="B234" s="157">
        <v>42472</v>
      </c>
      <c r="C234" s="157"/>
      <c r="D234" s="158" t="s">
        <v>656</v>
      </c>
      <c r="E234" s="159" t="s">
        <v>585</v>
      </c>
      <c r="F234" s="160">
        <v>93</v>
      </c>
      <c r="G234" s="159"/>
      <c r="H234" s="159">
        <v>149</v>
      </c>
      <c r="I234" s="161">
        <v>140</v>
      </c>
      <c r="J234" s="162" t="s">
        <v>657</v>
      </c>
      <c r="K234" s="163">
        <f t="shared" si="195"/>
        <v>56</v>
      </c>
      <c r="L234" s="164">
        <f t="shared" si="196"/>
        <v>0.60215053763440862</v>
      </c>
      <c r="M234" s="159" t="s">
        <v>555</v>
      </c>
      <c r="N234" s="165">
        <v>42740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6">
        <v>53</v>
      </c>
      <c r="B235" s="157">
        <v>42472</v>
      </c>
      <c r="C235" s="157"/>
      <c r="D235" s="158" t="s">
        <v>658</v>
      </c>
      <c r="E235" s="159" t="s">
        <v>585</v>
      </c>
      <c r="F235" s="160">
        <v>130</v>
      </c>
      <c r="G235" s="159"/>
      <c r="H235" s="159">
        <v>150</v>
      </c>
      <c r="I235" s="161" t="s">
        <v>659</v>
      </c>
      <c r="J235" s="162" t="s">
        <v>643</v>
      </c>
      <c r="K235" s="163">
        <f t="shared" si="195"/>
        <v>20</v>
      </c>
      <c r="L235" s="164">
        <f t="shared" si="196"/>
        <v>0.15384615384615385</v>
      </c>
      <c r="M235" s="159" t="s">
        <v>555</v>
      </c>
      <c r="N235" s="165">
        <v>42564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6">
        <v>54</v>
      </c>
      <c r="B236" s="157">
        <v>42473</v>
      </c>
      <c r="C236" s="157"/>
      <c r="D236" s="158" t="s">
        <v>660</v>
      </c>
      <c r="E236" s="159" t="s">
        <v>585</v>
      </c>
      <c r="F236" s="160">
        <v>196</v>
      </c>
      <c r="G236" s="159"/>
      <c r="H236" s="159">
        <v>299</v>
      </c>
      <c r="I236" s="161">
        <v>299</v>
      </c>
      <c r="J236" s="162" t="s">
        <v>643</v>
      </c>
      <c r="K236" s="163">
        <v>103</v>
      </c>
      <c r="L236" s="164">
        <v>0.52551020408163296</v>
      </c>
      <c r="M236" s="159" t="s">
        <v>555</v>
      </c>
      <c r="N236" s="165">
        <v>42620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6">
        <v>55</v>
      </c>
      <c r="B237" s="157">
        <v>42473</v>
      </c>
      <c r="C237" s="157"/>
      <c r="D237" s="158" t="s">
        <v>661</v>
      </c>
      <c r="E237" s="159" t="s">
        <v>585</v>
      </c>
      <c r="F237" s="160">
        <v>88</v>
      </c>
      <c r="G237" s="159"/>
      <c r="H237" s="159">
        <v>103</v>
      </c>
      <c r="I237" s="161">
        <v>103</v>
      </c>
      <c r="J237" s="162" t="s">
        <v>643</v>
      </c>
      <c r="K237" s="163">
        <v>15</v>
      </c>
      <c r="L237" s="164">
        <v>0.170454545454545</v>
      </c>
      <c r="M237" s="159" t="s">
        <v>555</v>
      </c>
      <c r="N237" s="165">
        <v>42530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56">
        <v>56</v>
      </c>
      <c r="B238" s="157">
        <v>42492</v>
      </c>
      <c r="C238" s="157"/>
      <c r="D238" s="158" t="s">
        <v>662</v>
      </c>
      <c r="E238" s="159" t="s">
        <v>585</v>
      </c>
      <c r="F238" s="160">
        <v>127.5</v>
      </c>
      <c r="G238" s="159"/>
      <c r="H238" s="159">
        <v>148</v>
      </c>
      <c r="I238" s="161" t="s">
        <v>663</v>
      </c>
      <c r="J238" s="162" t="s">
        <v>643</v>
      </c>
      <c r="K238" s="163">
        <f>H238-F238</f>
        <v>20.5</v>
      </c>
      <c r="L238" s="164">
        <f>K238/F238</f>
        <v>0.16078431372549021</v>
      </c>
      <c r="M238" s="159" t="s">
        <v>555</v>
      </c>
      <c r="N238" s="165">
        <v>42564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6">
        <v>57</v>
      </c>
      <c r="B239" s="157">
        <v>42493</v>
      </c>
      <c r="C239" s="157"/>
      <c r="D239" s="158" t="s">
        <v>664</v>
      </c>
      <c r="E239" s="159" t="s">
        <v>585</v>
      </c>
      <c r="F239" s="160">
        <v>675</v>
      </c>
      <c r="G239" s="159"/>
      <c r="H239" s="159">
        <v>815</v>
      </c>
      <c r="I239" s="161" t="s">
        <v>665</v>
      </c>
      <c r="J239" s="162" t="s">
        <v>643</v>
      </c>
      <c r="K239" s="163">
        <f>H239-F239</f>
        <v>140</v>
      </c>
      <c r="L239" s="164">
        <f>K239/F239</f>
        <v>0.2074074074074074</v>
      </c>
      <c r="M239" s="159" t="s">
        <v>555</v>
      </c>
      <c r="N239" s="165">
        <v>43154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66">
        <v>58</v>
      </c>
      <c r="B240" s="167">
        <v>42522</v>
      </c>
      <c r="C240" s="167"/>
      <c r="D240" s="168" t="s">
        <v>666</v>
      </c>
      <c r="E240" s="169" t="s">
        <v>585</v>
      </c>
      <c r="F240" s="170">
        <v>500</v>
      </c>
      <c r="G240" s="170"/>
      <c r="H240" s="171">
        <v>232.5</v>
      </c>
      <c r="I240" s="171" t="s">
        <v>667</v>
      </c>
      <c r="J240" s="172" t="s">
        <v>668</v>
      </c>
      <c r="K240" s="173">
        <f>H240-F240</f>
        <v>-267.5</v>
      </c>
      <c r="L240" s="174">
        <f>K240/F240</f>
        <v>-0.53500000000000003</v>
      </c>
      <c r="M240" s="170" t="s">
        <v>567</v>
      </c>
      <c r="N240" s="167">
        <v>43735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56">
        <v>59</v>
      </c>
      <c r="B241" s="157">
        <v>42527</v>
      </c>
      <c r="C241" s="157"/>
      <c r="D241" s="158" t="s">
        <v>510</v>
      </c>
      <c r="E241" s="159" t="s">
        <v>585</v>
      </c>
      <c r="F241" s="160">
        <v>110</v>
      </c>
      <c r="G241" s="159"/>
      <c r="H241" s="159">
        <v>126.5</v>
      </c>
      <c r="I241" s="161">
        <v>125</v>
      </c>
      <c r="J241" s="162" t="s">
        <v>594</v>
      </c>
      <c r="K241" s="163">
        <f>H241-F241</f>
        <v>16.5</v>
      </c>
      <c r="L241" s="164">
        <f>K241/F241</f>
        <v>0.15</v>
      </c>
      <c r="M241" s="159" t="s">
        <v>555</v>
      </c>
      <c r="N241" s="165">
        <v>42552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56">
        <v>60</v>
      </c>
      <c r="B242" s="157">
        <v>42538</v>
      </c>
      <c r="C242" s="157"/>
      <c r="D242" s="158" t="s">
        <v>669</v>
      </c>
      <c r="E242" s="159" t="s">
        <v>585</v>
      </c>
      <c r="F242" s="160">
        <v>44</v>
      </c>
      <c r="G242" s="159"/>
      <c r="H242" s="159">
        <v>69.5</v>
      </c>
      <c r="I242" s="161">
        <v>69.5</v>
      </c>
      <c r="J242" s="162" t="s">
        <v>670</v>
      </c>
      <c r="K242" s="163">
        <f>H242-F242</f>
        <v>25.5</v>
      </c>
      <c r="L242" s="164">
        <f>K242/F242</f>
        <v>0.57954545454545459</v>
      </c>
      <c r="M242" s="159" t="s">
        <v>555</v>
      </c>
      <c r="N242" s="165">
        <v>42977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56">
        <v>61</v>
      </c>
      <c r="B243" s="157">
        <v>42549</v>
      </c>
      <c r="C243" s="157"/>
      <c r="D243" s="158" t="s">
        <v>671</v>
      </c>
      <c r="E243" s="159" t="s">
        <v>585</v>
      </c>
      <c r="F243" s="160">
        <v>262.5</v>
      </c>
      <c r="G243" s="159"/>
      <c r="H243" s="159">
        <v>340</v>
      </c>
      <c r="I243" s="161">
        <v>333</v>
      </c>
      <c r="J243" s="162" t="s">
        <v>672</v>
      </c>
      <c r="K243" s="163">
        <v>77.5</v>
      </c>
      <c r="L243" s="164">
        <v>0.29523809523809502</v>
      </c>
      <c r="M243" s="159" t="s">
        <v>555</v>
      </c>
      <c r="N243" s="165">
        <v>43017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56">
        <v>62</v>
      </c>
      <c r="B244" s="157">
        <v>42549</v>
      </c>
      <c r="C244" s="157"/>
      <c r="D244" s="158" t="s">
        <v>673</v>
      </c>
      <c r="E244" s="159" t="s">
        <v>585</v>
      </c>
      <c r="F244" s="160">
        <v>840</v>
      </c>
      <c r="G244" s="159"/>
      <c r="H244" s="159">
        <v>1230</v>
      </c>
      <c r="I244" s="161">
        <v>1230</v>
      </c>
      <c r="J244" s="162" t="s">
        <v>643</v>
      </c>
      <c r="K244" s="163">
        <v>390</v>
      </c>
      <c r="L244" s="164">
        <v>0.46428571428571402</v>
      </c>
      <c r="M244" s="159" t="s">
        <v>555</v>
      </c>
      <c r="N244" s="165">
        <v>42649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9">
        <v>63</v>
      </c>
      <c r="B245" s="180">
        <v>42556</v>
      </c>
      <c r="C245" s="180"/>
      <c r="D245" s="181" t="s">
        <v>674</v>
      </c>
      <c r="E245" s="182" t="s">
        <v>585</v>
      </c>
      <c r="F245" s="182">
        <v>395</v>
      </c>
      <c r="G245" s="183"/>
      <c r="H245" s="183">
        <f>(468.5+342.5)/2</f>
        <v>405.5</v>
      </c>
      <c r="I245" s="183">
        <v>510</v>
      </c>
      <c r="J245" s="184" t="s">
        <v>675</v>
      </c>
      <c r="K245" s="185">
        <f t="shared" ref="K245:K251" si="197">H245-F245</f>
        <v>10.5</v>
      </c>
      <c r="L245" s="186">
        <f t="shared" ref="L245:L251" si="198">K245/F245</f>
        <v>2.6582278481012658E-2</v>
      </c>
      <c r="M245" s="182" t="s">
        <v>676</v>
      </c>
      <c r="N245" s="180">
        <v>43606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66">
        <v>64</v>
      </c>
      <c r="B246" s="167">
        <v>42584</v>
      </c>
      <c r="C246" s="167"/>
      <c r="D246" s="168" t="s">
        <v>677</v>
      </c>
      <c r="E246" s="169" t="s">
        <v>557</v>
      </c>
      <c r="F246" s="170">
        <f>169.5-12.8</f>
        <v>156.69999999999999</v>
      </c>
      <c r="G246" s="170"/>
      <c r="H246" s="171">
        <v>77</v>
      </c>
      <c r="I246" s="171" t="s">
        <v>678</v>
      </c>
      <c r="J246" s="172" t="s">
        <v>679</v>
      </c>
      <c r="K246" s="173">
        <f t="shared" si="197"/>
        <v>-79.699999999999989</v>
      </c>
      <c r="L246" s="174">
        <f t="shared" si="198"/>
        <v>-0.50861518825781749</v>
      </c>
      <c r="M246" s="170" t="s">
        <v>567</v>
      </c>
      <c r="N246" s="167">
        <v>43522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66">
        <v>65</v>
      </c>
      <c r="B247" s="167">
        <v>42586</v>
      </c>
      <c r="C247" s="167"/>
      <c r="D247" s="168" t="s">
        <v>680</v>
      </c>
      <c r="E247" s="169" t="s">
        <v>585</v>
      </c>
      <c r="F247" s="170">
        <v>400</v>
      </c>
      <c r="G247" s="170"/>
      <c r="H247" s="171">
        <v>305</v>
      </c>
      <c r="I247" s="171">
        <v>475</v>
      </c>
      <c r="J247" s="172" t="s">
        <v>681</v>
      </c>
      <c r="K247" s="173">
        <f t="shared" si="197"/>
        <v>-95</v>
      </c>
      <c r="L247" s="174">
        <f t="shared" si="198"/>
        <v>-0.23749999999999999</v>
      </c>
      <c r="M247" s="170" t="s">
        <v>567</v>
      </c>
      <c r="N247" s="167">
        <v>43606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56">
        <v>66</v>
      </c>
      <c r="B248" s="157">
        <v>42593</v>
      </c>
      <c r="C248" s="157"/>
      <c r="D248" s="158" t="s">
        <v>682</v>
      </c>
      <c r="E248" s="159" t="s">
        <v>585</v>
      </c>
      <c r="F248" s="160">
        <v>86.5</v>
      </c>
      <c r="G248" s="159"/>
      <c r="H248" s="159">
        <v>130</v>
      </c>
      <c r="I248" s="161">
        <v>130</v>
      </c>
      <c r="J248" s="162" t="s">
        <v>683</v>
      </c>
      <c r="K248" s="163">
        <f t="shared" si="197"/>
        <v>43.5</v>
      </c>
      <c r="L248" s="164">
        <f t="shared" si="198"/>
        <v>0.50289017341040465</v>
      </c>
      <c r="M248" s="159" t="s">
        <v>555</v>
      </c>
      <c r="N248" s="165">
        <v>43091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66">
        <v>67</v>
      </c>
      <c r="B249" s="167">
        <v>42600</v>
      </c>
      <c r="C249" s="167"/>
      <c r="D249" s="168" t="s">
        <v>109</v>
      </c>
      <c r="E249" s="169" t="s">
        <v>585</v>
      </c>
      <c r="F249" s="170">
        <v>133.5</v>
      </c>
      <c r="G249" s="170"/>
      <c r="H249" s="171">
        <v>126.5</v>
      </c>
      <c r="I249" s="171">
        <v>178</v>
      </c>
      <c r="J249" s="172" t="s">
        <v>684</v>
      </c>
      <c r="K249" s="173">
        <f t="shared" si="197"/>
        <v>-7</v>
      </c>
      <c r="L249" s="174">
        <f t="shared" si="198"/>
        <v>-5.2434456928838954E-2</v>
      </c>
      <c r="M249" s="170" t="s">
        <v>567</v>
      </c>
      <c r="N249" s="167">
        <v>42615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56">
        <v>68</v>
      </c>
      <c r="B250" s="157">
        <v>42613</v>
      </c>
      <c r="C250" s="157"/>
      <c r="D250" s="158" t="s">
        <v>685</v>
      </c>
      <c r="E250" s="159" t="s">
        <v>585</v>
      </c>
      <c r="F250" s="160">
        <v>560</v>
      </c>
      <c r="G250" s="159"/>
      <c r="H250" s="159">
        <v>725</v>
      </c>
      <c r="I250" s="161">
        <v>725</v>
      </c>
      <c r="J250" s="162" t="s">
        <v>587</v>
      </c>
      <c r="K250" s="163">
        <f t="shared" si="197"/>
        <v>165</v>
      </c>
      <c r="L250" s="164">
        <f t="shared" si="198"/>
        <v>0.29464285714285715</v>
      </c>
      <c r="M250" s="159" t="s">
        <v>555</v>
      </c>
      <c r="N250" s="165">
        <v>42456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56">
        <v>69</v>
      </c>
      <c r="B251" s="157">
        <v>42614</v>
      </c>
      <c r="C251" s="157"/>
      <c r="D251" s="158" t="s">
        <v>686</v>
      </c>
      <c r="E251" s="159" t="s">
        <v>585</v>
      </c>
      <c r="F251" s="160">
        <v>160.5</v>
      </c>
      <c r="G251" s="159"/>
      <c r="H251" s="159">
        <v>210</v>
      </c>
      <c r="I251" s="161">
        <v>210</v>
      </c>
      <c r="J251" s="162" t="s">
        <v>587</v>
      </c>
      <c r="K251" s="163">
        <f t="shared" si="197"/>
        <v>49.5</v>
      </c>
      <c r="L251" s="164">
        <f t="shared" si="198"/>
        <v>0.30841121495327101</v>
      </c>
      <c r="M251" s="159" t="s">
        <v>555</v>
      </c>
      <c r="N251" s="165">
        <v>42871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56">
        <v>70</v>
      </c>
      <c r="B252" s="157">
        <v>42646</v>
      </c>
      <c r="C252" s="157"/>
      <c r="D252" s="158" t="s">
        <v>385</v>
      </c>
      <c r="E252" s="159" t="s">
        <v>585</v>
      </c>
      <c r="F252" s="160">
        <v>430</v>
      </c>
      <c r="G252" s="159"/>
      <c r="H252" s="159">
        <v>596</v>
      </c>
      <c r="I252" s="161">
        <v>575</v>
      </c>
      <c r="J252" s="162" t="s">
        <v>687</v>
      </c>
      <c r="K252" s="163">
        <v>166</v>
      </c>
      <c r="L252" s="164">
        <v>0.38604651162790699</v>
      </c>
      <c r="M252" s="159" t="s">
        <v>555</v>
      </c>
      <c r="N252" s="165">
        <v>42769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56">
        <v>71</v>
      </c>
      <c r="B253" s="157">
        <v>42657</v>
      </c>
      <c r="C253" s="157"/>
      <c r="D253" s="158" t="s">
        <v>688</v>
      </c>
      <c r="E253" s="159" t="s">
        <v>585</v>
      </c>
      <c r="F253" s="160">
        <v>280</v>
      </c>
      <c r="G253" s="159"/>
      <c r="H253" s="159">
        <v>345</v>
      </c>
      <c r="I253" s="161">
        <v>345</v>
      </c>
      <c r="J253" s="162" t="s">
        <v>587</v>
      </c>
      <c r="K253" s="163">
        <f t="shared" ref="K253:K258" si="199">H253-F253</f>
        <v>65</v>
      </c>
      <c r="L253" s="164">
        <f>K253/F253</f>
        <v>0.23214285714285715</v>
      </c>
      <c r="M253" s="159" t="s">
        <v>555</v>
      </c>
      <c r="N253" s="165">
        <v>42814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56">
        <v>72</v>
      </c>
      <c r="B254" s="157">
        <v>42657</v>
      </c>
      <c r="C254" s="157"/>
      <c r="D254" s="158" t="s">
        <v>689</v>
      </c>
      <c r="E254" s="159" t="s">
        <v>585</v>
      </c>
      <c r="F254" s="160">
        <v>245</v>
      </c>
      <c r="G254" s="159"/>
      <c r="H254" s="159">
        <v>325.5</v>
      </c>
      <c r="I254" s="161">
        <v>330</v>
      </c>
      <c r="J254" s="162" t="s">
        <v>690</v>
      </c>
      <c r="K254" s="163">
        <f t="shared" si="199"/>
        <v>80.5</v>
      </c>
      <c r="L254" s="164">
        <f>K254/F254</f>
        <v>0.32857142857142857</v>
      </c>
      <c r="M254" s="159" t="s">
        <v>555</v>
      </c>
      <c r="N254" s="165">
        <v>42769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56">
        <v>73</v>
      </c>
      <c r="B255" s="157">
        <v>42660</v>
      </c>
      <c r="C255" s="157"/>
      <c r="D255" s="158" t="s">
        <v>338</v>
      </c>
      <c r="E255" s="159" t="s">
        <v>585</v>
      </c>
      <c r="F255" s="160">
        <v>125</v>
      </c>
      <c r="G255" s="159"/>
      <c r="H255" s="159">
        <v>160</v>
      </c>
      <c r="I255" s="161">
        <v>160</v>
      </c>
      <c r="J255" s="162" t="s">
        <v>643</v>
      </c>
      <c r="K255" s="163">
        <f t="shared" si="199"/>
        <v>35</v>
      </c>
      <c r="L255" s="164">
        <v>0.28000000000000003</v>
      </c>
      <c r="M255" s="159" t="s">
        <v>555</v>
      </c>
      <c r="N255" s="165">
        <v>42803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56">
        <v>74</v>
      </c>
      <c r="B256" s="157">
        <v>42660</v>
      </c>
      <c r="C256" s="157"/>
      <c r="D256" s="158" t="s">
        <v>444</v>
      </c>
      <c r="E256" s="159" t="s">
        <v>585</v>
      </c>
      <c r="F256" s="160">
        <v>114</v>
      </c>
      <c r="G256" s="159"/>
      <c r="H256" s="159">
        <v>145</v>
      </c>
      <c r="I256" s="161">
        <v>145</v>
      </c>
      <c r="J256" s="162" t="s">
        <v>643</v>
      </c>
      <c r="K256" s="163">
        <f t="shared" si="199"/>
        <v>31</v>
      </c>
      <c r="L256" s="164">
        <f>K256/F256</f>
        <v>0.27192982456140352</v>
      </c>
      <c r="M256" s="159" t="s">
        <v>555</v>
      </c>
      <c r="N256" s="165">
        <v>42859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56">
        <v>75</v>
      </c>
      <c r="B257" s="157">
        <v>42660</v>
      </c>
      <c r="C257" s="157"/>
      <c r="D257" s="158" t="s">
        <v>691</v>
      </c>
      <c r="E257" s="159" t="s">
        <v>585</v>
      </c>
      <c r="F257" s="160">
        <v>212</v>
      </c>
      <c r="G257" s="159"/>
      <c r="H257" s="159">
        <v>280</v>
      </c>
      <c r="I257" s="161">
        <v>276</v>
      </c>
      <c r="J257" s="162" t="s">
        <v>692</v>
      </c>
      <c r="K257" s="163">
        <f t="shared" si="199"/>
        <v>68</v>
      </c>
      <c r="L257" s="164">
        <f>K257/F257</f>
        <v>0.32075471698113206</v>
      </c>
      <c r="M257" s="159" t="s">
        <v>555</v>
      </c>
      <c r="N257" s="165">
        <v>42858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56">
        <v>76</v>
      </c>
      <c r="B258" s="157">
        <v>42678</v>
      </c>
      <c r="C258" s="157"/>
      <c r="D258" s="158" t="s">
        <v>434</v>
      </c>
      <c r="E258" s="159" t="s">
        <v>585</v>
      </c>
      <c r="F258" s="160">
        <v>155</v>
      </c>
      <c r="G258" s="159"/>
      <c r="H258" s="159">
        <v>210</v>
      </c>
      <c r="I258" s="161">
        <v>210</v>
      </c>
      <c r="J258" s="162" t="s">
        <v>693</v>
      </c>
      <c r="K258" s="163">
        <f t="shared" si="199"/>
        <v>55</v>
      </c>
      <c r="L258" s="164">
        <f>K258/F258</f>
        <v>0.35483870967741937</v>
      </c>
      <c r="M258" s="159" t="s">
        <v>555</v>
      </c>
      <c r="N258" s="165">
        <v>42944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66">
        <v>77</v>
      </c>
      <c r="B259" s="167">
        <v>42710</v>
      </c>
      <c r="C259" s="167"/>
      <c r="D259" s="168" t="s">
        <v>694</v>
      </c>
      <c r="E259" s="169" t="s">
        <v>585</v>
      </c>
      <c r="F259" s="170">
        <v>150.5</v>
      </c>
      <c r="G259" s="170"/>
      <c r="H259" s="171">
        <v>72.5</v>
      </c>
      <c r="I259" s="171">
        <v>174</v>
      </c>
      <c r="J259" s="172" t="s">
        <v>695</v>
      </c>
      <c r="K259" s="173">
        <v>-78</v>
      </c>
      <c r="L259" s="174">
        <v>-0.51827242524916906</v>
      </c>
      <c r="M259" s="170" t="s">
        <v>567</v>
      </c>
      <c r="N259" s="167">
        <v>43333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56">
        <v>78</v>
      </c>
      <c r="B260" s="157">
        <v>42712</v>
      </c>
      <c r="C260" s="157"/>
      <c r="D260" s="158" t="s">
        <v>696</v>
      </c>
      <c r="E260" s="159" t="s">
        <v>585</v>
      </c>
      <c r="F260" s="160">
        <v>380</v>
      </c>
      <c r="G260" s="159"/>
      <c r="H260" s="159">
        <v>478</v>
      </c>
      <c r="I260" s="161">
        <v>468</v>
      </c>
      <c r="J260" s="162" t="s">
        <v>643</v>
      </c>
      <c r="K260" s="163">
        <f>H260-F260</f>
        <v>98</v>
      </c>
      <c r="L260" s="164">
        <f>K260/F260</f>
        <v>0.25789473684210529</v>
      </c>
      <c r="M260" s="159" t="s">
        <v>555</v>
      </c>
      <c r="N260" s="165">
        <v>43025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56">
        <v>79</v>
      </c>
      <c r="B261" s="157">
        <v>42734</v>
      </c>
      <c r="C261" s="157"/>
      <c r="D261" s="158" t="s">
        <v>108</v>
      </c>
      <c r="E261" s="159" t="s">
        <v>585</v>
      </c>
      <c r="F261" s="160">
        <v>305</v>
      </c>
      <c r="G261" s="159"/>
      <c r="H261" s="159">
        <v>375</v>
      </c>
      <c r="I261" s="161">
        <v>375</v>
      </c>
      <c r="J261" s="162" t="s">
        <v>643</v>
      </c>
      <c r="K261" s="163">
        <f>H261-F261</f>
        <v>70</v>
      </c>
      <c r="L261" s="164">
        <f>K261/F261</f>
        <v>0.22950819672131148</v>
      </c>
      <c r="M261" s="159" t="s">
        <v>555</v>
      </c>
      <c r="N261" s="165">
        <v>42768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56">
        <v>80</v>
      </c>
      <c r="B262" s="157">
        <v>42739</v>
      </c>
      <c r="C262" s="157"/>
      <c r="D262" s="158" t="s">
        <v>94</v>
      </c>
      <c r="E262" s="159" t="s">
        <v>585</v>
      </c>
      <c r="F262" s="160">
        <v>99.5</v>
      </c>
      <c r="G262" s="159"/>
      <c r="H262" s="159">
        <v>158</v>
      </c>
      <c r="I262" s="161">
        <v>158</v>
      </c>
      <c r="J262" s="162" t="s">
        <v>643</v>
      </c>
      <c r="K262" s="163">
        <f>H262-F262</f>
        <v>58.5</v>
      </c>
      <c r="L262" s="164">
        <f>K262/F262</f>
        <v>0.5879396984924623</v>
      </c>
      <c r="M262" s="159" t="s">
        <v>555</v>
      </c>
      <c r="N262" s="165">
        <v>42898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56">
        <v>81</v>
      </c>
      <c r="B263" s="157">
        <v>42739</v>
      </c>
      <c r="C263" s="157"/>
      <c r="D263" s="158" t="s">
        <v>94</v>
      </c>
      <c r="E263" s="159" t="s">
        <v>585</v>
      </c>
      <c r="F263" s="160">
        <v>99.5</v>
      </c>
      <c r="G263" s="159"/>
      <c r="H263" s="159">
        <v>158</v>
      </c>
      <c r="I263" s="161">
        <v>158</v>
      </c>
      <c r="J263" s="162" t="s">
        <v>643</v>
      </c>
      <c r="K263" s="163">
        <v>58.5</v>
      </c>
      <c r="L263" s="164">
        <v>0.58793969849246197</v>
      </c>
      <c r="M263" s="159" t="s">
        <v>555</v>
      </c>
      <c r="N263" s="165">
        <v>42898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56">
        <v>82</v>
      </c>
      <c r="B264" s="157">
        <v>42786</v>
      </c>
      <c r="C264" s="157"/>
      <c r="D264" s="158" t="s">
        <v>184</v>
      </c>
      <c r="E264" s="159" t="s">
        <v>585</v>
      </c>
      <c r="F264" s="160">
        <v>140.5</v>
      </c>
      <c r="G264" s="159"/>
      <c r="H264" s="159">
        <v>220</v>
      </c>
      <c r="I264" s="161">
        <v>220</v>
      </c>
      <c r="J264" s="162" t="s">
        <v>643</v>
      </c>
      <c r="K264" s="163">
        <f>H264-F264</f>
        <v>79.5</v>
      </c>
      <c r="L264" s="164">
        <f>K264/F264</f>
        <v>0.5658362989323843</v>
      </c>
      <c r="M264" s="159" t="s">
        <v>555</v>
      </c>
      <c r="N264" s="165">
        <v>42864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56">
        <v>83</v>
      </c>
      <c r="B265" s="157">
        <v>42786</v>
      </c>
      <c r="C265" s="157"/>
      <c r="D265" s="158" t="s">
        <v>697</v>
      </c>
      <c r="E265" s="159" t="s">
        <v>585</v>
      </c>
      <c r="F265" s="160">
        <v>202.5</v>
      </c>
      <c r="G265" s="159"/>
      <c r="H265" s="159">
        <v>234</v>
      </c>
      <c r="I265" s="161">
        <v>234</v>
      </c>
      <c r="J265" s="162" t="s">
        <v>643</v>
      </c>
      <c r="K265" s="163">
        <v>31.5</v>
      </c>
      <c r="L265" s="164">
        <v>0.155555555555556</v>
      </c>
      <c r="M265" s="159" t="s">
        <v>555</v>
      </c>
      <c r="N265" s="165">
        <v>42836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56">
        <v>84</v>
      </c>
      <c r="B266" s="157">
        <v>42818</v>
      </c>
      <c r="C266" s="157"/>
      <c r="D266" s="158" t="s">
        <v>698</v>
      </c>
      <c r="E266" s="159" t="s">
        <v>585</v>
      </c>
      <c r="F266" s="160">
        <v>300.5</v>
      </c>
      <c r="G266" s="159"/>
      <c r="H266" s="159">
        <v>417.5</v>
      </c>
      <c r="I266" s="161">
        <v>420</v>
      </c>
      <c r="J266" s="162" t="s">
        <v>699</v>
      </c>
      <c r="K266" s="163">
        <f>H266-F266</f>
        <v>117</v>
      </c>
      <c r="L266" s="164">
        <f>K266/F266</f>
        <v>0.38935108153078202</v>
      </c>
      <c r="M266" s="159" t="s">
        <v>555</v>
      </c>
      <c r="N266" s="165">
        <v>43070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56">
        <v>85</v>
      </c>
      <c r="B267" s="157">
        <v>42818</v>
      </c>
      <c r="C267" s="157"/>
      <c r="D267" s="158" t="s">
        <v>673</v>
      </c>
      <c r="E267" s="159" t="s">
        <v>585</v>
      </c>
      <c r="F267" s="160">
        <v>850</v>
      </c>
      <c r="G267" s="159"/>
      <c r="H267" s="159">
        <v>1042.5</v>
      </c>
      <c r="I267" s="161">
        <v>1023</v>
      </c>
      <c r="J267" s="162" t="s">
        <v>700</v>
      </c>
      <c r="K267" s="163">
        <v>192.5</v>
      </c>
      <c r="L267" s="164">
        <v>0.22647058823529401</v>
      </c>
      <c r="M267" s="159" t="s">
        <v>555</v>
      </c>
      <c r="N267" s="165">
        <v>42830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56">
        <v>86</v>
      </c>
      <c r="B268" s="157">
        <v>42830</v>
      </c>
      <c r="C268" s="157"/>
      <c r="D268" s="158" t="s">
        <v>463</v>
      </c>
      <c r="E268" s="159" t="s">
        <v>585</v>
      </c>
      <c r="F268" s="160">
        <v>785</v>
      </c>
      <c r="G268" s="159"/>
      <c r="H268" s="159">
        <v>930</v>
      </c>
      <c r="I268" s="161">
        <v>920</v>
      </c>
      <c r="J268" s="162" t="s">
        <v>701</v>
      </c>
      <c r="K268" s="163">
        <f>H268-F268</f>
        <v>145</v>
      </c>
      <c r="L268" s="164">
        <f>K268/F268</f>
        <v>0.18471337579617833</v>
      </c>
      <c r="M268" s="159" t="s">
        <v>555</v>
      </c>
      <c r="N268" s="165">
        <v>42976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66">
        <v>87</v>
      </c>
      <c r="B269" s="167">
        <v>42831</v>
      </c>
      <c r="C269" s="167"/>
      <c r="D269" s="168" t="s">
        <v>702</v>
      </c>
      <c r="E269" s="169" t="s">
        <v>585</v>
      </c>
      <c r="F269" s="170">
        <v>40</v>
      </c>
      <c r="G269" s="170"/>
      <c r="H269" s="171">
        <v>13.1</v>
      </c>
      <c r="I269" s="171">
        <v>60</v>
      </c>
      <c r="J269" s="172" t="s">
        <v>703</v>
      </c>
      <c r="K269" s="173">
        <v>-26.9</v>
      </c>
      <c r="L269" s="174">
        <v>-0.67249999999999999</v>
      </c>
      <c r="M269" s="170" t="s">
        <v>567</v>
      </c>
      <c r="N269" s="167">
        <v>43138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56">
        <v>88</v>
      </c>
      <c r="B270" s="157">
        <v>42837</v>
      </c>
      <c r="C270" s="157"/>
      <c r="D270" s="158" t="s">
        <v>93</v>
      </c>
      <c r="E270" s="159" t="s">
        <v>585</v>
      </c>
      <c r="F270" s="160">
        <v>289.5</v>
      </c>
      <c r="G270" s="159"/>
      <c r="H270" s="159">
        <v>354</v>
      </c>
      <c r="I270" s="161">
        <v>360</v>
      </c>
      <c r="J270" s="162" t="s">
        <v>704</v>
      </c>
      <c r="K270" s="163">
        <f t="shared" ref="K270:K278" si="200">H270-F270</f>
        <v>64.5</v>
      </c>
      <c r="L270" s="164">
        <f t="shared" ref="L270:L278" si="201">K270/F270</f>
        <v>0.22279792746113988</v>
      </c>
      <c r="M270" s="159" t="s">
        <v>555</v>
      </c>
      <c r="N270" s="165">
        <v>43040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56">
        <v>89</v>
      </c>
      <c r="B271" s="157">
        <v>42845</v>
      </c>
      <c r="C271" s="157"/>
      <c r="D271" s="158" t="s">
        <v>410</v>
      </c>
      <c r="E271" s="159" t="s">
        <v>585</v>
      </c>
      <c r="F271" s="160">
        <v>700</v>
      </c>
      <c r="G271" s="159"/>
      <c r="H271" s="159">
        <v>840</v>
      </c>
      <c r="I271" s="161">
        <v>840</v>
      </c>
      <c r="J271" s="162" t="s">
        <v>705</v>
      </c>
      <c r="K271" s="163">
        <f t="shared" si="200"/>
        <v>140</v>
      </c>
      <c r="L271" s="164">
        <f t="shared" si="201"/>
        <v>0.2</v>
      </c>
      <c r="M271" s="159" t="s">
        <v>555</v>
      </c>
      <c r="N271" s="165">
        <v>42893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56">
        <v>90</v>
      </c>
      <c r="B272" s="157">
        <v>42887</v>
      </c>
      <c r="C272" s="157"/>
      <c r="D272" s="158" t="s">
        <v>706</v>
      </c>
      <c r="E272" s="159" t="s">
        <v>585</v>
      </c>
      <c r="F272" s="160">
        <v>130</v>
      </c>
      <c r="G272" s="159"/>
      <c r="H272" s="159">
        <v>144.25</v>
      </c>
      <c r="I272" s="161">
        <v>170</v>
      </c>
      <c r="J272" s="162" t="s">
        <v>707</v>
      </c>
      <c r="K272" s="163">
        <f t="shared" si="200"/>
        <v>14.25</v>
      </c>
      <c r="L272" s="164">
        <f t="shared" si="201"/>
        <v>0.10961538461538461</v>
      </c>
      <c r="M272" s="159" t="s">
        <v>555</v>
      </c>
      <c r="N272" s="165">
        <v>43675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56">
        <v>91</v>
      </c>
      <c r="B273" s="157">
        <v>42901</v>
      </c>
      <c r="C273" s="157"/>
      <c r="D273" s="158" t="s">
        <v>708</v>
      </c>
      <c r="E273" s="159" t="s">
        <v>585</v>
      </c>
      <c r="F273" s="160">
        <v>214.5</v>
      </c>
      <c r="G273" s="159"/>
      <c r="H273" s="159">
        <v>262</v>
      </c>
      <c r="I273" s="161">
        <v>262</v>
      </c>
      <c r="J273" s="162" t="s">
        <v>709</v>
      </c>
      <c r="K273" s="163">
        <f t="shared" si="200"/>
        <v>47.5</v>
      </c>
      <c r="L273" s="164">
        <f t="shared" si="201"/>
        <v>0.22144522144522144</v>
      </c>
      <c r="M273" s="159" t="s">
        <v>555</v>
      </c>
      <c r="N273" s="165">
        <v>42977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7">
        <v>92</v>
      </c>
      <c r="B274" s="188">
        <v>42933</v>
      </c>
      <c r="C274" s="188"/>
      <c r="D274" s="189" t="s">
        <v>710</v>
      </c>
      <c r="E274" s="190" t="s">
        <v>585</v>
      </c>
      <c r="F274" s="191">
        <v>370</v>
      </c>
      <c r="G274" s="190"/>
      <c r="H274" s="190">
        <v>447.5</v>
      </c>
      <c r="I274" s="192">
        <v>450</v>
      </c>
      <c r="J274" s="193" t="s">
        <v>643</v>
      </c>
      <c r="K274" s="163">
        <f t="shared" si="200"/>
        <v>77.5</v>
      </c>
      <c r="L274" s="194">
        <f t="shared" si="201"/>
        <v>0.20945945945945946</v>
      </c>
      <c r="M274" s="190" t="s">
        <v>555</v>
      </c>
      <c r="N274" s="195">
        <v>43035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7">
        <v>93</v>
      </c>
      <c r="B275" s="188">
        <v>42943</v>
      </c>
      <c r="C275" s="188"/>
      <c r="D275" s="189" t="s">
        <v>182</v>
      </c>
      <c r="E275" s="190" t="s">
        <v>585</v>
      </c>
      <c r="F275" s="191">
        <v>657.5</v>
      </c>
      <c r="G275" s="190"/>
      <c r="H275" s="190">
        <v>825</v>
      </c>
      <c r="I275" s="192">
        <v>820</v>
      </c>
      <c r="J275" s="193" t="s">
        <v>643</v>
      </c>
      <c r="K275" s="163">
        <f t="shared" si="200"/>
        <v>167.5</v>
      </c>
      <c r="L275" s="194">
        <f t="shared" si="201"/>
        <v>0.25475285171102663</v>
      </c>
      <c r="M275" s="190" t="s">
        <v>555</v>
      </c>
      <c r="N275" s="195">
        <v>43090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56">
        <v>94</v>
      </c>
      <c r="B276" s="157">
        <v>42964</v>
      </c>
      <c r="C276" s="157"/>
      <c r="D276" s="158" t="s">
        <v>353</v>
      </c>
      <c r="E276" s="159" t="s">
        <v>585</v>
      </c>
      <c r="F276" s="160">
        <v>605</v>
      </c>
      <c r="G276" s="159"/>
      <c r="H276" s="159">
        <v>750</v>
      </c>
      <c r="I276" s="161">
        <v>750</v>
      </c>
      <c r="J276" s="162" t="s">
        <v>701</v>
      </c>
      <c r="K276" s="163">
        <f t="shared" si="200"/>
        <v>145</v>
      </c>
      <c r="L276" s="164">
        <f t="shared" si="201"/>
        <v>0.23966942148760331</v>
      </c>
      <c r="M276" s="159" t="s">
        <v>555</v>
      </c>
      <c r="N276" s="165">
        <v>43027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66">
        <v>95</v>
      </c>
      <c r="B277" s="167">
        <v>42979</v>
      </c>
      <c r="C277" s="167"/>
      <c r="D277" s="175" t="s">
        <v>711</v>
      </c>
      <c r="E277" s="170" t="s">
        <v>585</v>
      </c>
      <c r="F277" s="170">
        <v>255</v>
      </c>
      <c r="G277" s="171"/>
      <c r="H277" s="171">
        <v>217.25</v>
      </c>
      <c r="I277" s="171">
        <v>320</v>
      </c>
      <c r="J277" s="172" t="s">
        <v>712</v>
      </c>
      <c r="K277" s="173">
        <f t="shared" si="200"/>
        <v>-37.75</v>
      </c>
      <c r="L277" s="176">
        <f t="shared" si="201"/>
        <v>-0.14803921568627451</v>
      </c>
      <c r="M277" s="170" t="s">
        <v>567</v>
      </c>
      <c r="N277" s="167">
        <v>43661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56">
        <v>96</v>
      </c>
      <c r="B278" s="157">
        <v>42997</v>
      </c>
      <c r="C278" s="157"/>
      <c r="D278" s="158" t="s">
        <v>713</v>
      </c>
      <c r="E278" s="159" t="s">
        <v>585</v>
      </c>
      <c r="F278" s="160">
        <v>215</v>
      </c>
      <c r="G278" s="159"/>
      <c r="H278" s="159">
        <v>258</v>
      </c>
      <c r="I278" s="161">
        <v>258</v>
      </c>
      <c r="J278" s="162" t="s">
        <v>643</v>
      </c>
      <c r="K278" s="163">
        <f t="shared" si="200"/>
        <v>43</v>
      </c>
      <c r="L278" s="164">
        <f t="shared" si="201"/>
        <v>0.2</v>
      </c>
      <c r="M278" s="159" t="s">
        <v>555</v>
      </c>
      <c r="N278" s="165">
        <v>43040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56">
        <v>97</v>
      </c>
      <c r="B279" s="157">
        <v>42997</v>
      </c>
      <c r="C279" s="157"/>
      <c r="D279" s="158" t="s">
        <v>713</v>
      </c>
      <c r="E279" s="159" t="s">
        <v>585</v>
      </c>
      <c r="F279" s="160">
        <v>215</v>
      </c>
      <c r="G279" s="159"/>
      <c r="H279" s="159">
        <v>258</v>
      </c>
      <c r="I279" s="161">
        <v>258</v>
      </c>
      <c r="J279" s="193" t="s">
        <v>643</v>
      </c>
      <c r="K279" s="163">
        <v>43</v>
      </c>
      <c r="L279" s="164">
        <v>0.2</v>
      </c>
      <c r="M279" s="159" t="s">
        <v>555</v>
      </c>
      <c r="N279" s="165">
        <v>43040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7">
        <v>98</v>
      </c>
      <c r="B280" s="188">
        <v>42998</v>
      </c>
      <c r="C280" s="188"/>
      <c r="D280" s="189" t="s">
        <v>714</v>
      </c>
      <c r="E280" s="190" t="s">
        <v>585</v>
      </c>
      <c r="F280" s="160">
        <v>75</v>
      </c>
      <c r="G280" s="190"/>
      <c r="H280" s="190">
        <v>90</v>
      </c>
      <c r="I280" s="192">
        <v>90</v>
      </c>
      <c r="J280" s="162" t="s">
        <v>715</v>
      </c>
      <c r="K280" s="163">
        <f t="shared" ref="K280:K285" si="202">H280-F280</f>
        <v>15</v>
      </c>
      <c r="L280" s="164">
        <f t="shared" ref="L280:L285" si="203">K280/F280</f>
        <v>0.2</v>
      </c>
      <c r="M280" s="159" t="s">
        <v>555</v>
      </c>
      <c r="N280" s="165">
        <v>43019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7">
        <v>99</v>
      </c>
      <c r="B281" s="188">
        <v>43011</v>
      </c>
      <c r="C281" s="188"/>
      <c r="D281" s="189" t="s">
        <v>569</v>
      </c>
      <c r="E281" s="190" t="s">
        <v>585</v>
      </c>
      <c r="F281" s="191">
        <v>315</v>
      </c>
      <c r="G281" s="190"/>
      <c r="H281" s="190">
        <v>392</v>
      </c>
      <c r="I281" s="192">
        <v>384</v>
      </c>
      <c r="J281" s="193" t="s">
        <v>716</v>
      </c>
      <c r="K281" s="163">
        <f t="shared" si="202"/>
        <v>77</v>
      </c>
      <c r="L281" s="194">
        <f t="shared" si="203"/>
        <v>0.24444444444444444</v>
      </c>
      <c r="M281" s="190" t="s">
        <v>555</v>
      </c>
      <c r="N281" s="195">
        <v>43017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7">
        <v>100</v>
      </c>
      <c r="B282" s="188">
        <v>43013</v>
      </c>
      <c r="C282" s="188"/>
      <c r="D282" s="189" t="s">
        <v>439</v>
      </c>
      <c r="E282" s="190" t="s">
        <v>585</v>
      </c>
      <c r="F282" s="191">
        <v>145</v>
      </c>
      <c r="G282" s="190"/>
      <c r="H282" s="190">
        <v>179</v>
      </c>
      <c r="I282" s="192">
        <v>180</v>
      </c>
      <c r="J282" s="193" t="s">
        <v>717</v>
      </c>
      <c r="K282" s="163">
        <f t="shared" si="202"/>
        <v>34</v>
      </c>
      <c r="L282" s="194">
        <f t="shared" si="203"/>
        <v>0.23448275862068965</v>
      </c>
      <c r="M282" s="190" t="s">
        <v>555</v>
      </c>
      <c r="N282" s="195">
        <v>43025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7">
        <v>101</v>
      </c>
      <c r="B283" s="188">
        <v>43014</v>
      </c>
      <c r="C283" s="188"/>
      <c r="D283" s="189" t="s">
        <v>328</v>
      </c>
      <c r="E283" s="190" t="s">
        <v>585</v>
      </c>
      <c r="F283" s="191">
        <v>256</v>
      </c>
      <c r="G283" s="190"/>
      <c r="H283" s="190">
        <v>323</v>
      </c>
      <c r="I283" s="192">
        <v>320</v>
      </c>
      <c r="J283" s="193" t="s">
        <v>643</v>
      </c>
      <c r="K283" s="163">
        <f t="shared" si="202"/>
        <v>67</v>
      </c>
      <c r="L283" s="194">
        <f t="shared" si="203"/>
        <v>0.26171875</v>
      </c>
      <c r="M283" s="190" t="s">
        <v>555</v>
      </c>
      <c r="N283" s="195">
        <v>43067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7">
        <v>102</v>
      </c>
      <c r="B284" s="188">
        <v>43017</v>
      </c>
      <c r="C284" s="188"/>
      <c r="D284" s="189" t="s">
        <v>343</v>
      </c>
      <c r="E284" s="190" t="s">
        <v>585</v>
      </c>
      <c r="F284" s="191">
        <v>137.5</v>
      </c>
      <c r="G284" s="190"/>
      <c r="H284" s="190">
        <v>184</v>
      </c>
      <c r="I284" s="192">
        <v>183</v>
      </c>
      <c r="J284" s="193" t="s">
        <v>718</v>
      </c>
      <c r="K284" s="163">
        <f t="shared" si="202"/>
        <v>46.5</v>
      </c>
      <c r="L284" s="194">
        <f t="shared" si="203"/>
        <v>0.33818181818181819</v>
      </c>
      <c r="M284" s="190" t="s">
        <v>555</v>
      </c>
      <c r="N284" s="195">
        <v>43108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7">
        <v>103</v>
      </c>
      <c r="B285" s="188">
        <v>43018</v>
      </c>
      <c r="C285" s="188"/>
      <c r="D285" s="189" t="s">
        <v>719</v>
      </c>
      <c r="E285" s="190" t="s">
        <v>585</v>
      </c>
      <c r="F285" s="191">
        <v>125.5</v>
      </c>
      <c r="G285" s="190"/>
      <c r="H285" s="190">
        <v>158</v>
      </c>
      <c r="I285" s="192">
        <v>155</v>
      </c>
      <c r="J285" s="193" t="s">
        <v>720</v>
      </c>
      <c r="K285" s="163">
        <f t="shared" si="202"/>
        <v>32.5</v>
      </c>
      <c r="L285" s="194">
        <f t="shared" si="203"/>
        <v>0.25896414342629481</v>
      </c>
      <c r="M285" s="190" t="s">
        <v>555</v>
      </c>
      <c r="N285" s="195">
        <v>43067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7">
        <v>104</v>
      </c>
      <c r="B286" s="188">
        <v>43018</v>
      </c>
      <c r="C286" s="188"/>
      <c r="D286" s="189" t="s">
        <v>721</v>
      </c>
      <c r="E286" s="190" t="s">
        <v>585</v>
      </c>
      <c r="F286" s="191">
        <v>895</v>
      </c>
      <c r="G286" s="190"/>
      <c r="H286" s="190">
        <v>1122.5</v>
      </c>
      <c r="I286" s="192">
        <v>1078</v>
      </c>
      <c r="J286" s="193" t="s">
        <v>722</v>
      </c>
      <c r="K286" s="163">
        <v>227.5</v>
      </c>
      <c r="L286" s="194">
        <v>0.25418994413407803</v>
      </c>
      <c r="M286" s="190" t="s">
        <v>555</v>
      </c>
      <c r="N286" s="195">
        <v>43117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7">
        <v>105</v>
      </c>
      <c r="B287" s="188">
        <v>43020</v>
      </c>
      <c r="C287" s="188"/>
      <c r="D287" s="189" t="s">
        <v>337</v>
      </c>
      <c r="E287" s="190" t="s">
        <v>585</v>
      </c>
      <c r="F287" s="191">
        <v>525</v>
      </c>
      <c r="G287" s="190"/>
      <c r="H287" s="190">
        <v>629</v>
      </c>
      <c r="I287" s="192">
        <v>629</v>
      </c>
      <c r="J287" s="193" t="s">
        <v>643</v>
      </c>
      <c r="K287" s="163">
        <v>104</v>
      </c>
      <c r="L287" s="194">
        <v>0.19809523809523799</v>
      </c>
      <c r="M287" s="190" t="s">
        <v>555</v>
      </c>
      <c r="N287" s="195">
        <v>43119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7">
        <v>106</v>
      </c>
      <c r="B288" s="188">
        <v>43046</v>
      </c>
      <c r="C288" s="188"/>
      <c r="D288" s="189" t="s">
        <v>376</v>
      </c>
      <c r="E288" s="190" t="s">
        <v>585</v>
      </c>
      <c r="F288" s="191">
        <v>740</v>
      </c>
      <c r="G288" s="190"/>
      <c r="H288" s="190">
        <v>892.5</v>
      </c>
      <c r="I288" s="192">
        <v>900</v>
      </c>
      <c r="J288" s="193" t="s">
        <v>723</v>
      </c>
      <c r="K288" s="163">
        <f>H288-F288</f>
        <v>152.5</v>
      </c>
      <c r="L288" s="194">
        <f>K288/F288</f>
        <v>0.20608108108108109</v>
      </c>
      <c r="M288" s="190" t="s">
        <v>555</v>
      </c>
      <c r="N288" s="195">
        <v>43052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56">
        <v>107</v>
      </c>
      <c r="B289" s="157">
        <v>43073</v>
      </c>
      <c r="C289" s="157"/>
      <c r="D289" s="158" t="s">
        <v>724</v>
      </c>
      <c r="E289" s="159" t="s">
        <v>585</v>
      </c>
      <c r="F289" s="160">
        <v>118.5</v>
      </c>
      <c r="G289" s="159"/>
      <c r="H289" s="159">
        <v>143.5</v>
      </c>
      <c r="I289" s="161">
        <v>145</v>
      </c>
      <c r="J289" s="162" t="s">
        <v>576</v>
      </c>
      <c r="K289" s="163">
        <f>H289-F289</f>
        <v>25</v>
      </c>
      <c r="L289" s="164">
        <f>K289/F289</f>
        <v>0.2109704641350211</v>
      </c>
      <c r="M289" s="159" t="s">
        <v>555</v>
      </c>
      <c r="N289" s="165">
        <v>43097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66">
        <v>108</v>
      </c>
      <c r="B290" s="167">
        <v>43090</v>
      </c>
      <c r="C290" s="167"/>
      <c r="D290" s="168" t="s">
        <v>415</v>
      </c>
      <c r="E290" s="169" t="s">
        <v>585</v>
      </c>
      <c r="F290" s="170">
        <v>715</v>
      </c>
      <c r="G290" s="170"/>
      <c r="H290" s="171">
        <v>500</v>
      </c>
      <c r="I290" s="171">
        <v>872</v>
      </c>
      <c r="J290" s="172" t="s">
        <v>725</v>
      </c>
      <c r="K290" s="173">
        <f>H290-F290</f>
        <v>-215</v>
      </c>
      <c r="L290" s="174">
        <f>K290/F290</f>
        <v>-0.30069930069930068</v>
      </c>
      <c r="M290" s="170" t="s">
        <v>567</v>
      </c>
      <c r="N290" s="167">
        <v>43670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56">
        <v>109</v>
      </c>
      <c r="B291" s="157">
        <v>43098</v>
      </c>
      <c r="C291" s="157"/>
      <c r="D291" s="158" t="s">
        <v>569</v>
      </c>
      <c r="E291" s="159" t="s">
        <v>585</v>
      </c>
      <c r="F291" s="160">
        <v>435</v>
      </c>
      <c r="G291" s="159"/>
      <c r="H291" s="159">
        <v>542.5</v>
      </c>
      <c r="I291" s="161">
        <v>539</v>
      </c>
      <c r="J291" s="162" t="s">
        <v>643</v>
      </c>
      <c r="K291" s="163">
        <v>107.5</v>
      </c>
      <c r="L291" s="164">
        <v>0.247126436781609</v>
      </c>
      <c r="M291" s="159" t="s">
        <v>555</v>
      </c>
      <c r="N291" s="165">
        <v>43206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56">
        <v>110</v>
      </c>
      <c r="B292" s="157">
        <v>43098</v>
      </c>
      <c r="C292" s="157"/>
      <c r="D292" s="158" t="s">
        <v>527</v>
      </c>
      <c r="E292" s="159" t="s">
        <v>585</v>
      </c>
      <c r="F292" s="160">
        <v>885</v>
      </c>
      <c r="G292" s="159"/>
      <c r="H292" s="159">
        <v>1090</v>
      </c>
      <c r="I292" s="161">
        <v>1084</v>
      </c>
      <c r="J292" s="162" t="s">
        <v>643</v>
      </c>
      <c r="K292" s="163">
        <v>205</v>
      </c>
      <c r="L292" s="164">
        <v>0.23163841807909599</v>
      </c>
      <c r="M292" s="159" t="s">
        <v>555</v>
      </c>
      <c r="N292" s="165">
        <v>43213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96">
        <v>111</v>
      </c>
      <c r="B293" s="197">
        <v>43192</v>
      </c>
      <c r="C293" s="197"/>
      <c r="D293" s="175" t="s">
        <v>726</v>
      </c>
      <c r="E293" s="170" t="s">
        <v>585</v>
      </c>
      <c r="F293" s="198">
        <v>478.5</v>
      </c>
      <c r="G293" s="170"/>
      <c r="H293" s="170">
        <v>442</v>
      </c>
      <c r="I293" s="171">
        <v>613</v>
      </c>
      <c r="J293" s="172" t="s">
        <v>727</v>
      </c>
      <c r="K293" s="173">
        <f>H293-F293</f>
        <v>-36.5</v>
      </c>
      <c r="L293" s="174">
        <f>K293/F293</f>
        <v>-7.6280041797283177E-2</v>
      </c>
      <c r="M293" s="170" t="s">
        <v>567</v>
      </c>
      <c r="N293" s="167">
        <v>43762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66">
        <v>112</v>
      </c>
      <c r="B294" s="167">
        <v>43194</v>
      </c>
      <c r="C294" s="167"/>
      <c r="D294" s="168" t="s">
        <v>728</v>
      </c>
      <c r="E294" s="169" t="s">
        <v>585</v>
      </c>
      <c r="F294" s="170">
        <f>141.5-7.3</f>
        <v>134.19999999999999</v>
      </c>
      <c r="G294" s="170"/>
      <c r="H294" s="171">
        <v>77</v>
      </c>
      <c r="I294" s="171">
        <v>180</v>
      </c>
      <c r="J294" s="172" t="s">
        <v>729</v>
      </c>
      <c r="K294" s="173">
        <f>H294-F294</f>
        <v>-57.199999999999989</v>
      </c>
      <c r="L294" s="174">
        <f>K294/F294</f>
        <v>-0.42622950819672129</v>
      </c>
      <c r="M294" s="170" t="s">
        <v>567</v>
      </c>
      <c r="N294" s="167">
        <v>43522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66">
        <v>113</v>
      </c>
      <c r="B295" s="167">
        <v>43209</v>
      </c>
      <c r="C295" s="167"/>
      <c r="D295" s="168" t="s">
        <v>730</v>
      </c>
      <c r="E295" s="169" t="s">
        <v>585</v>
      </c>
      <c r="F295" s="170">
        <v>430</v>
      </c>
      <c r="G295" s="170"/>
      <c r="H295" s="171">
        <v>220</v>
      </c>
      <c r="I295" s="171">
        <v>537</v>
      </c>
      <c r="J295" s="172" t="s">
        <v>731</v>
      </c>
      <c r="K295" s="173">
        <f>H295-F295</f>
        <v>-210</v>
      </c>
      <c r="L295" s="174">
        <f>K295/F295</f>
        <v>-0.48837209302325579</v>
      </c>
      <c r="M295" s="170" t="s">
        <v>567</v>
      </c>
      <c r="N295" s="167">
        <v>43252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7">
        <v>114</v>
      </c>
      <c r="B296" s="188">
        <v>43220</v>
      </c>
      <c r="C296" s="188"/>
      <c r="D296" s="189" t="s">
        <v>377</v>
      </c>
      <c r="E296" s="190" t="s">
        <v>585</v>
      </c>
      <c r="F296" s="190">
        <v>153.5</v>
      </c>
      <c r="G296" s="190"/>
      <c r="H296" s="190">
        <v>196</v>
      </c>
      <c r="I296" s="192">
        <v>196</v>
      </c>
      <c r="J296" s="162" t="s">
        <v>732</v>
      </c>
      <c r="K296" s="163">
        <f>H296-F296</f>
        <v>42.5</v>
      </c>
      <c r="L296" s="164">
        <f>K296/F296</f>
        <v>0.27687296416938112</v>
      </c>
      <c r="M296" s="159" t="s">
        <v>555</v>
      </c>
      <c r="N296" s="165">
        <v>43605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66">
        <v>115</v>
      </c>
      <c r="B297" s="167">
        <v>43306</v>
      </c>
      <c r="C297" s="167"/>
      <c r="D297" s="168" t="s">
        <v>702</v>
      </c>
      <c r="E297" s="169" t="s">
        <v>585</v>
      </c>
      <c r="F297" s="170">
        <v>27.5</v>
      </c>
      <c r="G297" s="170"/>
      <c r="H297" s="171">
        <v>13.1</v>
      </c>
      <c r="I297" s="171">
        <v>60</v>
      </c>
      <c r="J297" s="172" t="s">
        <v>733</v>
      </c>
      <c r="K297" s="173">
        <v>-14.4</v>
      </c>
      <c r="L297" s="174">
        <v>-0.52363636363636401</v>
      </c>
      <c r="M297" s="170" t="s">
        <v>567</v>
      </c>
      <c r="N297" s="167">
        <v>43138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96">
        <v>116</v>
      </c>
      <c r="B298" s="197">
        <v>43318</v>
      </c>
      <c r="C298" s="197"/>
      <c r="D298" s="175" t="s">
        <v>734</v>
      </c>
      <c r="E298" s="170" t="s">
        <v>585</v>
      </c>
      <c r="F298" s="170">
        <v>148.5</v>
      </c>
      <c r="G298" s="170"/>
      <c r="H298" s="170">
        <v>102</v>
      </c>
      <c r="I298" s="171">
        <v>182</v>
      </c>
      <c r="J298" s="172" t="s">
        <v>735</v>
      </c>
      <c r="K298" s="173">
        <f>H298-F298</f>
        <v>-46.5</v>
      </c>
      <c r="L298" s="174">
        <f>K298/F298</f>
        <v>-0.31313131313131315</v>
      </c>
      <c r="M298" s="170" t="s">
        <v>567</v>
      </c>
      <c r="N298" s="167">
        <v>43661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56">
        <v>117</v>
      </c>
      <c r="B299" s="157">
        <v>43335</v>
      </c>
      <c r="C299" s="157"/>
      <c r="D299" s="158" t="s">
        <v>736</v>
      </c>
      <c r="E299" s="159" t="s">
        <v>585</v>
      </c>
      <c r="F299" s="190">
        <v>285</v>
      </c>
      <c r="G299" s="159"/>
      <c r="H299" s="159">
        <v>355</v>
      </c>
      <c r="I299" s="161">
        <v>364</v>
      </c>
      <c r="J299" s="162" t="s">
        <v>737</v>
      </c>
      <c r="K299" s="163">
        <v>70</v>
      </c>
      <c r="L299" s="164">
        <v>0.24561403508771901</v>
      </c>
      <c r="M299" s="159" t="s">
        <v>555</v>
      </c>
      <c r="N299" s="165">
        <v>43455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56">
        <v>118</v>
      </c>
      <c r="B300" s="157">
        <v>43341</v>
      </c>
      <c r="C300" s="157"/>
      <c r="D300" s="158" t="s">
        <v>365</v>
      </c>
      <c r="E300" s="159" t="s">
        <v>585</v>
      </c>
      <c r="F300" s="190">
        <v>525</v>
      </c>
      <c r="G300" s="159"/>
      <c r="H300" s="159">
        <v>585</v>
      </c>
      <c r="I300" s="161">
        <v>635</v>
      </c>
      <c r="J300" s="162" t="s">
        <v>738</v>
      </c>
      <c r="K300" s="163">
        <f t="shared" ref="K300:K317" si="204">H300-F300</f>
        <v>60</v>
      </c>
      <c r="L300" s="164">
        <f t="shared" ref="L300:L317" si="205">K300/F300</f>
        <v>0.11428571428571428</v>
      </c>
      <c r="M300" s="159" t="s">
        <v>555</v>
      </c>
      <c r="N300" s="165">
        <v>43662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56">
        <v>119</v>
      </c>
      <c r="B301" s="157">
        <v>43395</v>
      </c>
      <c r="C301" s="157"/>
      <c r="D301" s="158" t="s">
        <v>353</v>
      </c>
      <c r="E301" s="159" t="s">
        <v>585</v>
      </c>
      <c r="F301" s="190">
        <v>475</v>
      </c>
      <c r="G301" s="159"/>
      <c r="H301" s="159">
        <v>574</v>
      </c>
      <c r="I301" s="161">
        <v>570</v>
      </c>
      <c r="J301" s="162" t="s">
        <v>643</v>
      </c>
      <c r="K301" s="163">
        <f t="shared" si="204"/>
        <v>99</v>
      </c>
      <c r="L301" s="164">
        <f t="shared" si="205"/>
        <v>0.20842105263157895</v>
      </c>
      <c r="M301" s="159" t="s">
        <v>555</v>
      </c>
      <c r="N301" s="165">
        <v>43403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87">
        <v>120</v>
      </c>
      <c r="B302" s="188">
        <v>43397</v>
      </c>
      <c r="C302" s="188"/>
      <c r="D302" s="189" t="s">
        <v>372</v>
      </c>
      <c r="E302" s="190" t="s">
        <v>585</v>
      </c>
      <c r="F302" s="190">
        <v>707.5</v>
      </c>
      <c r="G302" s="190"/>
      <c r="H302" s="190">
        <v>872</v>
      </c>
      <c r="I302" s="192">
        <v>872</v>
      </c>
      <c r="J302" s="193" t="s">
        <v>643</v>
      </c>
      <c r="K302" s="163">
        <f t="shared" si="204"/>
        <v>164.5</v>
      </c>
      <c r="L302" s="194">
        <f t="shared" si="205"/>
        <v>0.23250883392226149</v>
      </c>
      <c r="M302" s="190" t="s">
        <v>555</v>
      </c>
      <c r="N302" s="195">
        <v>43482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87">
        <v>121</v>
      </c>
      <c r="B303" s="188">
        <v>43398</v>
      </c>
      <c r="C303" s="188"/>
      <c r="D303" s="189" t="s">
        <v>739</v>
      </c>
      <c r="E303" s="190" t="s">
        <v>585</v>
      </c>
      <c r="F303" s="190">
        <v>162</v>
      </c>
      <c r="G303" s="190"/>
      <c r="H303" s="190">
        <v>204</v>
      </c>
      <c r="I303" s="192">
        <v>209</v>
      </c>
      <c r="J303" s="193" t="s">
        <v>740</v>
      </c>
      <c r="K303" s="163">
        <f t="shared" si="204"/>
        <v>42</v>
      </c>
      <c r="L303" s="194">
        <f t="shared" si="205"/>
        <v>0.25925925925925924</v>
      </c>
      <c r="M303" s="190" t="s">
        <v>555</v>
      </c>
      <c r="N303" s="195">
        <v>43539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87">
        <v>122</v>
      </c>
      <c r="B304" s="188">
        <v>43399</v>
      </c>
      <c r="C304" s="188"/>
      <c r="D304" s="189" t="s">
        <v>456</v>
      </c>
      <c r="E304" s="190" t="s">
        <v>585</v>
      </c>
      <c r="F304" s="190">
        <v>240</v>
      </c>
      <c r="G304" s="190"/>
      <c r="H304" s="190">
        <v>297</v>
      </c>
      <c r="I304" s="192">
        <v>297</v>
      </c>
      <c r="J304" s="193" t="s">
        <v>643</v>
      </c>
      <c r="K304" s="199">
        <f t="shared" si="204"/>
        <v>57</v>
      </c>
      <c r="L304" s="194">
        <f t="shared" si="205"/>
        <v>0.23749999999999999</v>
      </c>
      <c r="M304" s="190" t="s">
        <v>555</v>
      </c>
      <c r="N304" s="195">
        <v>43417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56">
        <v>123</v>
      </c>
      <c r="B305" s="157">
        <v>43439</v>
      </c>
      <c r="C305" s="157"/>
      <c r="D305" s="158" t="s">
        <v>741</v>
      </c>
      <c r="E305" s="159" t="s">
        <v>585</v>
      </c>
      <c r="F305" s="159">
        <v>202.5</v>
      </c>
      <c r="G305" s="159"/>
      <c r="H305" s="159">
        <v>255</v>
      </c>
      <c r="I305" s="161">
        <v>252</v>
      </c>
      <c r="J305" s="162" t="s">
        <v>643</v>
      </c>
      <c r="K305" s="163">
        <f t="shared" si="204"/>
        <v>52.5</v>
      </c>
      <c r="L305" s="164">
        <f t="shared" si="205"/>
        <v>0.25925925925925924</v>
      </c>
      <c r="M305" s="159" t="s">
        <v>555</v>
      </c>
      <c r="N305" s="165">
        <v>43542</v>
      </c>
      <c r="O305" s="1"/>
      <c r="P305" s="1"/>
      <c r="Q305" s="1"/>
      <c r="R305" s="6" t="s">
        <v>742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87">
        <v>124</v>
      </c>
      <c r="B306" s="188">
        <v>43465</v>
      </c>
      <c r="C306" s="157"/>
      <c r="D306" s="189" t="s">
        <v>402</v>
      </c>
      <c r="E306" s="190" t="s">
        <v>585</v>
      </c>
      <c r="F306" s="190">
        <v>710</v>
      </c>
      <c r="G306" s="190"/>
      <c r="H306" s="190">
        <v>866</v>
      </c>
      <c r="I306" s="192">
        <v>866</v>
      </c>
      <c r="J306" s="193" t="s">
        <v>643</v>
      </c>
      <c r="K306" s="163">
        <f t="shared" si="204"/>
        <v>156</v>
      </c>
      <c r="L306" s="164">
        <f t="shared" si="205"/>
        <v>0.21971830985915494</v>
      </c>
      <c r="M306" s="159" t="s">
        <v>555</v>
      </c>
      <c r="N306" s="165">
        <v>43553</v>
      </c>
      <c r="O306" s="1"/>
      <c r="P306" s="1"/>
      <c r="Q306" s="1"/>
      <c r="R306" s="6" t="s">
        <v>742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87">
        <v>125</v>
      </c>
      <c r="B307" s="188">
        <v>43522</v>
      </c>
      <c r="C307" s="188"/>
      <c r="D307" s="189" t="s">
        <v>152</v>
      </c>
      <c r="E307" s="190" t="s">
        <v>585</v>
      </c>
      <c r="F307" s="190">
        <v>337.25</v>
      </c>
      <c r="G307" s="190"/>
      <c r="H307" s="190">
        <v>398.5</v>
      </c>
      <c r="I307" s="192">
        <v>411</v>
      </c>
      <c r="J307" s="162" t="s">
        <v>743</v>
      </c>
      <c r="K307" s="163">
        <f t="shared" si="204"/>
        <v>61.25</v>
      </c>
      <c r="L307" s="164">
        <f t="shared" si="205"/>
        <v>0.1816160118606375</v>
      </c>
      <c r="M307" s="159" t="s">
        <v>555</v>
      </c>
      <c r="N307" s="165">
        <v>43760</v>
      </c>
      <c r="O307" s="1"/>
      <c r="P307" s="1"/>
      <c r="Q307" s="1"/>
      <c r="R307" s="6" t="s">
        <v>742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00">
        <v>126</v>
      </c>
      <c r="B308" s="201">
        <v>43559</v>
      </c>
      <c r="C308" s="201"/>
      <c r="D308" s="202" t="s">
        <v>744</v>
      </c>
      <c r="E308" s="203" t="s">
        <v>585</v>
      </c>
      <c r="F308" s="203">
        <v>130</v>
      </c>
      <c r="G308" s="203"/>
      <c r="H308" s="203">
        <v>65</v>
      </c>
      <c r="I308" s="204">
        <v>158</v>
      </c>
      <c r="J308" s="172" t="s">
        <v>745</v>
      </c>
      <c r="K308" s="173">
        <f t="shared" si="204"/>
        <v>-65</v>
      </c>
      <c r="L308" s="174">
        <f t="shared" si="205"/>
        <v>-0.5</v>
      </c>
      <c r="M308" s="170" t="s">
        <v>567</v>
      </c>
      <c r="N308" s="167">
        <v>43726</v>
      </c>
      <c r="O308" s="1"/>
      <c r="P308" s="1"/>
      <c r="Q308" s="1"/>
      <c r="R308" s="6" t="s">
        <v>746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87">
        <v>127</v>
      </c>
      <c r="B309" s="188">
        <v>43017</v>
      </c>
      <c r="C309" s="188"/>
      <c r="D309" s="189" t="s">
        <v>184</v>
      </c>
      <c r="E309" s="190" t="s">
        <v>585</v>
      </c>
      <c r="F309" s="190">
        <v>141.5</v>
      </c>
      <c r="G309" s="190"/>
      <c r="H309" s="190">
        <v>183.5</v>
      </c>
      <c r="I309" s="192">
        <v>210</v>
      </c>
      <c r="J309" s="162" t="s">
        <v>740</v>
      </c>
      <c r="K309" s="163">
        <f t="shared" si="204"/>
        <v>42</v>
      </c>
      <c r="L309" s="164">
        <f t="shared" si="205"/>
        <v>0.29681978798586572</v>
      </c>
      <c r="M309" s="159" t="s">
        <v>555</v>
      </c>
      <c r="N309" s="165">
        <v>43042</v>
      </c>
      <c r="O309" s="1"/>
      <c r="P309" s="1"/>
      <c r="Q309" s="1"/>
      <c r="R309" s="6" t="s">
        <v>746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00">
        <v>128</v>
      </c>
      <c r="B310" s="201">
        <v>43074</v>
      </c>
      <c r="C310" s="201"/>
      <c r="D310" s="202" t="s">
        <v>747</v>
      </c>
      <c r="E310" s="203" t="s">
        <v>585</v>
      </c>
      <c r="F310" s="198">
        <v>172</v>
      </c>
      <c r="G310" s="203"/>
      <c r="H310" s="203">
        <v>155.25</v>
      </c>
      <c r="I310" s="204">
        <v>230</v>
      </c>
      <c r="J310" s="172" t="s">
        <v>748</v>
      </c>
      <c r="K310" s="173">
        <f t="shared" si="204"/>
        <v>-16.75</v>
      </c>
      <c r="L310" s="174">
        <f t="shared" si="205"/>
        <v>-9.7383720930232565E-2</v>
      </c>
      <c r="M310" s="170" t="s">
        <v>567</v>
      </c>
      <c r="N310" s="167">
        <v>43787</v>
      </c>
      <c r="O310" s="1"/>
      <c r="P310" s="1"/>
      <c r="Q310" s="1"/>
      <c r="R310" s="6" t="s">
        <v>746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87">
        <v>129</v>
      </c>
      <c r="B311" s="188">
        <v>43398</v>
      </c>
      <c r="C311" s="188"/>
      <c r="D311" s="189" t="s">
        <v>107</v>
      </c>
      <c r="E311" s="190" t="s">
        <v>585</v>
      </c>
      <c r="F311" s="190">
        <v>698.5</v>
      </c>
      <c r="G311" s="190"/>
      <c r="H311" s="190">
        <v>890</v>
      </c>
      <c r="I311" s="192">
        <v>890</v>
      </c>
      <c r="J311" s="162" t="s">
        <v>814</v>
      </c>
      <c r="K311" s="163">
        <f t="shared" si="204"/>
        <v>191.5</v>
      </c>
      <c r="L311" s="164">
        <f t="shared" si="205"/>
        <v>0.27415891195418757</v>
      </c>
      <c r="M311" s="159" t="s">
        <v>555</v>
      </c>
      <c r="N311" s="165">
        <v>44328</v>
      </c>
      <c r="O311" s="1"/>
      <c r="P311" s="1"/>
      <c r="Q311" s="1"/>
      <c r="R311" s="6" t="s">
        <v>742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87">
        <v>130</v>
      </c>
      <c r="B312" s="188">
        <v>42877</v>
      </c>
      <c r="C312" s="188"/>
      <c r="D312" s="189" t="s">
        <v>364</v>
      </c>
      <c r="E312" s="190" t="s">
        <v>585</v>
      </c>
      <c r="F312" s="190">
        <v>127.6</v>
      </c>
      <c r="G312" s="190"/>
      <c r="H312" s="190">
        <v>138</v>
      </c>
      <c r="I312" s="192">
        <v>190</v>
      </c>
      <c r="J312" s="162" t="s">
        <v>749</v>
      </c>
      <c r="K312" s="163">
        <f t="shared" si="204"/>
        <v>10.400000000000006</v>
      </c>
      <c r="L312" s="164">
        <f t="shared" si="205"/>
        <v>8.1504702194357417E-2</v>
      </c>
      <c r="M312" s="159" t="s">
        <v>555</v>
      </c>
      <c r="N312" s="165">
        <v>43774</v>
      </c>
      <c r="O312" s="1"/>
      <c r="P312" s="1"/>
      <c r="Q312" s="1"/>
      <c r="R312" s="6" t="s">
        <v>746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87">
        <v>131</v>
      </c>
      <c r="B313" s="188">
        <v>43158</v>
      </c>
      <c r="C313" s="188"/>
      <c r="D313" s="189" t="s">
        <v>750</v>
      </c>
      <c r="E313" s="190" t="s">
        <v>585</v>
      </c>
      <c r="F313" s="190">
        <v>317</v>
      </c>
      <c r="G313" s="190"/>
      <c r="H313" s="190">
        <v>382.5</v>
      </c>
      <c r="I313" s="192">
        <v>398</v>
      </c>
      <c r="J313" s="162" t="s">
        <v>751</v>
      </c>
      <c r="K313" s="163">
        <f t="shared" si="204"/>
        <v>65.5</v>
      </c>
      <c r="L313" s="164">
        <f t="shared" si="205"/>
        <v>0.20662460567823343</v>
      </c>
      <c r="M313" s="159" t="s">
        <v>555</v>
      </c>
      <c r="N313" s="165">
        <v>44238</v>
      </c>
      <c r="O313" s="1"/>
      <c r="P313" s="1"/>
      <c r="Q313" s="1"/>
      <c r="R313" s="6" t="s">
        <v>746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00">
        <v>132</v>
      </c>
      <c r="B314" s="201">
        <v>43164</v>
      </c>
      <c r="C314" s="201"/>
      <c r="D314" s="202" t="s">
        <v>144</v>
      </c>
      <c r="E314" s="203" t="s">
        <v>585</v>
      </c>
      <c r="F314" s="198">
        <f>510-14.4</f>
        <v>495.6</v>
      </c>
      <c r="G314" s="203"/>
      <c r="H314" s="203">
        <v>350</v>
      </c>
      <c r="I314" s="204">
        <v>672</v>
      </c>
      <c r="J314" s="172" t="s">
        <v>752</v>
      </c>
      <c r="K314" s="173">
        <f t="shared" si="204"/>
        <v>-145.60000000000002</v>
      </c>
      <c r="L314" s="174">
        <f t="shared" si="205"/>
        <v>-0.29378531073446329</v>
      </c>
      <c r="M314" s="170" t="s">
        <v>567</v>
      </c>
      <c r="N314" s="167">
        <v>43887</v>
      </c>
      <c r="O314" s="1"/>
      <c r="P314" s="1"/>
      <c r="Q314" s="1"/>
      <c r="R314" s="6" t="s">
        <v>742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00">
        <v>133</v>
      </c>
      <c r="B315" s="201">
        <v>43237</v>
      </c>
      <c r="C315" s="201"/>
      <c r="D315" s="202" t="s">
        <v>448</v>
      </c>
      <c r="E315" s="203" t="s">
        <v>585</v>
      </c>
      <c r="F315" s="198">
        <v>230.3</v>
      </c>
      <c r="G315" s="203"/>
      <c r="H315" s="203">
        <v>102.5</v>
      </c>
      <c r="I315" s="204">
        <v>348</v>
      </c>
      <c r="J315" s="172" t="s">
        <v>753</v>
      </c>
      <c r="K315" s="173">
        <f t="shared" si="204"/>
        <v>-127.80000000000001</v>
      </c>
      <c r="L315" s="174">
        <f t="shared" si="205"/>
        <v>-0.55492835432045162</v>
      </c>
      <c r="M315" s="170" t="s">
        <v>567</v>
      </c>
      <c r="N315" s="167">
        <v>43896</v>
      </c>
      <c r="O315" s="1"/>
      <c r="P315" s="1"/>
      <c r="Q315" s="1"/>
      <c r="R315" s="6" t="s">
        <v>742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87">
        <v>134</v>
      </c>
      <c r="B316" s="188">
        <v>43258</v>
      </c>
      <c r="C316" s="188"/>
      <c r="D316" s="189" t="s">
        <v>419</v>
      </c>
      <c r="E316" s="190" t="s">
        <v>585</v>
      </c>
      <c r="F316" s="190">
        <f>342.5-5.1</f>
        <v>337.4</v>
      </c>
      <c r="G316" s="190"/>
      <c r="H316" s="190">
        <v>412.5</v>
      </c>
      <c r="I316" s="192">
        <v>439</v>
      </c>
      <c r="J316" s="162" t="s">
        <v>754</v>
      </c>
      <c r="K316" s="163">
        <f t="shared" si="204"/>
        <v>75.100000000000023</v>
      </c>
      <c r="L316" s="164">
        <f t="shared" si="205"/>
        <v>0.22258446947243635</v>
      </c>
      <c r="M316" s="159" t="s">
        <v>555</v>
      </c>
      <c r="N316" s="165">
        <v>44230</v>
      </c>
      <c r="O316" s="1"/>
      <c r="P316" s="1"/>
      <c r="Q316" s="1"/>
      <c r="R316" s="6" t="s">
        <v>746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81">
        <v>135</v>
      </c>
      <c r="B317" s="180">
        <v>43285</v>
      </c>
      <c r="C317" s="180"/>
      <c r="D317" s="181" t="s">
        <v>55</v>
      </c>
      <c r="E317" s="182" t="s">
        <v>585</v>
      </c>
      <c r="F317" s="182">
        <f>127.5-5.53</f>
        <v>121.97</v>
      </c>
      <c r="G317" s="183"/>
      <c r="H317" s="183">
        <v>122.5</v>
      </c>
      <c r="I317" s="183">
        <v>170</v>
      </c>
      <c r="J317" s="184" t="s">
        <v>782</v>
      </c>
      <c r="K317" s="185">
        <f t="shared" si="204"/>
        <v>0.53000000000000114</v>
      </c>
      <c r="L317" s="186">
        <f t="shared" si="205"/>
        <v>4.3453308190538747E-3</v>
      </c>
      <c r="M317" s="182" t="s">
        <v>676</v>
      </c>
      <c r="N317" s="180">
        <v>44431</v>
      </c>
      <c r="O317" s="1"/>
      <c r="P317" s="1"/>
      <c r="Q317" s="1"/>
      <c r="R317" s="6" t="s">
        <v>742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00">
        <v>136</v>
      </c>
      <c r="B318" s="201">
        <v>43294</v>
      </c>
      <c r="C318" s="201"/>
      <c r="D318" s="202" t="s">
        <v>355</v>
      </c>
      <c r="E318" s="203" t="s">
        <v>585</v>
      </c>
      <c r="F318" s="198">
        <v>46.5</v>
      </c>
      <c r="G318" s="203"/>
      <c r="H318" s="203">
        <v>17</v>
      </c>
      <c r="I318" s="204">
        <v>59</v>
      </c>
      <c r="J318" s="172" t="s">
        <v>755</v>
      </c>
      <c r="K318" s="173">
        <f t="shared" ref="K318:K326" si="206">H318-F318</f>
        <v>-29.5</v>
      </c>
      <c r="L318" s="174">
        <f t="shared" ref="L318:L326" si="207">K318/F318</f>
        <v>-0.63440860215053763</v>
      </c>
      <c r="M318" s="170" t="s">
        <v>567</v>
      </c>
      <c r="N318" s="167">
        <v>43887</v>
      </c>
      <c r="O318" s="1"/>
      <c r="P318" s="1"/>
      <c r="Q318" s="1"/>
      <c r="R318" s="6" t="s">
        <v>742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87">
        <v>137</v>
      </c>
      <c r="B319" s="188">
        <v>43396</v>
      </c>
      <c r="C319" s="188"/>
      <c r="D319" s="189" t="s">
        <v>404</v>
      </c>
      <c r="E319" s="190" t="s">
        <v>585</v>
      </c>
      <c r="F319" s="190">
        <v>156.5</v>
      </c>
      <c r="G319" s="190"/>
      <c r="H319" s="190">
        <v>207.5</v>
      </c>
      <c r="I319" s="192">
        <v>191</v>
      </c>
      <c r="J319" s="162" t="s">
        <v>643</v>
      </c>
      <c r="K319" s="163">
        <f t="shared" si="206"/>
        <v>51</v>
      </c>
      <c r="L319" s="164">
        <f t="shared" si="207"/>
        <v>0.32587859424920129</v>
      </c>
      <c r="M319" s="159" t="s">
        <v>555</v>
      </c>
      <c r="N319" s="165">
        <v>44369</v>
      </c>
      <c r="O319" s="1"/>
      <c r="P319" s="1"/>
      <c r="Q319" s="1"/>
      <c r="R319" s="6" t="s">
        <v>742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87">
        <v>138</v>
      </c>
      <c r="B320" s="188">
        <v>43439</v>
      </c>
      <c r="C320" s="188"/>
      <c r="D320" s="189" t="s">
        <v>318</v>
      </c>
      <c r="E320" s="190" t="s">
        <v>585</v>
      </c>
      <c r="F320" s="190">
        <v>259.5</v>
      </c>
      <c r="G320" s="190"/>
      <c r="H320" s="190">
        <v>320</v>
      </c>
      <c r="I320" s="192">
        <v>320</v>
      </c>
      <c r="J320" s="162" t="s">
        <v>643</v>
      </c>
      <c r="K320" s="163">
        <f t="shared" si="206"/>
        <v>60.5</v>
      </c>
      <c r="L320" s="164">
        <f t="shared" si="207"/>
        <v>0.23314065510597304</v>
      </c>
      <c r="M320" s="159" t="s">
        <v>555</v>
      </c>
      <c r="N320" s="165">
        <v>44323</v>
      </c>
      <c r="O320" s="1"/>
      <c r="P320" s="1"/>
      <c r="Q320" s="1"/>
      <c r="R320" s="6" t="s">
        <v>742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00">
        <v>139</v>
      </c>
      <c r="B321" s="201">
        <v>43439</v>
      </c>
      <c r="C321" s="201"/>
      <c r="D321" s="202" t="s">
        <v>756</v>
      </c>
      <c r="E321" s="203" t="s">
        <v>585</v>
      </c>
      <c r="F321" s="203">
        <v>715</v>
      </c>
      <c r="G321" s="203"/>
      <c r="H321" s="203">
        <v>445</v>
      </c>
      <c r="I321" s="204">
        <v>840</v>
      </c>
      <c r="J321" s="172" t="s">
        <v>757</v>
      </c>
      <c r="K321" s="173">
        <f t="shared" si="206"/>
        <v>-270</v>
      </c>
      <c r="L321" s="174">
        <f t="shared" si="207"/>
        <v>-0.3776223776223776</v>
      </c>
      <c r="M321" s="170" t="s">
        <v>567</v>
      </c>
      <c r="N321" s="167">
        <v>43800</v>
      </c>
      <c r="O321" s="1"/>
      <c r="P321" s="1"/>
      <c r="Q321" s="1"/>
      <c r="R321" s="6" t="s">
        <v>742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87">
        <v>140</v>
      </c>
      <c r="B322" s="188">
        <v>43469</v>
      </c>
      <c r="C322" s="188"/>
      <c r="D322" s="189" t="s">
        <v>157</v>
      </c>
      <c r="E322" s="190" t="s">
        <v>585</v>
      </c>
      <c r="F322" s="190">
        <v>875</v>
      </c>
      <c r="G322" s="190"/>
      <c r="H322" s="190">
        <v>1165</v>
      </c>
      <c r="I322" s="192">
        <v>1185</v>
      </c>
      <c r="J322" s="162" t="s">
        <v>758</v>
      </c>
      <c r="K322" s="163">
        <f t="shared" si="206"/>
        <v>290</v>
      </c>
      <c r="L322" s="164">
        <f t="shared" si="207"/>
        <v>0.33142857142857141</v>
      </c>
      <c r="M322" s="159" t="s">
        <v>555</v>
      </c>
      <c r="N322" s="165">
        <v>43847</v>
      </c>
      <c r="O322" s="1"/>
      <c r="P322" s="1"/>
      <c r="Q322" s="1"/>
      <c r="R322" s="6" t="s">
        <v>742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87">
        <v>141</v>
      </c>
      <c r="B323" s="188">
        <v>43559</v>
      </c>
      <c r="C323" s="188"/>
      <c r="D323" s="189" t="s">
        <v>334</v>
      </c>
      <c r="E323" s="190" t="s">
        <v>585</v>
      </c>
      <c r="F323" s="190">
        <f>387-14.63</f>
        <v>372.37</v>
      </c>
      <c r="G323" s="190"/>
      <c r="H323" s="190">
        <v>490</v>
      </c>
      <c r="I323" s="192">
        <v>490</v>
      </c>
      <c r="J323" s="162" t="s">
        <v>643</v>
      </c>
      <c r="K323" s="163">
        <f t="shared" si="206"/>
        <v>117.63</v>
      </c>
      <c r="L323" s="164">
        <f t="shared" si="207"/>
        <v>0.31589548030185027</v>
      </c>
      <c r="M323" s="159" t="s">
        <v>555</v>
      </c>
      <c r="N323" s="165">
        <v>43850</v>
      </c>
      <c r="O323" s="1"/>
      <c r="P323" s="1"/>
      <c r="Q323" s="1"/>
      <c r="R323" s="6" t="s">
        <v>742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00">
        <v>142</v>
      </c>
      <c r="B324" s="201">
        <v>43578</v>
      </c>
      <c r="C324" s="201"/>
      <c r="D324" s="202" t="s">
        <v>759</v>
      </c>
      <c r="E324" s="203" t="s">
        <v>557</v>
      </c>
      <c r="F324" s="203">
        <v>220</v>
      </c>
      <c r="G324" s="203"/>
      <c r="H324" s="203">
        <v>127.5</v>
      </c>
      <c r="I324" s="204">
        <v>284</v>
      </c>
      <c r="J324" s="172" t="s">
        <v>760</v>
      </c>
      <c r="K324" s="173">
        <f t="shared" si="206"/>
        <v>-92.5</v>
      </c>
      <c r="L324" s="174">
        <f t="shared" si="207"/>
        <v>-0.42045454545454547</v>
      </c>
      <c r="M324" s="170" t="s">
        <v>567</v>
      </c>
      <c r="N324" s="167">
        <v>43896</v>
      </c>
      <c r="O324" s="1"/>
      <c r="P324" s="1"/>
      <c r="Q324" s="1"/>
      <c r="R324" s="6" t="s">
        <v>742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87">
        <v>143</v>
      </c>
      <c r="B325" s="188">
        <v>43622</v>
      </c>
      <c r="C325" s="188"/>
      <c r="D325" s="189" t="s">
        <v>457</v>
      </c>
      <c r="E325" s="190" t="s">
        <v>557</v>
      </c>
      <c r="F325" s="190">
        <v>332.8</v>
      </c>
      <c r="G325" s="190"/>
      <c r="H325" s="190">
        <v>405</v>
      </c>
      <c r="I325" s="192">
        <v>419</v>
      </c>
      <c r="J325" s="162" t="s">
        <v>761</v>
      </c>
      <c r="K325" s="163">
        <f t="shared" si="206"/>
        <v>72.199999999999989</v>
      </c>
      <c r="L325" s="164">
        <f t="shared" si="207"/>
        <v>0.21694711538461534</v>
      </c>
      <c r="M325" s="159" t="s">
        <v>555</v>
      </c>
      <c r="N325" s="165">
        <v>43860</v>
      </c>
      <c r="O325" s="1"/>
      <c r="P325" s="1"/>
      <c r="Q325" s="1"/>
      <c r="R325" s="6" t="s">
        <v>746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81">
        <v>144</v>
      </c>
      <c r="B326" s="180">
        <v>43641</v>
      </c>
      <c r="C326" s="180"/>
      <c r="D326" s="181" t="s">
        <v>150</v>
      </c>
      <c r="E326" s="182" t="s">
        <v>585</v>
      </c>
      <c r="F326" s="182">
        <v>386</v>
      </c>
      <c r="G326" s="183"/>
      <c r="H326" s="183">
        <v>395</v>
      </c>
      <c r="I326" s="183">
        <v>452</v>
      </c>
      <c r="J326" s="184" t="s">
        <v>762</v>
      </c>
      <c r="K326" s="185">
        <f t="shared" si="206"/>
        <v>9</v>
      </c>
      <c r="L326" s="186">
        <f t="shared" si="207"/>
        <v>2.3316062176165803E-2</v>
      </c>
      <c r="M326" s="182" t="s">
        <v>676</v>
      </c>
      <c r="N326" s="180">
        <v>43868</v>
      </c>
      <c r="O326" s="1"/>
      <c r="P326" s="1"/>
      <c r="Q326" s="1"/>
      <c r="R326" s="6" t="s">
        <v>746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81">
        <v>145</v>
      </c>
      <c r="B327" s="180">
        <v>43707</v>
      </c>
      <c r="C327" s="180"/>
      <c r="D327" s="181" t="s">
        <v>130</v>
      </c>
      <c r="E327" s="182" t="s">
        <v>585</v>
      </c>
      <c r="F327" s="182">
        <v>137.5</v>
      </c>
      <c r="G327" s="183"/>
      <c r="H327" s="183">
        <v>138.5</v>
      </c>
      <c r="I327" s="183">
        <v>190</v>
      </c>
      <c r="J327" s="184" t="s">
        <v>781</v>
      </c>
      <c r="K327" s="185">
        <f>H327-F327</f>
        <v>1</v>
      </c>
      <c r="L327" s="186">
        <f>K327/F327</f>
        <v>7.2727272727272727E-3</v>
      </c>
      <c r="M327" s="182" t="s">
        <v>676</v>
      </c>
      <c r="N327" s="180">
        <v>44432</v>
      </c>
      <c r="O327" s="1"/>
      <c r="P327" s="1"/>
      <c r="Q327" s="1"/>
      <c r="R327" s="6" t="s">
        <v>742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87">
        <v>146</v>
      </c>
      <c r="B328" s="188">
        <v>43731</v>
      </c>
      <c r="C328" s="188"/>
      <c r="D328" s="189" t="s">
        <v>412</v>
      </c>
      <c r="E328" s="190" t="s">
        <v>585</v>
      </c>
      <c r="F328" s="190">
        <v>235</v>
      </c>
      <c r="G328" s="190"/>
      <c r="H328" s="190">
        <v>295</v>
      </c>
      <c r="I328" s="192">
        <v>296</v>
      </c>
      <c r="J328" s="162" t="s">
        <v>763</v>
      </c>
      <c r="K328" s="163">
        <f t="shared" ref="K328:K334" si="208">H328-F328</f>
        <v>60</v>
      </c>
      <c r="L328" s="164">
        <f t="shared" ref="L328:L334" si="209">K328/F328</f>
        <v>0.25531914893617019</v>
      </c>
      <c r="M328" s="159" t="s">
        <v>555</v>
      </c>
      <c r="N328" s="165">
        <v>43844</v>
      </c>
      <c r="O328" s="1"/>
      <c r="P328" s="1"/>
      <c r="Q328" s="1"/>
      <c r="R328" s="6" t="s">
        <v>746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87">
        <v>147</v>
      </c>
      <c r="B329" s="188">
        <v>43752</v>
      </c>
      <c r="C329" s="188"/>
      <c r="D329" s="189" t="s">
        <v>764</v>
      </c>
      <c r="E329" s="190" t="s">
        <v>585</v>
      </c>
      <c r="F329" s="190">
        <v>277.5</v>
      </c>
      <c r="G329" s="190"/>
      <c r="H329" s="190">
        <v>333</v>
      </c>
      <c r="I329" s="192">
        <v>333</v>
      </c>
      <c r="J329" s="162" t="s">
        <v>765</v>
      </c>
      <c r="K329" s="163">
        <f t="shared" si="208"/>
        <v>55.5</v>
      </c>
      <c r="L329" s="164">
        <f t="shared" si="209"/>
        <v>0.2</v>
      </c>
      <c r="M329" s="159" t="s">
        <v>555</v>
      </c>
      <c r="N329" s="165">
        <v>43846</v>
      </c>
      <c r="O329" s="1"/>
      <c r="P329" s="1"/>
      <c r="Q329" s="1"/>
      <c r="R329" s="6" t="s">
        <v>742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87">
        <v>148</v>
      </c>
      <c r="B330" s="188">
        <v>43752</v>
      </c>
      <c r="C330" s="188"/>
      <c r="D330" s="189" t="s">
        <v>766</v>
      </c>
      <c r="E330" s="190" t="s">
        <v>585</v>
      </c>
      <c r="F330" s="190">
        <v>930</v>
      </c>
      <c r="G330" s="190"/>
      <c r="H330" s="190">
        <v>1165</v>
      </c>
      <c r="I330" s="192">
        <v>1200</v>
      </c>
      <c r="J330" s="162" t="s">
        <v>767</v>
      </c>
      <c r="K330" s="163">
        <f t="shared" si="208"/>
        <v>235</v>
      </c>
      <c r="L330" s="164">
        <f t="shared" si="209"/>
        <v>0.25268817204301075</v>
      </c>
      <c r="M330" s="159" t="s">
        <v>555</v>
      </c>
      <c r="N330" s="165">
        <v>43847</v>
      </c>
      <c r="O330" s="1"/>
      <c r="P330" s="1"/>
      <c r="Q330" s="1"/>
      <c r="R330" s="6" t="s">
        <v>746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87">
        <v>149</v>
      </c>
      <c r="B331" s="188">
        <v>43753</v>
      </c>
      <c r="C331" s="188"/>
      <c r="D331" s="189" t="s">
        <v>768</v>
      </c>
      <c r="E331" s="190" t="s">
        <v>585</v>
      </c>
      <c r="F331" s="160">
        <v>111</v>
      </c>
      <c r="G331" s="190"/>
      <c r="H331" s="190">
        <v>141</v>
      </c>
      <c r="I331" s="192">
        <v>141</v>
      </c>
      <c r="J331" s="162" t="s">
        <v>570</v>
      </c>
      <c r="K331" s="163">
        <f t="shared" si="208"/>
        <v>30</v>
      </c>
      <c r="L331" s="164">
        <f t="shared" si="209"/>
        <v>0.27027027027027029</v>
      </c>
      <c r="M331" s="159" t="s">
        <v>555</v>
      </c>
      <c r="N331" s="165">
        <v>44328</v>
      </c>
      <c r="O331" s="1"/>
      <c r="P331" s="1"/>
      <c r="Q331" s="1"/>
      <c r="R331" s="6" t="s">
        <v>746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87">
        <v>150</v>
      </c>
      <c r="B332" s="188">
        <v>43753</v>
      </c>
      <c r="C332" s="188"/>
      <c r="D332" s="189" t="s">
        <v>769</v>
      </c>
      <c r="E332" s="190" t="s">
        <v>585</v>
      </c>
      <c r="F332" s="160">
        <v>296</v>
      </c>
      <c r="G332" s="190"/>
      <c r="H332" s="190">
        <v>370</v>
      </c>
      <c r="I332" s="192">
        <v>370</v>
      </c>
      <c r="J332" s="162" t="s">
        <v>643</v>
      </c>
      <c r="K332" s="163">
        <f t="shared" si="208"/>
        <v>74</v>
      </c>
      <c r="L332" s="164">
        <f t="shared" si="209"/>
        <v>0.25</v>
      </c>
      <c r="M332" s="159" t="s">
        <v>555</v>
      </c>
      <c r="N332" s="165">
        <v>43853</v>
      </c>
      <c r="O332" s="1"/>
      <c r="P332" s="1"/>
      <c r="Q332" s="1"/>
      <c r="R332" s="6" t="s">
        <v>746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87">
        <v>151</v>
      </c>
      <c r="B333" s="188">
        <v>43754</v>
      </c>
      <c r="C333" s="188"/>
      <c r="D333" s="189" t="s">
        <v>770</v>
      </c>
      <c r="E333" s="190" t="s">
        <v>585</v>
      </c>
      <c r="F333" s="160">
        <v>300</v>
      </c>
      <c r="G333" s="190"/>
      <c r="H333" s="190">
        <v>382.5</v>
      </c>
      <c r="I333" s="192">
        <v>344</v>
      </c>
      <c r="J333" s="162" t="s">
        <v>818</v>
      </c>
      <c r="K333" s="163">
        <f t="shared" si="208"/>
        <v>82.5</v>
      </c>
      <c r="L333" s="164">
        <f t="shared" si="209"/>
        <v>0.27500000000000002</v>
      </c>
      <c r="M333" s="159" t="s">
        <v>555</v>
      </c>
      <c r="N333" s="165">
        <v>44238</v>
      </c>
      <c r="O333" s="1"/>
      <c r="P333" s="1"/>
      <c r="Q333" s="1"/>
      <c r="R333" s="6" t="s">
        <v>746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87">
        <v>152</v>
      </c>
      <c r="B334" s="188">
        <v>43832</v>
      </c>
      <c r="C334" s="188"/>
      <c r="D334" s="189" t="s">
        <v>771</v>
      </c>
      <c r="E334" s="190" t="s">
        <v>585</v>
      </c>
      <c r="F334" s="160">
        <v>495</v>
      </c>
      <c r="G334" s="190"/>
      <c r="H334" s="190">
        <v>595</v>
      </c>
      <c r="I334" s="192">
        <v>590</v>
      </c>
      <c r="J334" s="162" t="s">
        <v>817</v>
      </c>
      <c r="K334" s="163">
        <f t="shared" si="208"/>
        <v>100</v>
      </c>
      <c r="L334" s="164">
        <f t="shared" si="209"/>
        <v>0.20202020202020202</v>
      </c>
      <c r="M334" s="159" t="s">
        <v>555</v>
      </c>
      <c r="N334" s="165">
        <v>44589</v>
      </c>
      <c r="O334" s="1"/>
      <c r="P334" s="1"/>
      <c r="Q334" s="1"/>
      <c r="R334" s="6" t="s">
        <v>746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87">
        <v>153</v>
      </c>
      <c r="B335" s="188">
        <v>43966</v>
      </c>
      <c r="C335" s="188"/>
      <c r="D335" s="189" t="s">
        <v>71</v>
      </c>
      <c r="E335" s="190" t="s">
        <v>585</v>
      </c>
      <c r="F335" s="160">
        <v>67.5</v>
      </c>
      <c r="G335" s="190"/>
      <c r="H335" s="190">
        <v>86</v>
      </c>
      <c r="I335" s="192">
        <v>86</v>
      </c>
      <c r="J335" s="162" t="s">
        <v>772</v>
      </c>
      <c r="K335" s="163">
        <f t="shared" ref="K335:K342" si="210">H335-F335</f>
        <v>18.5</v>
      </c>
      <c r="L335" s="164">
        <f t="shared" ref="L335:L342" si="211">K335/F335</f>
        <v>0.27407407407407408</v>
      </c>
      <c r="M335" s="159" t="s">
        <v>555</v>
      </c>
      <c r="N335" s="165">
        <v>44008</v>
      </c>
      <c r="O335" s="1"/>
      <c r="P335" s="1"/>
      <c r="Q335" s="1"/>
      <c r="R335" s="6" t="s">
        <v>746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87">
        <v>154</v>
      </c>
      <c r="B336" s="188">
        <v>44035</v>
      </c>
      <c r="C336" s="188"/>
      <c r="D336" s="189" t="s">
        <v>456</v>
      </c>
      <c r="E336" s="190" t="s">
        <v>585</v>
      </c>
      <c r="F336" s="160">
        <v>231</v>
      </c>
      <c r="G336" s="190"/>
      <c r="H336" s="190">
        <v>281</v>
      </c>
      <c r="I336" s="192">
        <v>281</v>
      </c>
      <c r="J336" s="162" t="s">
        <v>643</v>
      </c>
      <c r="K336" s="163">
        <f t="shared" si="210"/>
        <v>50</v>
      </c>
      <c r="L336" s="164">
        <f t="shared" si="211"/>
        <v>0.21645021645021645</v>
      </c>
      <c r="M336" s="159" t="s">
        <v>555</v>
      </c>
      <c r="N336" s="165">
        <v>44358</v>
      </c>
      <c r="O336" s="1"/>
      <c r="P336" s="1"/>
      <c r="Q336" s="1"/>
      <c r="R336" s="6" t="s">
        <v>746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87">
        <v>155</v>
      </c>
      <c r="B337" s="188">
        <v>44092</v>
      </c>
      <c r="C337" s="188"/>
      <c r="D337" s="189" t="s">
        <v>394</v>
      </c>
      <c r="E337" s="190" t="s">
        <v>585</v>
      </c>
      <c r="F337" s="190">
        <v>206</v>
      </c>
      <c r="G337" s="190"/>
      <c r="H337" s="190">
        <v>248</v>
      </c>
      <c r="I337" s="192">
        <v>248</v>
      </c>
      <c r="J337" s="162" t="s">
        <v>643</v>
      </c>
      <c r="K337" s="163">
        <f t="shared" si="210"/>
        <v>42</v>
      </c>
      <c r="L337" s="164">
        <f t="shared" si="211"/>
        <v>0.20388349514563106</v>
      </c>
      <c r="M337" s="159" t="s">
        <v>555</v>
      </c>
      <c r="N337" s="165">
        <v>44214</v>
      </c>
      <c r="O337" s="1"/>
      <c r="P337" s="1"/>
      <c r="Q337" s="1"/>
      <c r="R337" s="6" t="s">
        <v>746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87">
        <v>156</v>
      </c>
      <c r="B338" s="188">
        <v>44140</v>
      </c>
      <c r="C338" s="188"/>
      <c r="D338" s="189" t="s">
        <v>394</v>
      </c>
      <c r="E338" s="190" t="s">
        <v>585</v>
      </c>
      <c r="F338" s="190">
        <v>182.5</v>
      </c>
      <c r="G338" s="190"/>
      <c r="H338" s="190">
        <v>248</v>
      </c>
      <c r="I338" s="192">
        <v>248</v>
      </c>
      <c r="J338" s="162" t="s">
        <v>643</v>
      </c>
      <c r="K338" s="163">
        <f t="shared" si="210"/>
        <v>65.5</v>
      </c>
      <c r="L338" s="164">
        <f t="shared" si="211"/>
        <v>0.35890410958904112</v>
      </c>
      <c r="M338" s="159" t="s">
        <v>555</v>
      </c>
      <c r="N338" s="165">
        <v>44214</v>
      </c>
      <c r="O338" s="1"/>
      <c r="P338" s="1"/>
      <c r="Q338" s="1"/>
      <c r="R338" s="6" t="s">
        <v>746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87">
        <v>157</v>
      </c>
      <c r="B339" s="188">
        <v>44140</v>
      </c>
      <c r="C339" s="188"/>
      <c r="D339" s="189" t="s">
        <v>318</v>
      </c>
      <c r="E339" s="190" t="s">
        <v>585</v>
      </c>
      <c r="F339" s="190">
        <v>247.5</v>
      </c>
      <c r="G339" s="190"/>
      <c r="H339" s="190">
        <v>320</v>
      </c>
      <c r="I339" s="192">
        <v>320</v>
      </c>
      <c r="J339" s="162" t="s">
        <v>643</v>
      </c>
      <c r="K339" s="163">
        <f t="shared" si="210"/>
        <v>72.5</v>
      </c>
      <c r="L339" s="164">
        <f t="shared" si="211"/>
        <v>0.29292929292929293</v>
      </c>
      <c r="M339" s="159" t="s">
        <v>555</v>
      </c>
      <c r="N339" s="165">
        <v>44323</v>
      </c>
      <c r="O339" s="1"/>
      <c r="P339" s="1"/>
      <c r="Q339" s="1"/>
      <c r="R339" s="6" t="s">
        <v>746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87">
        <v>158</v>
      </c>
      <c r="B340" s="188">
        <v>44140</v>
      </c>
      <c r="C340" s="188"/>
      <c r="D340" s="189" t="s">
        <v>270</v>
      </c>
      <c r="E340" s="190" t="s">
        <v>585</v>
      </c>
      <c r="F340" s="160">
        <v>925</v>
      </c>
      <c r="G340" s="190"/>
      <c r="H340" s="190">
        <v>1095</v>
      </c>
      <c r="I340" s="192">
        <v>1093</v>
      </c>
      <c r="J340" s="162" t="s">
        <v>773</v>
      </c>
      <c r="K340" s="163">
        <f t="shared" si="210"/>
        <v>170</v>
      </c>
      <c r="L340" s="164">
        <f t="shared" si="211"/>
        <v>0.18378378378378379</v>
      </c>
      <c r="M340" s="159" t="s">
        <v>555</v>
      </c>
      <c r="N340" s="165">
        <v>44201</v>
      </c>
      <c r="O340" s="1"/>
      <c r="P340" s="1"/>
      <c r="Q340" s="1"/>
      <c r="R340" s="6" t="s">
        <v>746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87">
        <v>159</v>
      </c>
      <c r="B341" s="188">
        <v>44140</v>
      </c>
      <c r="C341" s="188"/>
      <c r="D341" s="189" t="s">
        <v>334</v>
      </c>
      <c r="E341" s="190" t="s">
        <v>585</v>
      </c>
      <c r="F341" s="160">
        <v>332.5</v>
      </c>
      <c r="G341" s="190"/>
      <c r="H341" s="190">
        <v>393</v>
      </c>
      <c r="I341" s="192">
        <v>406</v>
      </c>
      <c r="J341" s="162" t="s">
        <v>774</v>
      </c>
      <c r="K341" s="163">
        <f t="shared" si="210"/>
        <v>60.5</v>
      </c>
      <c r="L341" s="164">
        <f t="shared" si="211"/>
        <v>0.18195488721804512</v>
      </c>
      <c r="M341" s="159" t="s">
        <v>555</v>
      </c>
      <c r="N341" s="165">
        <v>44256</v>
      </c>
      <c r="O341" s="1"/>
      <c r="P341" s="1"/>
      <c r="Q341" s="1"/>
      <c r="R341" s="6" t="s">
        <v>746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87">
        <v>160</v>
      </c>
      <c r="B342" s="188">
        <v>44141</v>
      </c>
      <c r="C342" s="188"/>
      <c r="D342" s="189" t="s">
        <v>456</v>
      </c>
      <c r="E342" s="190" t="s">
        <v>585</v>
      </c>
      <c r="F342" s="160">
        <v>231</v>
      </c>
      <c r="G342" s="190"/>
      <c r="H342" s="190">
        <v>281</v>
      </c>
      <c r="I342" s="192">
        <v>281</v>
      </c>
      <c r="J342" s="162" t="s">
        <v>643</v>
      </c>
      <c r="K342" s="163">
        <f t="shared" si="210"/>
        <v>50</v>
      </c>
      <c r="L342" s="164">
        <f t="shared" si="211"/>
        <v>0.21645021645021645</v>
      </c>
      <c r="M342" s="159" t="s">
        <v>555</v>
      </c>
      <c r="N342" s="165">
        <v>44358</v>
      </c>
      <c r="O342" s="1"/>
      <c r="P342" s="1"/>
      <c r="Q342" s="1"/>
      <c r="R342" s="6" t="s">
        <v>746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13">
        <v>161</v>
      </c>
      <c r="B343" s="206">
        <v>44187</v>
      </c>
      <c r="C343" s="206"/>
      <c r="D343" s="207" t="s">
        <v>431</v>
      </c>
      <c r="E343" s="53" t="s">
        <v>585</v>
      </c>
      <c r="F343" s="208" t="s">
        <v>775</v>
      </c>
      <c r="G343" s="53"/>
      <c r="H343" s="53"/>
      <c r="I343" s="209">
        <v>239</v>
      </c>
      <c r="J343" s="205" t="s">
        <v>558</v>
      </c>
      <c r="K343" s="205"/>
      <c r="L343" s="210"/>
      <c r="M343" s="211"/>
      <c r="N343" s="212"/>
      <c r="O343" s="1"/>
      <c r="P343" s="1"/>
      <c r="Q343" s="1"/>
      <c r="R343" s="6" t="s">
        <v>746</v>
      </c>
    </row>
    <row r="344" spans="1:26" ht="12.75" customHeight="1">
      <c r="A344" s="187">
        <v>162</v>
      </c>
      <c r="B344" s="188">
        <v>44258</v>
      </c>
      <c r="C344" s="188"/>
      <c r="D344" s="189" t="s">
        <v>771</v>
      </c>
      <c r="E344" s="190" t="s">
        <v>585</v>
      </c>
      <c r="F344" s="160">
        <v>495</v>
      </c>
      <c r="G344" s="190"/>
      <c r="H344" s="190">
        <v>595</v>
      </c>
      <c r="I344" s="192">
        <v>590</v>
      </c>
      <c r="J344" s="162" t="s">
        <v>817</v>
      </c>
      <c r="K344" s="163">
        <f t="shared" ref="K344:K351" si="212">H344-F344</f>
        <v>100</v>
      </c>
      <c r="L344" s="164">
        <f t="shared" ref="L344:L351" si="213">K344/F344</f>
        <v>0.20202020202020202</v>
      </c>
      <c r="M344" s="159" t="s">
        <v>555</v>
      </c>
      <c r="N344" s="165">
        <v>44589</v>
      </c>
      <c r="O344" s="1"/>
      <c r="P344" s="1"/>
      <c r="R344" s="6" t="s">
        <v>746</v>
      </c>
    </row>
    <row r="345" spans="1:26" ht="12.75" customHeight="1">
      <c r="A345" s="187">
        <v>163</v>
      </c>
      <c r="B345" s="188">
        <v>44274</v>
      </c>
      <c r="C345" s="188"/>
      <c r="D345" s="189" t="s">
        <v>334</v>
      </c>
      <c r="E345" s="190" t="s">
        <v>585</v>
      </c>
      <c r="F345" s="160">
        <v>355</v>
      </c>
      <c r="G345" s="190"/>
      <c r="H345" s="190">
        <v>422.5</v>
      </c>
      <c r="I345" s="192">
        <v>420</v>
      </c>
      <c r="J345" s="162" t="s">
        <v>776</v>
      </c>
      <c r="K345" s="163">
        <f t="shared" si="212"/>
        <v>67.5</v>
      </c>
      <c r="L345" s="164">
        <f t="shared" si="213"/>
        <v>0.19014084507042253</v>
      </c>
      <c r="M345" s="159" t="s">
        <v>555</v>
      </c>
      <c r="N345" s="165">
        <v>44361</v>
      </c>
      <c r="O345" s="1"/>
      <c r="R345" s="214" t="s">
        <v>746</v>
      </c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87">
        <v>164</v>
      </c>
      <c r="B346" s="188">
        <v>44295</v>
      </c>
      <c r="C346" s="188"/>
      <c r="D346" s="189" t="s">
        <v>777</v>
      </c>
      <c r="E346" s="190" t="s">
        <v>585</v>
      </c>
      <c r="F346" s="160">
        <v>555</v>
      </c>
      <c r="G346" s="190"/>
      <c r="H346" s="190">
        <v>663</v>
      </c>
      <c r="I346" s="192">
        <v>663</v>
      </c>
      <c r="J346" s="162" t="s">
        <v>778</v>
      </c>
      <c r="K346" s="163">
        <f t="shared" si="212"/>
        <v>108</v>
      </c>
      <c r="L346" s="164">
        <f t="shared" si="213"/>
        <v>0.19459459459459461</v>
      </c>
      <c r="M346" s="159" t="s">
        <v>555</v>
      </c>
      <c r="N346" s="165">
        <v>44321</v>
      </c>
      <c r="O346" s="1"/>
      <c r="P346" s="1"/>
      <c r="Q346" s="1"/>
      <c r="R346" s="214" t="s">
        <v>746</v>
      </c>
    </row>
    <row r="347" spans="1:26" ht="12.75" customHeight="1">
      <c r="A347" s="187">
        <v>165</v>
      </c>
      <c r="B347" s="188">
        <v>44308</v>
      </c>
      <c r="C347" s="188"/>
      <c r="D347" s="189" t="s">
        <v>364</v>
      </c>
      <c r="E347" s="190" t="s">
        <v>585</v>
      </c>
      <c r="F347" s="160">
        <v>126.5</v>
      </c>
      <c r="G347" s="190"/>
      <c r="H347" s="190">
        <v>155</v>
      </c>
      <c r="I347" s="192">
        <v>155</v>
      </c>
      <c r="J347" s="162" t="s">
        <v>643</v>
      </c>
      <c r="K347" s="163">
        <f t="shared" si="212"/>
        <v>28.5</v>
      </c>
      <c r="L347" s="164">
        <f t="shared" si="213"/>
        <v>0.22529644268774704</v>
      </c>
      <c r="M347" s="159" t="s">
        <v>555</v>
      </c>
      <c r="N347" s="165">
        <v>44362</v>
      </c>
      <c r="O347" s="1"/>
      <c r="R347" s="214" t="s">
        <v>746</v>
      </c>
    </row>
    <row r="348" spans="1:26" ht="12.75" customHeight="1">
      <c r="A348" s="243">
        <v>166</v>
      </c>
      <c r="B348" s="244">
        <v>44368</v>
      </c>
      <c r="C348" s="244"/>
      <c r="D348" s="245" t="s">
        <v>382</v>
      </c>
      <c r="E348" s="246" t="s">
        <v>585</v>
      </c>
      <c r="F348" s="247">
        <v>287.5</v>
      </c>
      <c r="G348" s="246"/>
      <c r="H348" s="246">
        <v>245</v>
      </c>
      <c r="I348" s="248">
        <v>344</v>
      </c>
      <c r="J348" s="172" t="s">
        <v>812</v>
      </c>
      <c r="K348" s="173">
        <f t="shared" si="212"/>
        <v>-42.5</v>
      </c>
      <c r="L348" s="174">
        <f t="shared" si="213"/>
        <v>-0.14782608695652175</v>
      </c>
      <c r="M348" s="170" t="s">
        <v>567</v>
      </c>
      <c r="N348" s="167">
        <v>44508</v>
      </c>
      <c r="O348" s="1"/>
      <c r="R348" s="214" t="s">
        <v>746</v>
      </c>
    </row>
    <row r="349" spans="1:26" ht="12.75" customHeight="1">
      <c r="A349" s="187">
        <v>167</v>
      </c>
      <c r="B349" s="188">
        <v>44368</v>
      </c>
      <c r="C349" s="188"/>
      <c r="D349" s="189" t="s">
        <v>456</v>
      </c>
      <c r="E349" s="190" t="s">
        <v>585</v>
      </c>
      <c r="F349" s="160">
        <v>241</v>
      </c>
      <c r="G349" s="190"/>
      <c r="H349" s="190">
        <v>298</v>
      </c>
      <c r="I349" s="192">
        <v>320</v>
      </c>
      <c r="J349" s="162" t="s">
        <v>643</v>
      </c>
      <c r="K349" s="163">
        <f t="shared" si="212"/>
        <v>57</v>
      </c>
      <c r="L349" s="164">
        <f t="shared" si="213"/>
        <v>0.23651452282157676</v>
      </c>
      <c r="M349" s="159" t="s">
        <v>555</v>
      </c>
      <c r="N349" s="165">
        <v>44802</v>
      </c>
      <c r="O349" s="41"/>
      <c r="R349" s="214" t="s">
        <v>746</v>
      </c>
    </row>
    <row r="350" spans="1:26" ht="12.75" customHeight="1">
      <c r="A350" s="187">
        <v>168</v>
      </c>
      <c r="B350" s="188">
        <v>44406</v>
      </c>
      <c r="C350" s="188"/>
      <c r="D350" s="189" t="s">
        <v>364</v>
      </c>
      <c r="E350" s="190" t="s">
        <v>585</v>
      </c>
      <c r="F350" s="160">
        <v>162.5</v>
      </c>
      <c r="G350" s="190"/>
      <c r="H350" s="190">
        <v>200</v>
      </c>
      <c r="I350" s="192">
        <v>200</v>
      </c>
      <c r="J350" s="162" t="s">
        <v>643</v>
      </c>
      <c r="K350" s="163">
        <f t="shared" si="212"/>
        <v>37.5</v>
      </c>
      <c r="L350" s="164">
        <f t="shared" si="213"/>
        <v>0.23076923076923078</v>
      </c>
      <c r="M350" s="159" t="s">
        <v>555</v>
      </c>
      <c r="N350" s="165">
        <v>44802</v>
      </c>
      <c r="O350" s="1"/>
      <c r="R350" s="214" t="s">
        <v>746</v>
      </c>
    </row>
    <row r="351" spans="1:26" ht="12.75" customHeight="1">
      <c r="A351" s="187">
        <v>169</v>
      </c>
      <c r="B351" s="188">
        <v>44462</v>
      </c>
      <c r="C351" s="188"/>
      <c r="D351" s="189" t="s">
        <v>783</v>
      </c>
      <c r="E351" s="190" t="s">
        <v>585</v>
      </c>
      <c r="F351" s="160">
        <v>1235</v>
      </c>
      <c r="G351" s="190"/>
      <c r="H351" s="190">
        <v>1505</v>
      </c>
      <c r="I351" s="192">
        <v>1500</v>
      </c>
      <c r="J351" s="162" t="s">
        <v>643</v>
      </c>
      <c r="K351" s="163">
        <f t="shared" si="212"/>
        <v>270</v>
      </c>
      <c r="L351" s="164">
        <f t="shared" si="213"/>
        <v>0.21862348178137653</v>
      </c>
      <c r="M351" s="159" t="s">
        <v>555</v>
      </c>
      <c r="N351" s="165">
        <v>44564</v>
      </c>
      <c r="O351" s="1"/>
      <c r="R351" s="214" t="s">
        <v>746</v>
      </c>
    </row>
    <row r="352" spans="1:26" ht="12.75" customHeight="1">
      <c r="A352" s="227">
        <v>170</v>
      </c>
      <c r="B352" s="228">
        <v>44480</v>
      </c>
      <c r="C352" s="228"/>
      <c r="D352" s="229" t="s">
        <v>785</v>
      </c>
      <c r="E352" s="230" t="s">
        <v>585</v>
      </c>
      <c r="F352" s="231" t="s">
        <v>789</v>
      </c>
      <c r="G352" s="230"/>
      <c r="H352" s="230"/>
      <c r="I352" s="230">
        <v>145</v>
      </c>
      <c r="J352" s="232" t="s">
        <v>558</v>
      </c>
      <c r="K352" s="227"/>
      <c r="L352" s="228"/>
      <c r="M352" s="228"/>
      <c r="N352" s="229"/>
      <c r="O352" s="41"/>
      <c r="R352" s="214" t="s">
        <v>746</v>
      </c>
    </row>
    <row r="353" spans="1:18" ht="12.75" customHeight="1">
      <c r="A353" s="233">
        <v>171</v>
      </c>
      <c r="B353" s="234">
        <v>44481</v>
      </c>
      <c r="C353" s="234"/>
      <c r="D353" s="235" t="s">
        <v>259</v>
      </c>
      <c r="E353" s="236" t="s">
        <v>585</v>
      </c>
      <c r="F353" s="237" t="s">
        <v>787</v>
      </c>
      <c r="G353" s="236"/>
      <c r="H353" s="236"/>
      <c r="I353" s="236">
        <v>380</v>
      </c>
      <c r="J353" s="238" t="s">
        <v>558</v>
      </c>
      <c r="K353" s="233"/>
      <c r="L353" s="234"/>
      <c r="M353" s="234"/>
      <c r="N353" s="235"/>
      <c r="O353" s="41"/>
      <c r="R353" s="214" t="s">
        <v>746</v>
      </c>
    </row>
    <row r="354" spans="1:18" ht="12.75" customHeight="1">
      <c r="A354" s="233">
        <v>172</v>
      </c>
      <c r="B354" s="234">
        <v>44481</v>
      </c>
      <c r="C354" s="234"/>
      <c r="D354" s="235" t="s">
        <v>389</v>
      </c>
      <c r="E354" s="236" t="s">
        <v>585</v>
      </c>
      <c r="F354" s="237" t="s">
        <v>788</v>
      </c>
      <c r="G354" s="236"/>
      <c r="H354" s="236"/>
      <c r="I354" s="236">
        <v>56</v>
      </c>
      <c r="J354" s="238" t="s">
        <v>558</v>
      </c>
      <c r="K354" s="233"/>
      <c r="L354" s="234"/>
      <c r="M354" s="234"/>
      <c r="N354" s="235"/>
      <c r="O354" s="41"/>
      <c r="R354" s="214"/>
    </row>
    <row r="355" spans="1:18" ht="12.75" customHeight="1">
      <c r="A355" s="187">
        <v>173</v>
      </c>
      <c r="B355" s="188">
        <v>44551</v>
      </c>
      <c r="C355" s="188"/>
      <c r="D355" s="189" t="s">
        <v>118</v>
      </c>
      <c r="E355" s="190" t="s">
        <v>585</v>
      </c>
      <c r="F355" s="160">
        <v>2300</v>
      </c>
      <c r="G355" s="190"/>
      <c r="H355" s="190">
        <f>(2820+2200)/2</f>
        <v>2510</v>
      </c>
      <c r="I355" s="192">
        <v>3000</v>
      </c>
      <c r="J355" s="162" t="s">
        <v>826</v>
      </c>
      <c r="K355" s="163">
        <f>H355-F355</f>
        <v>210</v>
      </c>
      <c r="L355" s="164">
        <f>K355/F355</f>
        <v>9.1304347826086957E-2</v>
      </c>
      <c r="M355" s="159" t="s">
        <v>555</v>
      </c>
      <c r="N355" s="165">
        <v>44649</v>
      </c>
      <c r="O355" s="1"/>
      <c r="R355" s="214"/>
    </row>
    <row r="356" spans="1:18" ht="12.75" customHeight="1">
      <c r="A356" s="239">
        <v>174</v>
      </c>
      <c r="B356" s="234">
        <v>44606</v>
      </c>
      <c r="C356" s="239"/>
      <c r="D356" s="239" t="s">
        <v>410</v>
      </c>
      <c r="E356" s="236" t="s">
        <v>585</v>
      </c>
      <c r="F356" s="236" t="s">
        <v>820</v>
      </c>
      <c r="G356" s="236"/>
      <c r="H356" s="236"/>
      <c r="I356" s="236">
        <v>764</v>
      </c>
      <c r="J356" s="236" t="s">
        <v>558</v>
      </c>
      <c r="K356" s="236"/>
      <c r="L356" s="236"/>
      <c r="M356" s="236"/>
      <c r="N356" s="239"/>
      <c r="O356" s="41"/>
      <c r="R356" s="214"/>
    </row>
    <row r="357" spans="1:18" ht="12.75" customHeight="1">
      <c r="A357" s="239">
        <v>175</v>
      </c>
      <c r="B357" s="234">
        <v>44613</v>
      </c>
      <c r="C357" s="239"/>
      <c r="D357" s="239" t="s">
        <v>783</v>
      </c>
      <c r="E357" s="236" t="s">
        <v>585</v>
      </c>
      <c r="F357" s="236" t="s">
        <v>821</v>
      </c>
      <c r="G357" s="236"/>
      <c r="H357" s="236"/>
      <c r="I357" s="236">
        <v>1510</v>
      </c>
      <c r="J357" s="236" t="s">
        <v>558</v>
      </c>
      <c r="K357" s="236"/>
      <c r="L357" s="236"/>
      <c r="M357" s="236"/>
      <c r="N357" s="239"/>
      <c r="O357" s="41"/>
      <c r="R357" s="214"/>
    </row>
    <row r="358" spans="1:18" ht="12.75" customHeight="1">
      <c r="A358">
        <v>176</v>
      </c>
      <c r="B358" s="234">
        <v>44670</v>
      </c>
      <c r="C358" s="234"/>
      <c r="D358" s="239" t="s">
        <v>519</v>
      </c>
      <c r="E358" s="285" t="s">
        <v>585</v>
      </c>
      <c r="F358" s="236" t="s">
        <v>828</v>
      </c>
      <c r="G358" s="236"/>
      <c r="H358" s="236"/>
      <c r="I358" s="236">
        <v>553</v>
      </c>
      <c r="J358" s="236" t="s">
        <v>558</v>
      </c>
      <c r="K358" s="236"/>
      <c r="L358" s="236"/>
      <c r="M358" s="236"/>
      <c r="N358" s="236"/>
      <c r="O358" s="41"/>
      <c r="R358" s="214"/>
    </row>
    <row r="359" spans="1:18" ht="12.75" customHeight="1">
      <c r="A359" s="187">
        <v>177</v>
      </c>
      <c r="B359" s="188">
        <v>44746</v>
      </c>
      <c r="C359" s="188"/>
      <c r="D359" s="189" t="s">
        <v>863</v>
      </c>
      <c r="E359" s="190" t="s">
        <v>585</v>
      </c>
      <c r="F359" s="160">
        <v>207.5</v>
      </c>
      <c r="G359" s="190"/>
      <c r="H359" s="190">
        <v>254</v>
      </c>
      <c r="I359" s="192">
        <v>254</v>
      </c>
      <c r="J359" s="162" t="s">
        <v>643</v>
      </c>
      <c r="K359" s="163">
        <f>H359-F359</f>
        <v>46.5</v>
      </c>
      <c r="L359" s="164">
        <f>K359/F359</f>
        <v>0.22409638554216868</v>
      </c>
      <c r="M359" s="159" t="s">
        <v>555</v>
      </c>
      <c r="N359" s="165">
        <v>44792</v>
      </c>
      <c r="O359" s="1"/>
      <c r="R359" s="214"/>
    </row>
    <row r="360" spans="1:18" ht="12.75" customHeight="1">
      <c r="A360" s="213">
        <v>178</v>
      </c>
      <c r="B360" s="234">
        <v>44775</v>
      </c>
      <c r="D360" s="324" t="s">
        <v>458</v>
      </c>
      <c r="E360" s="323" t="s">
        <v>585</v>
      </c>
      <c r="F360" s="236" t="s">
        <v>864</v>
      </c>
      <c r="G360" s="236"/>
      <c r="H360" s="236"/>
      <c r="I360" s="236">
        <v>38</v>
      </c>
      <c r="J360" s="236" t="s">
        <v>558</v>
      </c>
      <c r="K360" s="236"/>
      <c r="L360" s="236"/>
      <c r="M360" s="236"/>
      <c r="N360" s="236"/>
      <c r="O360" s="41"/>
      <c r="R360" s="54"/>
    </row>
    <row r="361" spans="1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1:18" ht="12.75" customHeight="1">
      <c r="B362" s="215" t="s">
        <v>779</v>
      </c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1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1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1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1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1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1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1:18" ht="12.75" customHeight="1">
      <c r="A369" s="216"/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1:18" ht="12.75" customHeight="1">
      <c r="A370" s="216"/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1:18" ht="12.75" customHeight="1">
      <c r="A371" s="53"/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1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1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1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1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1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1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1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1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1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1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1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1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1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2.7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  <row r="504" spans="6:18" ht="12.75" customHeight="1">
      <c r="F504" s="54"/>
      <c r="G504" s="54"/>
      <c r="H504" s="54"/>
      <c r="I504" s="54"/>
      <c r="J504" s="41"/>
      <c r="K504" s="54"/>
      <c r="L504" s="54"/>
      <c r="M504" s="54"/>
      <c r="O504" s="41"/>
      <c r="R504" s="54"/>
    </row>
    <row r="505" spans="6:18" ht="12.75" customHeight="1">
      <c r="F505" s="54"/>
      <c r="G505" s="54"/>
      <c r="H505" s="54"/>
      <c r="I505" s="54"/>
      <c r="J505" s="41"/>
      <c r="K505" s="54"/>
      <c r="L505" s="54"/>
      <c r="M505" s="54"/>
      <c r="O505" s="41"/>
      <c r="R505" s="54"/>
    </row>
    <row r="506" spans="6:18" ht="12.75" customHeight="1">
      <c r="F506" s="54"/>
      <c r="G506" s="54"/>
      <c r="H506" s="54"/>
      <c r="I506" s="54"/>
      <c r="J506" s="41"/>
      <c r="K506" s="54"/>
      <c r="L506" s="54"/>
      <c r="M506" s="54"/>
      <c r="O506" s="41"/>
      <c r="R506" s="54"/>
    </row>
    <row r="507" spans="6:18" ht="12.75" customHeight="1">
      <c r="F507" s="54"/>
      <c r="G507" s="54"/>
      <c r="H507" s="54"/>
      <c r="I507" s="54"/>
      <c r="J507" s="41"/>
      <c r="K507" s="54"/>
      <c r="L507" s="54"/>
      <c r="M507" s="54"/>
      <c r="O507" s="41"/>
      <c r="R507" s="54"/>
    </row>
    <row r="508" spans="6:18" ht="12.75" customHeight="1">
      <c r="F508" s="54"/>
      <c r="G508" s="54"/>
      <c r="H508" s="54"/>
      <c r="I508" s="54"/>
      <c r="J508" s="41"/>
      <c r="K508" s="54"/>
      <c r="L508" s="54"/>
      <c r="M508" s="54"/>
      <c r="O508" s="41"/>
      <c r="R508" s="54"/>
    </row>
    <row r="509" spans="6:18" ht="12.75" customHeight="1">
      <c r="F509" s="54"/>
      <c r="G509" s="54"/>
      <c r="H509" s="54"/>
      <c r="I509" s="54"/>
      <c r="J509" s="41"/>
      <c r="K509" s="54"/>
      <c r="L509" s="54"/>
      <c r="M509" s="54"/>
      <c r="O509" s="41"/>
      <c r="R509" s="54"/>
    </row>
    <row r="510" spans="6:18" ht="12.75" customHeight="1">
      <c r="F510" s="54"/>
      <c r="G510" s="54"/>
      <c r="H510" s="54"/>
      <c r="I510" s="54"/>
      <c r="J510" s="41"/>
      <c r="K510" s="54"/>
      <c r="L510" s="54"/>
      <c r="M510" s="54"/>
      <c r="O510" s="41"/>
      <c r="R510" s="54"/>
    </row>
    <row r="511" spans="6:18" ht="12.75" customHeight="1">
      <c r="F511" s="54"/>
      <c r="G511" s="54"/>
      <c r="H511" s="54"/>
      <c r="I511" s="54"/>
      <c r="J511" s="41"/>
      <c r="K511" s="54"/>
      <c r="L511" s="54"/>
      <c r="M511" s="54"/>
      <c r="O511" s="41"/>
      <c r="R511" s="54"/>
    </row>
    <row r="512" spans="6:18" ht="12.75" customHeight="1">
      <c r="F512" s="54"/>
      <c r="G512" s="54"/>
      <c r="H512" s="54"/>
      <c r="I512" s="54"/>
      <c r="J512" s="41"/>
      <c r="K512" s="54"/>
      <c r="L512" s="54"/>
      <c r="M512" s="54"/>
      <c r="O512" s="41"/>
      <c r="R512" s="54"/>
    </row>
    <row r="513" spans="6:18" ht="12.75" customHeight="1">
      <c r="F513" s="54"/>
      <c r="G513" s="54"/>
      <c r="H513" s="54"/>
      <c r="I513" s="54"/>
      <c r="J513" s="41"/>
      <c r="K513" s="54"/>
      <c r="L513" s="54"/>
      <c r="M513" s="54"/>
      <c r="O513" s="41"/>
      <c r="R513" s="54"/>
    </row>
    <row r="514" spans="6:18" ht="12.75" customHeight="1">
      <c r="F514" s="54"/>
      <c r="G514" s="54"/>
      <c r="H514" s="54"/>
      <c r="I514" s="54"/>
      <c r="J514" s="41"/>
      <c r="K514" s="54"/>
      <c r="L514" s="54"/>
      <c r="M514" s="54"/>
      <c r="O514" s="41"/>
      <c r="R514" s="54"/>
    </row>
    <row r="515" spans="6:18" ht="12.75" customHeight="1">
      <c r="F515" s="54"/>
      <c r="G515" s="54"/>
      <c r="H515" s="54"/>
      <c r="I515" s="54"/>
      <c r="J515" s="41"/>
      <c r="K515" s="54"/>
      <c r="L515" s="54"/>
      <c r="M515" s="54"/>
      <c r="O515" s="41"/>
      <c r="R515" s="54"/>
    </row>
    <row r="516" spans="6:18" ht="12.75" customHeight="1">
      <c r="F516" s="54"/>
      <c r="G516" s="54"/>
      <c r="H516" s="54"/>
      <c r="I516" s="54"/>
      <c r="J516" s="41"/>
      <c r="K516" s="54"/>
      <c r="L516" s="54"/>
      <c r="M516" s="54"/>
      <c r="O516" s="41"/>
      <c r="R516" s="54"/>
    </row>
    <row r="517" spans="6:18" ht="12.75" customHeight="1">
      <c r="F517" s="54"/>
      <c r="G517" s="54"/>
      <c r="H517" s="54"/>
      <c r="I517" s="54"/>
      <c r="J517" s="41"/>
      <c r="K517" s="54"/>
      <c r="L517" s="54"/>
      <c r="M517" s="54"/>
      <c r="O517" s="41"/>
      <c r="R517" s="54"/>
    </row>
    <row r="518" spans="6:18" ht="12.75" customHeight="1">
      <c r="F518" s="54"/>
      <c r="G518" s="54"/>
      <c r="H518" s="54"/>
      <c r="I518" s="54"/>
      <c r="J518" s="41"/>
      <c r="K518" s="54"/>
      <c r="L518" s="54"/>
      <c r="M518" s="54"/>
      <c r="O518" s="41"/>
      <c r="R518" s="54"/>
    </row>
    <row r="519" spans="6:18" ht="12.75" customHeight="1">
      <c r="F519" s="54"/>
      <c r="G519" s="54"/>
      <c r="H519" s="54"/>
      <c r="I519" s="54"/>
      <c r="J519" s="41"/>
      <c r="K519" s="54"/>
      <c r="L519" s="54"/>
      <c r="M519" s="54"/>
      <c r="O519" s="41"/>
      <c r="R519" s="54"/>
    </row>
    <row r="520" spans="6:18" ht="12.75" customHeight="1">
      <c r="F520" s="54"/>
      <c r="G520" s="54"/>
      <c r="H520" s="54"/>
      <c r="I520" s="54"/>
      <c r="J520" s="41"/>
      <c r="K520" s="54"/>
      <c r="L520" s="54"/>
      <c r="M520" s="54"/>
      <c r="O520" s="41"/>
      <c r="R520" s="54"/>
    </row>
    <row r="521" spans="6:18" ht="12.75" customHeight="1">
      <c r="F521" s="54"/>
      <c r="G521" s="54"/>
      <c r="H521" s="54"/>
      <c r="I521" s="54"/>
      <c r="J521" s="41"/>
      <c r="K521" s="54"/>
      <c r="L521" s="54"/>
      <c r="M521" s="54"/>
      <c r="O521" s="41"/>
      <c r="R521" s="54"/>
    </row>
    <row r="522" spans="6:18" ht="12.75" customHeight="1">
      <c r="F522" s="54"/>
      <c r="G522" s="54"/>
      <c r="H522" s="54"/>
      <c r="I522" s="54"/>
      <c r="J522" s="41"/>
      <c r="K522" s="54"/>
      <c r="L522" s="54"/>
      <c r="M522" s="54"/>
      <c r="O522" s="41"/>
      <c r="R522" s="54"/>
    </row>
    <row r="523" spans="6:18" ht="12.75" customHeight="1">
      <c r="F523" s="54"/>
      <c r="G523" s="54"/>
      <c r="H523" s="54"/>
      <c r="I523" s="54"/>
      <c r="J523" s="41"/>
      <c r="K523" s="54"/>
      <c r="L523" s="54"/>
      <c r="M523" s="54"/>
      <c r="O523" s="41"/>
      <c r="R523" s="54"/>
    </row>
    <row r="524" spans="6:18" ht="12.75" customHeight="1">
      <c r="F524" s="54"/>
      <c r="G524" s="54"/>
      <c r="H524" s="54"/>
      <c r="I524" s="54"/>
      <c r="J524" s="41"/>
      <c r="K524" s="54"/>
      <c r="L524" s="54"/>
      <c r="M524" s="54"/>
      <c r="O524" s="41"/>
      <c r="R524" s="54"/>
    </row>
    <row r="525" spans="6:18" ht="12.75" customHeight="1">
      <c r="F525" s="54"/>
      <c r="G525" s="54"/>
      <c r="H525" s="54"/>
      <c r="I525" s="54"/>
      <c r="J525" s="41"/>
      <c r="K525" s="54"/>
      <c r="L525" s="54"/>
      <c r="M525" s="54"/>
      <c r="O525" s="41"/>
      <c r="R525" s="54"/>
    </row>
    <row r="526" spans="6:18" ht="12.75" customHeight="1">
      <c r="F526" s="54"/>
      <c r="G526" s="54"/>
      <c r="H526" s="54"/>
      <c r="I526" s="54"/>
      <c r="J526" s="41"/>
      <c r="K526" s="54"/>
      <c r="L526" s="54"/>
      <c r="M526" s="54"/>
      <c r="O526" s="41"/>
      <c r="R526" s="54"/>
    </row>
    <row r="527" spans="6:18" ht="12.75" customHeight="1">
      <c r="F527" s="54"/>
      <c r="G527" s="54"/>
      <c r="H527" s="54"/>
      <c r="I527" s="54"/>
      <c r="J527" s="41"/>
      <c r="K527" s="54"/>
      <c r="L527" s="54"/>
      <c r="M527" s="54"/>
      <c r="O527" s="41"/>
      <c r="R527" s="54"/>
    </row>
    <row r="528" spans="6:18" ht="12.75" customHeight="1">
      <c r="F528" s="54"/>
      <c r="G528" s="54"/>
      <c r="H528" s="54"/>
      <c r="I528" s="54"/>
      <c r="J528" s="41"/>
      <c r="K528" s="54"/>
      <c r="L528" s="54"/>
      <c r="M528" s="54"/>
      <c r="O528" s="41"/>
      <c r="R528" s="54"/>
    </row>
    <row r="529" spans="6:18" ht="12.75" customHeight="1">
      <c r="F529" s="54"/>
      <c r="G529" s="54"/>
      <c r="H529" s="54"/>
      <c r="I529" s="54"/>
      <c r="J529" s="41"/>
      <c r="K529" s="54"/>
      <c r="L529" s="54"/>
      <c r="M529" s="54"/>
      <c r="O529" s="41"/>
      <c r="R529" s="54"/>
    </row>
    <row r="530" spans="6:18" ht="12.75" customHeight="1">
      <c r="F530" s="54"/>
      <c r="G530" s="54"/>
      <c r="H530" s="54"/>
      <c r="I530" s="54"/>
      <c r="J530" s="41"/>
      <c r="K530" s="54"/>
      <c r="L530" s="54"/>
      <c r="M530" s="54"/>
      <c r="O530" s="41"/>
      <c r="R530" s="54"/>
    </row>
    <row r="531" spans="6:18" ht="12.75" customHeight="1">
      <c r="F531" s="54"/>
      <c r="G531" s="54"/>
      <c r="H531" s="54"/>
      <c r="I531" s="54"/>
      <c r="J531" s="41"/>
      <c r="K531" s="54"/>
      <c r="L531" s="54"/>
      <c r="M531" s="54"/>
      <c r="O531" s="41"/>
      <c r="R531" s="54"/>
    </row>
    <row r="532" spans="6:18" ht="12.75" customHeight="1">
      <c r="F532" s="54"/>
      <c r="G532" s="54"/>
      <c r="H532" s="54"/>
      <c r="I532" s="54"/>
      <c r="J532" s="41"/>
      <c r="K532" s="54"/>
      <c r="L532" s="54"/>
      <c r="M532" s="54"/>
      <c r="O532" s="41"/>
      <c r="R532" s="54"/>
    </row>
    <row r="533" spans="6:18" ht="12.75" customHeight="1">
      <c r="F533" s="54"/>
      <c r="G533" s="54"/>
      <c r="H533" s="54"/>
      <c r="I533" s="54"/>
      <c r="J533" s="41"/>
      <c r="K533" s="54"/>
      <c r="L533" s="54"/>
      <c r="M533" s="54"/>
      <c r="O533" s="41"/>
      <c r="R533" s="54"/>
    </row>
    <row r="534" spans="6:18" ht="12.75" customHeight="1">
      <c r="F534" s="54"/>
      <c r="G534" s="54"/>
      <c r="H534" s="54"/>
      <c r="I534" s="54"/>
      <c r="J534" s="41"/>
      <c r="K534" s="54"/>
      <c r="L534" s="54"/>
      <c r="M534" s="54"/>
      <c r="O534" s="41"/>
      <c r="R534" s="54"/>
    </row>
    <row r="535" spans="6:18" ht="12.75" customHeight="1">
      <c r="F535" s="54"/>
      <c r="G535" s="54"/>
      <c r="H535" s="54"/>
      <c r="I535" s="54"/>
      <c r="J535" s="41"/>
      <c r="K535" s="54"/>
      <c r="L535" s="54"/>
      <c r="M535" s="54"/>
      <c r="O535" s="41"/>
      <c r="R535" s="54"/>
    </row>
    <row r="536" spans="6:18" ht="12.75" customHeight="1">
      <c r="F536" s="54"/>
      <c r="G536" s="54"/>
      <c r="H536" s="54"/>
      <c r="I536" s="54"/>
      <c r="J536" s="41"/>
      <c r="K536" s="54"/>
      <c r="L536" s="54"/>
      <c r="M536" s="54"/>
      <c r="O536" s="41"/>
      <c r="R536" s="54"/>
    </row>
    <row r="537" spans="6:18" ht="12.75" customHeight="1">
      <c r="F537" s="54"/>
      <c r="G537" s="54"/>
      <c r="H537" s="54"/>
      <c r="I537" s="54"/>
      <c r="J537" s="41"/>
      <c r="K537" s="54"/>
      <c r="L537" s="54"/>
      <c r="M537" s="54"/>
      <c r="O537" s="41"/>
      <c r="R537" s="54"/>
    </row>
    <row r="538" spans="6:18" ht="12.75" customHeight="1">
      <c r="F538" s="54"/>
      <c r="G538" s="54"/>
      <c r="H538" s="54"/>
      <c r="I538" s="54"/>
      <c r="J538" s="41"/>
      <c r="K538" s="54"/>
      <c r="L538" s="54"/>
      <c r="M538" s="54"/>
      <c r="O538" s="41"/>
      <c r="R538" s="54"/>
    </row>
    <row r="539" spans="6:18" ht="12.75" customHeight="1">
      <c r="F539" s="54"/>
      <c r="G539" s="54"/>
      <c r="H539" s="54"/>
      <c r="I539" s="54"/>
      <c r="J539" s="41"/>
      <c r="K539" s="54"/>
      <c r="L539" s="54"/>
      <c r="M539" s="54"/>
      <c r="O539" s="41"/>
      <c r="R539" s="54"/>
    </row>
    <row r="540" spans="6:18" ht="12.75" customHeight="1">
      <c r="F540" s="54"/>
      <c r="G540" s="54"/>
      <c r="H540" s="54"/>
      <c r="I540" s="54"/>
      <c r="J540" s="41"/>
      <c r="K540" s="54"/>
      <c r="L540" s="54"/>
      <c r="M540" s="54"/>
      <c r="O540" s="41"/>
      <c r="R540" s="54"/>
    </row>
    <row r="541" spans="6:18" ht="12.75" customHeight="1">
      <c r="F541" s="54"/>
      <c r="G541" s="54"/>
      <c r="H541" s="54"/>
      <c r="I541" s="54"/>
      <c r="J541" s="41"/>
      <c r="K541" s="54"/>
      <c r="L541" s="54"/>
      <c r="M541" s="54"/>
      <c r="O541" s="41"/>
      <c r="R541" s="54"/>
    </row>
    <row r="542" spans="6:18" ht="12.75" customHeight="1">
      <c r="F542" s="54"/>
      <c r="G542" s="54"/>
      <c r="H542" s="54"/>
      <c r="I542" s="54"/>
      <c r="J542" s="41"/>
      <c r="K542" s="54"/>
      <c r="L542" s="54"/>
      <c r="M542" s="54"/>
      <c r="O542" s="41"/>
      <c r="R542" s="54"/>
    </row>
    <row r="543" spans="6:18" ht="12.75" customHeight="1">
      <c r="F543" s="54"/>
      <c r="G543" s="54"/>
      <c r="H543" s="54"/>
      <c r="I543" s="54"/>
      <c r="J543" s="41"/>
      <c r="K543" s="54"/>
      <c r="L543" s="54"/>
      <c r="M543" s="54"/>
      <c r="O543" s="41"/>
      <c r="R543" s="54"/>
    </row>
    <row r="544" spans="6:18" ht="15" customHeight="1">
      <c r="F544" s="54"/>
      <c r="G544" s="54"/>
      <c r="H544" s="54"/>
      <c r="I544" s="54"/>
      <c r="J544" s="41"/>
      <c r="K544" s="54"/>
      <c r="L544" s="54"/>
      <c r="M544" s="54"/>
      <c r="O544" s="41"/>
      <c r="R544" s="54"/>
    </row>
  </sheetData>
  <autoFilter ref="R1:R367"/>
  <mergeCells count="3">
    <mergeCell ref="J146:J147"/>
    <mergeCell ref="B146:B147"/>
    <mergeCell ref="A146:A147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138 K141 L50 K109 K92 K95 K8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2022-09-28T02:48:58Z</dcterms:modified>
</cp:coreProperties>
</file>